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_PIRKIMAI_05-22\AK\VU neprojektiniai\Reagentai\Sutartis\"/>
    </mc:Choice>
  </mc:AlternateContent>
  <xr:revisionPtr revIDLastSave="0" documentId="8_{7ECBD18C-F655-48D7-9671-289A56D002A7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0" i="1" l="1"/>
  <c r="J120" i="1" s="1"/>
  <c r="I119" i="1"/>
  <c r="J119" i="1" s="1"/>
  <c r="I118" i="1"/>
  <c r="J118" i="1" s="1"/>
  <c r="I117" i="1"/>
  <c r="J117" i="1" s="1"/>
  <c r="I116" i="1"/>
  <c r="J116" i="1" s="1"/>
  <c r="J115" i="1"/>
  <c r="L115" i="1" s="1"/>
  <c r="J114" i="1"/>
  <c r="L114" i="1" s="1"/>
  <c r="L113" i="1"/>
  <c r="J113" i="1"/>
  <c r="K113" i="1" s="1"/>
  <c r="K112" i="1"/>
  <c r="J112" i="1"/>
  <c r="L112" i="1" s="1"/>
  <c r="J111" i="1"/>
  <c r="L110" i="1"/>
  <c r="K110" i="1"/>
  <c r="J110" i="1"/>
  <c r="L109" i="1"/>
  <c r="K109" i="1"/>
  <c r="J109" i="1"/>
  <c r="K108" i="1"/>
  <c r="J108" i="1"/>
  <c r="L108" i="1" s="1"/>
  <c r="J107" i="1"/>
  <c r="J106" i="1"/>
  <c r="L106" i="1" s="1"/>
  <c r="I105" i="1"/>
  <c r="J105" i="1" s="1"/>
  <c r="K105" i="1" s="1"/>
  <c r="I104" i="1"/>
  <c r="J104" i="1" s="1"/>
  <c r="K104" i="1" s="1"/>
  <c r="I103" i="1"/>
  <c r="J103" i="1" s="1"/>
  <c r="K103" i="1" s="1"/>
  <c r="I102" i="1"/>
  <c r="J102" i="1" s="1"/>
  <c r="K102" i="1" s="1"/>
  <c r="I101" i="1"/>
  <c r="J101" i="1" s="1"/>
  <c r="K101" i="1" s="1"/>
  <c r="I100" i="1"/>
  <c r="J100" i="1" s="1"/>
  <c r="K100" i="1" s="1"/>
  <c r="I99" i="1"/>
  <c r="J99" i="1" s="1"/>
  <c r="K99" i="1" s="1"/>
  <c r="L98" i="1"/>
  <c r="K98" i="1"/>
  <c r="J98" i="1"/>
  <c r="K97" i="1"/>
  <c r="J97" i="1"/>
  <c r="L97" i="1" s="1"/>
  <c r="J96" i="1"/>
  <c r="L95" i="1"/>
  <c r="J95" i="1"/>
  <c r="K95" i="1" s="1"/>
  <c r="L94" i="1"/>
  <c r="K94" i="1"/>
  <c r="J94" i="1"/>
  <c r="K93" i="1"/>
  <c r="J93" i="1"/>
  <c r="L93" i="1" s="1"/>
  <c r="I93" i="1"/>
  <c r="K92" i="1"/>
  <c r="J92" i="1"/>
  <c r="L92" i="1" s="1"/>
  <c r="I92" i="1"/>
  <c r="K91" i="1"/>
  <c r="J91" i="1"/>
  <c r="L91" i="1" s="1"/>
  <c r="J90" i="1"/>
  <c r="L89" i="1"/>
  <c r="J89" i="1"/>
  <c r="K89" i="1" s="1"/>
  <c r="L88" i="1"/>
  <c r="K88" i="1"/>
  <c r="J88" i="1"/>
  <c r="K87" i="1"/>
  <c r="J87" i="1"/>
  <c r="L87" i="1" s="1"/>
  <c r="J86" i="1"/>
  <c r="L85" i="1"/>
  <c r="J85" i="1"/>
  <c r="K85" i="1" s="1"/>
  <c r="L84" i="1"/>
  <c r="K84" i="1"/>
  <c r="J84" i="1"/>
  <c r="K83" i="1"/>
  <c r="J83" i="1"/>
  <c r="L83" i="1" s="1"/>
  <c r="J82" i="1"/>
  <c r="L81" i="1"/>
  <c r="J81" i="1"/>
  <c r="K81" i="1" s="1"/>
  <c r="L80" i="1"/>
  <c r="K80" i="1"/>
  <c r="J80" i="1"/>
  <c r="K79" i="1"/>
  <c r="J79" i="1"/>
  <c r="L79" i="1" s="1"/>
  <c r="J78" i="1"/>
  <c r="L77" i="1"/>
  <c r="J77" i="1"/>
  <c r="K77" i="1" s="1"/>
  <c r="L76" i="1"/>
  <c r="K76" i="1"/>
  <c r="J76" i="1"/>
  <c r="K75" i="1"/>
  <c r="J75" i="1"/>
  <c r="L75" i="1" s="1"/>
  <c r="I75" i="1"/>
  <c r="K74" i="1"/>
  <c r="J74" i="1"/>
  <c r="L74" i="1" s="1"/>
  <c r="I74" i="1"/>
  <c r="K73" i="1"/>
  <c r="J73" i="1"/>
  <c r="L73" i="1" s="1"/>
  <c r="I73" i="1"/>
  <c r="K72" i="1"/>
  <c r="J72" i="1"/>
  <c r="L72" i="1" s="1"/>
  <c r="I72" i="1"/>
  <c r="K71" i="1"/>
  <c r="J71" i="1"/>
  <c r="L71" i="1" s="1"/>
  <c r="I71" i="1"/>
  <c r="K70" i="1"/>
  <c r="J70" i="1"/>
  <c r="L70" i="1" s="1"/>
  <c r="I70" i="1"/>
  <c r="K69" i="1"/>
  <c r="J69" i="1"/>
  <c r="L69" i="1" s="1"/>
  <c r="I69" i="1"/>
  <c r="K68" i="1"/>
  <c r="J68" i="1"/>
  <c r="L68" i="1" s="1"/>
  <c r="I68" i="1"/>
  <c r="K67" i="1"/>
  <c r="J67" i="1"/>
  <c r="L67" i="1" s="1"/>
  <c r="I67" i="1"/>
  <c r="K66" i="1"/>
  <c r="J66" i="1"/>
  <c r="L66" i="1" s="1"/>
  <c r="I66" i="1"/>
  <c r="K65" i="1"/>
  <c r="J65" i="1"/>
  <c r="L65" i="1" s="1"/>
  <c r="I65" i="1"/>
  <c r="K64" i="1"/>
  <c r="J64" i="1"/>
  <c r="L64" i="1" s="1"/>
  <c r="I64" i="1"/>
  <c r="K63" i="1"/>
  <c r="J63" i="1"/>
  <c r="L63" i="1" s="1"/>
  <c r="I63" i="1"/>
  <c r="K62" i="1"/>
  <c r="J62" i="1"/>
  <c r="L62" i="1" s="1"/>
  <c r="I62" i="1"/>
  <c r="K61" i="1"/>
  <c r="J61" i="1"/>
  <c r="L61" i="1" s="1"/>
  <c r="I61" i="1"/>
  <c r="K60" i="1"/>
  <c r="J60" i="1"/>
  <c r="L60" i="1" s="1"/>
  <c r="I60" i="1"/>
  <c r="J59" i="1"/>
  <c r="L59" i="1" s="1"/>
  <c r="I59" i="1"/>
  <c r="J58" i="1"/>
  <c r="L58" i="1" s="1"/>
  <c r="I58" i="1"/>
  <c r="K57" i="1"/>
  <c r="J57" i="1"/>
  <c r="L57" i="1" s="1"/>
  <c r="I57" i="1"/>
  <c r="J56" i="1"/>
  <c r="L56" i="1" s="1"/>
  <c r="I56" i="1"/>
  <c r="J55" i="1"/>
  <c r="L55" i="1" s="1"/>
  <c r="I55" i="1"/>
  <c r="J54" i="1"/>
  <c r="L54" i="1" s="1"/>
  <c r="I54" i="1"/>
  <c r="K53" i="1"/>
  <c r="J53" i="1"/>
  <c r="L53" i="1" s="1"/>
  <c r="I53" i="1"/>
  <c r="J52" i="1"/>
  <c r="L52" i="1" s="1"/>
  <c r="I52" i="1"/>
  <c r="J51" i="1"/>
  <c r="L51" i="1" s="1"/>
  <c r="J50" i="1"/>
  <c r="L49" i="1"/>
  <c r="J49" i="1"/>
  <c r="K49" i="1" s="1"/>
  <c r="L48" i="1"/>
  <c r="K48" i="1"/>
  <c r="J48" i="1"/>
  <c r="J47" i="1"/>
  <c r="L47" i="1" s="1"/>
  <c r="J46" i="1"/>
  <c r="L45" i="1"/>
  <c r="J45" i="1"/>
  <c r="K45" i="1" s="1"/>
  <c r="L44" i="1"/>
  <c r="K44" i="1"/>
  <c r="J44" i="1"/>
  <c r="J43" i="1"/>
  <c r="L43" i="1" s="1"/>
  <c r="K42" i="1"/>
  <c r="J42" i="1"/>
  <c r="L42" i="1" s="1"/>
  <c r="J41" i="1"/>
  <c r="K41" i="1" s="1"/>
  <c r="L40" i="1"/>
  <c r="K40" i="1"/>
  <c r="J40" i="1"/>
  <c r="L39" i="1"/>
  <c r="K39" i="1"/>
  <c r="J39" i="1"/>
  <c r="J38" i="1"/>
  <c r="L38" i="1" s="1"/>
  <c r="L37" i="1"/>
  <c r="J37" i="1"/>
  <c r="K37" i="1" s="1"/>
  <c r="L36" i="1"/>
  <c r="K36" i="1"/>
  <c r="J36" i="1"/>
  <c r="J35" i="1"/>
  <c r="L35" i="1" s="1"/>
  <c r="K34" i="1"/>
  <c r="J34" i="1"/>
  <c r="L34" i="1" s="1"/>
  <c r="J33" i="1"/>
  <c r="K33" i="1" s="1"/>
  <c r="L32" i="1"/>
  <c r="K32" i="1"/>
  <c r="J32" i="1"/>
  <c r="L31" i="1"/>
  <c r="K31" i="1"/>
  <c r="J31" i="1"/>
  <c r="J30" i="1"/>
  <c r="L30" i="1" s="1"/>
  <c r="L29" i="1"/>
  <c r="J29" i="1"/>
  <c r="K29" i="1" s="1"/>
  <c r="L28" i="1"/>
  <c r="K28" i="1"/>
  <c r="J28" i="1"/>
  <c r="J27" i="1"/>
  <c r="L27" i="1" s="1"/>
  <c r="K26" i="1"/>
  <c r="J26" i="1"/>
  <c r="L26" i="1" s="1"/>
  <c r="J25" i="1"/>
  <c r="K25" i="1" s="1"/>
  <c r="L24" i="1"/>
  <c r="K24" i="1"/>
  <c r="J24" i="1"/>
  <c r="L23" i="1"/>
  <c r="K23" i="1"/>
  <c r="J23" i="1"/>
  <c r="J22" i="1"/>
  <c r="L22" i="1" s="1"/>
  <c r="L21" i="1"/>
  <c r="J21" i="1"/>
  <c r="K21" i="1" s="1"/>
  <c r="L20" i="1"/>
  <c r="K20" i="1"/>
  <c r="J20" i="1"/>
  <c r="J19" i="1"/>
  <c r="L19" i="1" s="1"/>
  <c r="K18" i="1"/>
  <c r="J18" i="1"/>
  <c r="L18" i="1" s="1"/>
  <c r="L46" i="1" l="1"/>
  <c r="K46" i="1"/>
  <c r="L50" i="1"/>
  <c r="K50" i="1"/>
  <c r="L78" i="1"/>
  <c r="K78" i="1"/>
  <c r="L82" i="1"/>
  <c r="K82" i="1"/>
  <c r="L86" i="1"/>
  <c r="K86" i="1"/>
  <c r="L90" i="1"/>
  <c r="K90" i="1"/>
  <c r="L111" i="1"/>
  <c r="K111" i="1"/>
  <c r="L117" i="1"/>
  <c r="K117" i="1"/>
  <c r="K52" i="1"/>
  <c r="K56" i="1"/>
  <c r="L99" i="1"/>
  <c r="L101" i="1"/>
  <c r="L103" i="1"/>
  <c r="L105" i="1"/>
  <c r="L118" i="1"/>
  <c r="K118" i="1"/>
  <c r="K19" i="1"/>
  <c r="K22" i="1"/>
  <c r="L25" i="1"/>
  <c r="K27" i="1"/>
  <c r="K30" i="1"/>
  <c r="L33" i="1"/>
  <c r="K35" i="1"/>
  <c r="K38" i="1"/>
  <c r="L41" i="1"/>
  <c r="K43" i="1"/>
  <c r="K47" i="1"/>
  <c r="K51" i="1"/>
  <c r="K55" i="1"/>
  <c r="K59" i="1"/>
  <c r="L96" i="1"/>
  <c r="K96" i="1"/>
  <c r="L119" i="1"/>
  <c r="K119" i="1"/>
  <c r="K54" i="1"/>
  <c r="K58" i="1"/>
  <c r="L100" i="1"/>
  <c r="L122" i="1" s="1"/>
  <c r="L102" i="1"/>
  <c r="L121" i="1" s="1"/>
  <c r="L104" i="1"/>
  <c r="L107" i="1"/>
  <c r="K107" i="1"/>
  <c r="L116" i="1"/>
  <c r="K116" i="1"/>
  <c r="L120" i="1"/>
  <c r="K120" i="1"/>
  <c r="K115" i="1"/>
  <c r="K106" i="1"/>
  <c r="K114" i="1"/>
</calcChain>
</file>

<file path=xl/sharedStrings.xml><?xml version="1.0" encoding="utf-8"?>
<sst xmlns="http://schemas.openxmlformats.org/spreadsheetml/2006/main" count="652" uniqueCount="460">
  <si>
    <t>Konkurso sąlygų priedas Nr. 1.</t>
  </si>
  <si>
    <t>Techninės specifikacijos ir tiekėjo pasiūlymas</t>
  </si>
  <si>
    <t>Dėl "Laboratorinių pipečių ir jų priedų pirkimo, Nr. VU21556“</t>
  </si>
  <si>
    <t xml:space="preserve">Tiekėjo pavadinimas, kodas: </t>
  </si>
  <si>
    <t>UAB ELYMUS, Įm. k. 122043642</t>
  </si>
  <si>
    <t xml:space="preserve">Tiekėjo adresas: </t>
  </si>
  <si>
    <t>Suvalkų g. 5-1, LT-03106 Vilnius, Lietuva</t>
  </si>
  <si>
    <t>Už pasiūlymą atsakingo asmens vardas, pavardė</t>
  </si>
  <si>
    <t>Dominykas Butvilas</t>
  </si>
  <si>
    <t>Telefono numeris, el. paštas</t>
  </si>
  <si>
    <t xml:space="preserve"> +370-5-2650085, elymus@elymus.lt</t>
  </si>
  <si>
    <t>Konfidencialios informacijos apimtis</t>
  </si>
  <si>
    <t>Nėra</t>
  </si>
  <si>
    <t>Informacija apie subtiekėjus</t>
  </si>
  <si>
    <r>
      <rPr>
        <b/>
        <sz val="11"/>
        <color rgb="FF000000"/>
        <rFont val="Times New Roman"/>
        <family val="1"/>
        <charset val="1"/>
      </rPr>
      <t xml:space="preserve">Pasiūlymo galiojimo terminas </t>
    </r>
    <r>
      <rPr>
        <b/>
        <i/>
        <sz val="11"/>
        <color rgb="FF000000"/>
        <rFont val="Times New Roman"/>
        <family val="1"/>
        <charset val="1"/>
      </rPr>
      <t>(</t>
    </r>
    <r>
      <rPr>
        <i/>
        <sz val="11"/>
        <color rgb="FF000000"/>
        <rFont val="Times New Roman"/>
        <family val="1"/>
        <charset val="1"/>
      </rPr>
      <t>negali būti trumpesnis nei 90 dienų)</t>
    </r>
  </si>
  <si>
    <t>90 dienų</t>
  </si>
  <si>
    <t>Prekės aprašymas</t>
  </si>
  <si>
    <t xml:space="preserve">Prekės aprašymas anglų kalba </t>
  </si>
  <si>
    <t>Pakuotė</t>
  </si>
  <si>
    <r>
      <rPr>
        <b/>
        <sz val="11"/>
        <rFont val="Times New Roman"/>
        <family val="1"/>
        <charset val="1"/>
      </rPr>
      <t xml:space="preserve">Siūlomą pakuotę/komplektą sudarantis vnt. skaičius                 </t>
    </r>
    <r>
      <rPr>
        <b/>
        <i/>
        <sz val="11"/>
        <color rgb="FFFF0000"/>
        <rFont val="Times New Roman"/>
        <family val="1"/>
        <charset val="1"/>
      </rPr>
      <t xml:space="preserve">Pildo tiekėjas </t>
    </r>
    <r>
      <rPr>
        <i/>
        <sz val="11"/>
        <rFont val="Times New Roman"/>
        <family val="1"/>
        <charset val="1"/>
      </rPr>
      <t xml:space="preserve">(nurodomas tik skaičius)    </t>
    </r>
    <r>
      <rPr>
        <b/>
        <i/>
        <sz val="11"/>
        <color rgb="FFFF0000"/>
        <rFont val="Times New Roman"/>
        <family val="1"/>
        <charset val="1"/>
      </rPr>
      <t xml:space="preserve">        </t>
    </r>
  </si>
  <si>
    <t>Palyginamasis kiekis</t>
  </si>
  <si>
    <r>
      <rPr>
        <b/>
        <sz val="11"/>
        <rFont val="Times New Roman"/>
        <family val="1"/>
        <charset val="1"/>
      </rPr>
      <t xml:space="preserve">Siūlomos prekės gamintojas      </t>
    </r>
    <r>
      <rPr>
        <b/>
        <i/>
        <sz val="11"/>
        <color rgb="FFFF0000"/>
        <rFont val="Times New Roman"/>
        <family val="1"/>
        <charset val="1"/>
      </rPr>
      <t>Pildo tiekėjas</t>
    </r>
  </si>
  <si>
    <r>
      <rPr>
        <b/>
        <sz val="11"/>
        <rFont val="Times New Roman"/>
        <family val="1"/>
        <charset val="1"/>
      </rPr>
      <t xml:space="preserve">Siūlomos prekės kodas             </t>
    </r>
    <r>
      <rPr>
        <b/>
        <i/>
        <sz val="11"/>
        <color rgb="FFFF0000"/>
        <rFont val="Times New Roman"/>
        <family val="1"/>
        <charset val="1"/>
      </rPr>
      <t>Pildo tiekėjas</t>
    </r>
  </si>
  <si>
    <r>
      <rPr>
        <b/>
        <sz val="11"/>
        <rFont val="Times New Roman"/>
        <family val="1"/>
        <charset val="1"/>
      </rPr>
      <t xml:space="preserve">Internetinė nuoroda į siūlomos prekės gamintojo tinklalapį ar veikiančią el. parduotuvę (katalogą), kur nurodomas konkretus produktas bei jo aprašymas, atitinkantis nustatytus reikalavimus)
</t>
    </r>
    <r>
      <rPr>
        <b/>
        <i/>
        <sz val="11"/>
        <color rgb="FFFF0000"/>
        <rFont val="Times New Roman"/>
        <family val="1"/>
        <charset val="1"/>
      </rPr>
      <t>Pildo tiekėjas</t>
    </r>
  </si>
  <si>
    <r>
      <rPr>
        <b/>
        <sz val="11"/>
        <rFont val="Times New Roman"/>
        <family val="1"/>
        <charset val="1"/>
      </rPr>
      <t xml:space="preserve">Siūlomą pakuotę sudarančio 1 vieneto įkainis EUR be PVM
</t>
    </r>
    <r>
      <rPr>
        <b/>
        <i/>
        <sz val="11"/>
        <color rgb="FFFF0000"/>
        <rFont val="Times New Roman"/>
        <family val="1"/>
        <charset val="1"/>
      </rPr>
      <t>Pildo tiekėjas</t>
    </r>
  </si>
  <si>
    <r>
      <rPr>
        <b/>
        <sz val="11"/>
        <rFont val="Times New Roman"/>
        <family val="1"/>
        <charset val="1"/>
      </rPr>
      <t xml:space="preserve">Siūlomos 1 pakuotės įkainis EUR be PVM </t>
    </r>
    <r>
      <rPr>
        <i/>
        <sz val="11"/>
        <rFont val="Times New Roman"/>
        <family val="1"/>
        <charset val="1"/>
      </rPr>
      <t xml:space="preserve">(pakuotę sudarančio vnt. skaičiaus (stulpelis D) ir pakuotę sudarančio vieneto įkainio (stulpelis I) sandauga)
</t>
    </r>
  </si>
  <si>
    <t xml:space="preserve">Siūlomos 1 pakuotės įkainis Eur su PVM*
</t>
  </si>
  <si>
    <r>
      <rPr>
        <b/>
        <sz val="11"/>
        <rFont val="Times New Roman"/>
        <family val="1"/>
        <charset val="1"/>
      </rPr>
      <t xml:space="preserve">Suma Eur be PVM </t>
    </r>
    <r>
      <rPr>
        <i/>
        <sz val="11"/>
        <rFont val="Times New Roman"/>
        <family val="1"/>
        <charset val="1"/>
      </rPr>
      <t>(Palyginamojo kiekio (stulpelis E) ir 1 pakuotės  įkainio (stulpelis J) Eur be PVM sandauga)</t>
    </r>
  </si>
  <si>
    <r>
      <rPr>
        <b/>
        <i/>
        <sz val="11"/>
        <rFont val="Times New Roman"/>
        <family val="1"/>
        <charset val="1"/>
      </rPr>
      <t xml:space="preserve">Siūlomų prekių aprašymas
</t>
    </r>
    <r>
      <rPr>
        <sz val="11"/>
        <rFont val="Times New Roman"/>
        <family val="1"/>
        <charset val="1"/>
      </rPr>
      <t>(Pildo tiekėjas tik tuo atveju, jei siūlomos lygiaverčių parametrų prekės)</t>
    </r>
  </si>
  <si>
    <t>PIPETĖ KLASIKINĖ, P2</t>
  </si>
  <si>
    <t xml:space="preserve"> PIPETMAN CLASSIC, P2</t>
  </si>
  <si>
    <t>1 vnt.</t>
  </si>
  <si>
    <t>Gilson</t>
  </si>
  <si>
    <t>F144801</t>
  </si>
  <si>
    <t>https://www.gilson.com/default/system-pipetman-classic-p2-0-2-2-l.html</t>
  </si>
  <si>
    <t>PIPETĖ KLASIKINĖ, P10</t>
  </si>
  <si>
    <t xml:space="preserve"> PIPETMAN CLASSIC, P10</t>
  </si>
  <si>
    <t xml:space="preserve"> 1 vnt. </t>
  </si>
  <si>
    <t>F144802</t>
  </si>
  <si>
    <t>https://www.gilson.com/default/pipetman-classic-p10.html</t>
  </si>
  <si>
    <t>PIPETĖ KLASIKINĖ, P20</t>
  </si>
  <si>
    <t xml:space="preserve"> PIPETMAN CLASSIC, P20</t>
  </si>
  <si>
    <t xml:space="preserve">1 vnt. </t>
  </si>
  <si>
    <t>F123600</t>
  </si>
  <si>
    <t>https://www.gilson.com/default/pipetman-classic-p20.html</t>
  </si>
  <si>
    <t>PIPETĖ KLASIKINĖ, P100</t>
  </si>
  <si>
    <t xml:space="preserve"> PIPETMAN CLASSIC, P100</t>
  </si>
  <si>
    <t>F123615</t>
  </si>
  <si>
    <t>https://www.gilson.com/default/pipetman-classic-p100.html</t>
  </si>
  <si>
    <t>PIPETĖ KLASIKINĖ, P200</t>
  </si>
  <si>
    <t xml:space="preserve"> PIPETMAN CLASSIC, P200</t>
  </si>
  <si>
    <t xml:space="preserve"> 1 vnt.</t>
  </si>
  <si>
    <t>F123601</t>
  </si>
  <si>
    <t>https://www.gilson.com/default/pipetman-classic-p200.html</t>
  </si>
  <si>
    <t>PIPETĖ KLASIKINĖ, P1000</t>
  </si>
  <si>
    <t xml:space="preserve"> PIPETMAN CLASSIC, P1000</t>
  </si>
  <si>
    <t>F123602</t>
  </si>
  <si>
    <t xml:space="preserve">https://www.gilson.com/default/pipetman-classic-p1000.html </t>
  </si>
  <si>
    <t>PIPETĖ KLASIKINĖ, P5000</t>
  </si>
  <si>
    <t xml:space="preserve"> PIPETMAN CLASSIC, P5000</t>
  </si>
  <si>
    <t>F123603</t>
  </si>
  <si>
    <t>https://www.gilson.com/default/pipetman-classic-p5000.html</t>
  </si>
  <si>
    <t xml:space="preserve">PIPETĖ  G P2G,su metaliniu ejektoriumi </t>
  </si>
  <si>
    <t xml:space="preserve"> PIPETMAN G P2G, METAL EJECTOR</t>
  </si>
  <si>
    <t>F144054M</t>
  </si>
  <si>
    <t>https://www.gilson.com/default/pipetman-g-p2g-0-2-2-micro-l-metal-ejector.html</t>
  </si>
  <si>
    <t xml:space="preserve">PIPETĖ  G P10G,su metaliniu ejektoriumi </t>
  </si>
  <si>
    <t xml:space="preserve"> PIPETMAN G P10G, METAL EJECTOR</t>
  </si>
  <si>
    <t>F144055M</t>
  </si>
  <si>
    <t>https://www.gilson.com/default/pipetman-g-p10g-1-10-micro-l-metal-ejector.html</t>
  </si>
  <si>
    <t xml:space="preserve">PIPETĖ  G P20G,su metaliniu ejektoriumi </t>
  </si>
  <si>
    <t xml:space="preserve"> PIPETMAN G P20G, METAL EJECTOR</t>
  </si>
  <si>
    <t>F144056M</t>
  </si>
  <si>
    <t>https://www.gilson.com/default/pipetman-g-p20g-2-20-micro-l-metal-ejector.html</t>
  </si>
  <si>
    <t xml:space="preserve">PIPETĖ  G P100G,su metaliniu ejektoriumi </t>
  </si>
  <si>
    <t xml:space="preserve"> PIPETMAN G P100G, METAL EJECTOR</t>
  </si>
  <si>
    <t>F144057M</t>
  </si>
  <si>
    <t>https://www.gilson.com/default/pipetman-g-p100g-10-100-micro-l-metal-ejector.html</t>
  </si>
  <si>
    <t xml:space="preserve">PIPETĖ  G P200G,su metaliniu ejektoriumi </t>
  </si>
  <si>
    <t xml:space="preserve"> PIPETMAN G P200G, METAL EJECTOR</t>
  </si>
  <si>
    <t xml:space="preserve"> F144058M</t>
  </si>
  <si>
    <t>https://www.gilson.com/default/pipetman-g-p200g-20-200-micro-l-metal-ejector.html</t>
  </si>
  <si>
    <t xml:space="preserve">PIPETĖ  G P1000G,su metaliniu ejektoriumi </t>
  </si>
  <si>
    <t xml:space="preserve"> PIPETMAN G P1000G, METAL EJECTOR</t>
  </si>
  <si>
    <t>F144059M</t>
  </si>
  <si>
    <t>https://www.gilson.com/default/pipetman-g-p1000g-100-1000-micro-l-metal-ejector.html</t>
  </si>
  <si>
    <t>PIPETĖ  G P5000G</t>
  </si>
  <si>
    <t xml:space="preserve"> PIPETMAN G P5000G</t>
  </si>
  <si>
    <t>F144066</t>
  </si>
  <si>
    <t>https://www.gilson.com/default/pipetman-g-p5000g-500-5000-micro-l.html</t>
  </si>
  <si>
    <t xml:space="preserve">PIPETĖS G pradinis rinkinys </t>
  </si>
  <si>
    <t xml:space="preserve"> PIPETMAN G STARTER KIT</t>
  </si>
  <si>
    <t xml:space="preserve"> 1 rinkinys</t>
  </si>
  <si>
    <t>F167900</t>
  </si>
  <si>
    <t>https://www.gilson.com/default/pipetman-g-starter-kit-p20g-p200g-p1000g.html</t>
  </si>
  <si>
    <t>PIPETĖS G mikro tūrio rinkinys</t>
  </si>
  <si>
    <t xml:space="preserve"> PIPETMAN G MICRO-VOLUME KIT</t>
  </si>
  <si>
    <t>1 rinkinys</t>
  </si>
  <si>
    <t>F167800</t>
  </si>
  <si>
    <t>https://www.gilson.com/default/pipetman-g-microvolume-starter-kit-p2g-p10g-p100g.html</t>
  </si>
  <si>
    <t xml:space="preserve">PIPETĖ  L P2L su metaliniu ejektoriumi </t>
  </si>
  <si>
    <t xml:space="preserve"> PIPETMAN L P2L, METAL EJECTOR</t>
  </si>
  <si>
    <t>FA10001M</t>
  </si>
  <si>
    <t>https://www.gilson.com/default/pipetman-l-p2l-0-2-2-micro-l-metal-ejector.html</t>
  </si>
  <si>
    <t xml:space="preserve">PIPETĖ  L P10L su metaliniu ejektoriumi </t>
  </si>
  <si>
    <t xml:space="preserve"> PIPETMAN L P10L, METAL EJECTOR</t>
  </si>
  <si>
    <t>FA10002M</t>
  </si>
  <si>
    <t>https://www.gilson.com/default/pipetman-l-p10l-1-10-micro-l-metal-ejector.html</t>
  </si>
  <si>
    <t xml:space="preserve">PIPETĖ  L P20L su metaliniu ejektoriumi </t>
  </si>
  <si>
    <t xml:space="preserve"> PIPETMAN L P20L, METAL EJECTOR</t>
  </si>
  <si>
    <t>FA10003M</t>
  </si>
  <si>
    <t>https://www.gilson.com/default/pipetman-l-p20l-2-20-micro-l-metal-ejector.html</t>
  </si>
  <si>
    <t xml:space="preserve">PIPETĖ  L P100L su metaliniu ejektoriumi </t>
  </si>
  <si>
    <t xml:space="preserve"> PIPETMAN L P100L, METAL EJECTOR</t>
  </si>
  <si>
    <t>FA10004M</t>
  </si>
  <si>
    <t>https://www.gilson.com/default/pipetman-l-p100l-10-100-micro-l-metal-ejector.html</t>
  </si>
  <si>
    <t xml:space="preserve">PIPETĖ  L P200L su metaliniu ejektoriumi </t>
  </si>
  <si>
    <t xml:space="preserve"> PIPETMAN L P200L, METAL EJECTOR</t>
  </si>
  <si>
    <t>FA10005M</t>
  </si>
  <si>
    <t>https://www.gilson.com/default/pipetman-l-p200l-20-200-micro-l-metal-ejector.html</t>
  </si>
  <si>
    <t xml:space="preserve">PIPETĖ  L P1000L su metaliniu ejektoriumi </t>
  </si>
  <si>
    <t xml:space="preserve"> PIPETMAN L P1000L, METAL EJECTOR</t>
  </si>
  <si>
    <t>FA10006M</t>
  </si>
  <si>
    <t>https://www.gilson.com/default/pipetman-l-p1000l-100-1000-micro-l-metal-ejector.html</t>
  </si>
  <si>
    <t xml:space="preserve">PIPETĖS L pradinis rinkinys </t>
  </si>
  <si>
    <t xml:space="preserve"> PIPETMAN L STARTER KIT</t>
  </si>
  <si>
    <t>F167350</t>
  </si>
  <si>
    <t>https://www.gilson.com/default/pipetman-l-starter-kit-p20l-p200l-p1000l.html</t>
  </si>
  <si>
    <t>PIPETĖ  M P10M BT jungtis</t>
  </si>
  <si>
    <t xml:space="preserve"> PIPETMAN M P10M BT CONNECTED</t>
  </si>
  <si>
    <t>F81040</t>
  </si>
  <si>
    <t>https://www.gilson.com/default/pipetman-m-p10m-bt-connected.html#:~:text=PIPETMAN%C2%AE%20M%20Connected%20is,fatigue%20and%20increase%20pipetting%20efficiency</t>
  </si>
  <si>
    <t>PIPETĖ M P20M BT jungtis</t>
  </si>
  <si>
    <t xml:space="preserve"> PIPETMAN M P20M BT CONNECTED</t>
  </si>
  <si>
    <t>F81041</t>
  </si>
  <si>
    <t>https://www.gilson.com/default/pipetman-m-p20m-bt-connected.html</t>
  </si>
  <si>
    <t>PIPETĖ  M P100M BT jungtis</t>
  </si>
  <si>
    <t xml:space="preserve"> PIPETMAN M P100M BT CONNECTED</t>
  </si>
  <si>
    <t>F81042</t>
  </si>
  <si>
    <t>https://www.gilson.com/default/pipetman-m-p100m-bt-connected.html#:~:text=PIPETMAN%C2%AE%20M%20Connected%20is,fatigue%20and%20increase%20pipetting%20efficiency</t>
  </si>
  <si>
    <t>PIPETĖ  M P200M BT jungtis</t>
  </si>
  <si>
    <t xml:space="preserve"> PIPETMAN M P200M BT CONNECTED</t>
  </si>
  <si>
    <t>F81043</t>
  </si>
  <si>
    <t>https://www.gilson.com/default/pipetman-m-p200m-bt-connected.html#:~:text=PIPETMAN%C2%AE%20M%20Connected%20is,fatigue%20and%20increase%20pipetting%20efficiency</t>
  </si>
  <si>
    <t>PIPETĖ MICROMAN E M10</t>
  </si>
  <si>
    <t xml:space="preserve"> MICROMAN E M10</t>
  </si>
  <si>
    <t>FD10001</t>
  </si>
  <si>
    <t>https://www.gilson.com/default/microman-e-m10e-1-10-micro-l.html</t>
  </si>
  <si>
    <t>PIPETĖ MICROMAN E M25</t>
  </si>
  <si>
    <t xml:space="preserve"> MICROMAN E M25</t>
  </si>
  <si>
    <t>FD10002</t>
  </si>
  <si>
    <t>https://www.gilson.com/default/microman-e-m25e-3-25-micro-l.html</t>
  </si>
  <si>
    <t>PIPETĖ MICROMAN E M50</t>
  </si>
  <si>
    <t xml:space="preserve"> MICROMAN E M50</t>
  </si>
  <si>
    <t>FD10003</t>
  </si>
  <si>
    <t>https://www.gilson.com/default/microman-e-m50e-20-50-micro-l.html</t>
  </si>
  <si>
    <t>PIPETĖ MICROMAN E M100</t>
  </si>
  <si>
    <t xml:space="preserve"> MICROMAN E M100</t>
  </si>
  <si>
    <t>FD10004</t>
  </si>
  <si>
    <t>https://www.gilson.com/default/microman-e-m100e-10-100-micro-l.html</t>
  </si>
  <si>
    <t>PIPETĖ MICROMAN E M250</t>
  </si>
  <si>
    <t xml:space="preserve"> MICROMAN E M250</t>
  </si>
  <si>
    <t>FD10005</t>
  </si>
  <si>
    <t>https://www.gilson.com/default/microman-e-m250e-50-250-micro-l.html</t>
  </si>
  <si>
    <t>PIPETĖ MICROMAN E M1000E</t>
  </si>
  <si>
    <t xml:space="preserve"> MICROMAN E M1000E</t>
  </si>
  <si>
    <t>FD10006</t>
  </si>
  <si>
    <t>https://www.gilson.com/default/microman-e-m1000e-100-1000-micro-l.html</t>
  </si>
  <si>
    <t>DOZATORIUS 10 ML</t>
  </si>
  <si>
    <t xml:space="preserve"> DISPENSMAN 10 ML</t>
  </si>
  <si>
    <t>F110103</t>
  </si>
  <si>
    <t>https://www.gilson.com/default/dispensman-10-ml-1-10-ml.html</t>
  </si>
  <si>
    <t xml:space="preserve">ANTGALIAI DIAMOND, D10, ekonomiška pakuotė </t>
  </si>
  <si>
    <t xml:space="preserve"> DIAMOND TIPS, D10, ECOPACK,  BAG </t>
  </si>
  <si>
    <r>
      <rPr>
        <b/>
        <sz val="14"/>
        <color rgb="FFFF0000"/>
        <rFont val="Times New Roman"/>
        <family val="1"/>
        <charset val="1"/>
      </rPr>
      <t>*</t>
    </r>
    <r>
      <rPr>
        <sz val="11"/>
        <color rgb="FF000000"/>
        <rFont val="Times New Roman"/>
        <family val="1"/>
        <charset val="186"/>
      </rPr>
      <t>pak. (10000 vnt)</t>
    </r>
  </si>
  <si>
    <t>F161630</t>
  </si>
  <si>
    <t>https://www.gilson.com/default/pipetman-diamond-tips-d10-ecopack.html</t>
  </si>
  <si>
    <t>ANTGALIAI DIAMOND, DL10, ekonomiška pakuotė</t>
  </si>
  <si>
    <t xml:space="preserve"> DIAMOND TIPS, DL10, ECOPACK, BAG </t>
  </si>
  <si>
    <t>F161450</t>
  </si>
  <si>
    <t>https://www.gilson.com/default/pipetman-diamond-tips-dl10-ecopack.html</t>
  </si>
  <si>
    <t>ANTGALIAI DIAMOND, D200, ekonomiška pakuotė</t>
  </si>
  <si>
    <t xml:space="preserve"> DIAMOND TIPS, D200,  ECOPACK,  BAG </t>
  </si>
  <si>
    <t>F161930</t>
  </si>
  <si>
    <t>https://www.gilson.com/default/pipetman-diamond-tips-d200-ecopack.html</t>
  </si>
  <si>
    <t>ANTGALIAI DIAMOND, D300, ekonomiška pakuotė</t>
  </si>
  <si>
    <t xml:space="preserve"> DIAMOND TIPS, D300, ECOPACK, BAG </t>
  </si>
  <si>
    <t>F161730</t>
  </si>
  <si>
    <t>https://www.gilson.com/default/pipetman-diamond-tips-d300-ecopack.html</t>
  </si>
  <si>
    <t>ANTGALIAI DIAMOND, D1000, ekonomiška pakuotė</t>
  </si>
  <si>
    <t xml:space="preserve"> DIAMOND TIPS, D1000, ECOPACK, BAG </t>
  </si>
  <si>
    <t xml:space="preserve"> F161670</t>
  </si>
  <si>
    <t>https://www.gilson.com/default/pipetman-diamond-tips-d1000-ecopack.html</t>
  </si>
  <si>
    <t>ANTGALIAI DIAMOND, D10, pakuotė</t>
  </si>
  <si>
    <t xml:space="preserve"> DIAMOND TIPS, D10,  EASYPACK, BAG </t>
  </si>
  <si>
    <r>
      <rPr>
        <b/>
        <sz val="14"/>
        <color rgb="FFFF0000"/>
        <rFont val="Times New Roman"/>
        <family val="1"/>
        <charset val="1"/>
      </rPr>
      <t>*</t>
    </r>
    <r>
      <rPr>
        <sz val="11"/>
        <color rgb="FF000000"/>
        <rFont val="Times New Roman"/>
        <family val="1"/>
        <charset val="186"/>
      </rPr>
      <t>pak. (1000 vnt)</t>
    </r>
  </si>
  <si>
    <t>F161631</t>
  </si>
  <si>
    <t>https://www.gilson.com/default/system-pipetman-diamond-tips-d10-easypack.html</t>
  </si>
  <si>
    <t>ANTGALIAI DIAMOND, DL10, pakuotė</t>
  </si>
  <si>
    <t xml:space="preserve"> DIAMOND TIPS, DL10,  EASYPACK, BAG </t>
  </si>
  <si>
    <t>F161451</t>
  </si>
  <si>
    <t>https://www.gilson.com/default/system-pipetman-diamond-tips-dl10-easypack.html</t>
  </si>
  <si>
    <t>ANTGALIAI DIAMOND , D200,  pakuotė</t>
  </si>
  <si>
    <t xml:space="preserve"> DIAMOND TIPS, D200, EASYPACK, BAG </t>
  </si>
  <si>
    <t>F161931</t>
  </si>
  <si>
    <t>https://www.gilson.com/default/system-pipetman-diamond-tips-d200-easypack.html</t>
  </si>
  <si>
    <t>ANTGALIAI DIAMOND, D300,  pakuotė</t>
  </si>
  <si>
    <t xml:space="preserve"> DIAMOND TIPS, D300, EASYPACK, BAG </t>
  </si>
  <si>
    <t>F161731</t>
  </si>
  <si>
    <t>https://www.gilson.com/default/system-pipetman-diamond-tips-d300-easypack.html</t>
  </si>
  <si>
    <t>ANTGALIAI DIAMOND, D1000, pakuotė</t>
  </si>
  <si>
    <t xml:space="preserve"> DIAMOND TIPS, D, EASYPACK, BAG </t>
  </si>
  <si>
    <t>F161671</t>
  </si>
  <si>
    <t>https://www.gilson.com/default/system-pipetman-diamond-tips-d1000-easypack.html</t>
  </si>
  <si>
    <t>ANTGALIAI DIAMOND, D5000, pakuotė</t>
  </si>
  <si>
    <t xml:space="preserve"> DIAMOND TIPS, D5000 EASYPACK, BOX </t>
  </si>
  <si>
    <t>F161571</t>
  </si>
  <si>
    <t>https://www.gilson.com/default/system-pipetman-diamond-tips-d5000-easypack.html</t>
  </si>
  <si>
    <t xml:space="preserve">ANTGALIAI DIAMOND, D10, pakuotė </t>
  </si>
  <si>
    <t xml:space="preserve"> DIAMOND TIP, D10, TIPACK, BOX  </t>
  </si>
  <si>
    <r>
      <rPr>
        <b/>
        <sz val="14"/>
        <color rgb="FFFF0000"/>
        <rFont val="Times New Roman"/>
        <family val="1"/>
        <charset val="1"/>
      </rPr>
      <t>*</t>
    </r>
    <r>
      <rPr>
        <sz val="11"/>
        <color rgb="FF000000"/>
        <rFont val="Times New Roman"/>
        <family val="1"/>
        <charset val="186"/>
      </rPr>
      <t>pak. (960 vnt)</t>
    </r>
  </si>
  <si>
    <t>F171100</t>
  </si>
  <si>
    <t>https://www.gilson.com/default/pipetman-diamond-tips-d10-tipack.html</t>
  </si>
  <si>
    <t xml:space="preserve">ANTGALIAI DIAMOND, DL10, pakuotė </t>
  </si>
  <si>
    <t xml:space="preserve"> DIAMOND TIP, DL10, TIPACK, BOX  </t>
  </si>
  <si>
    <t>F171200</t>
  </si>
  <si>
    <t>https://www.gilson.com/default/pipetman-diamond-tips-dl10-tipack.html</t>
  </si>
  <si>
    <t xml:space="preserve">ANTGALIAI DIAMOND, D200, pakuotė </t>
  </si>
  <si>
    <t xml:space="preserve"> DIAMOND TIP, D200, TIPACK, BOX  </t>
  </si>
  <si>
    <t>F171300</t>
  </si>
  <si>
    <t>https://www.gilson.com/default/pipetman-diamond-tips-d200-tipack.html</t>
  </si>
  <si>
    <t xml:space="preserve">ANTGALIAI DIAMOND, D300, pakuotė </t>
  </si>
  <si>
    <t xml:space="preserve"> DIAMOND TIP, D300, TIPACK, BOX  </t>
  </si>
  <si>
    <t>F171400</t>
  </si>
  <si>
    <t>https://www.gilson.com/default/pipetman-diamond-tips-d300-tipack.html</t>
  </si>
  <si>
    <t xml:space="preserve">ANTGALIAI DIAMOND, D1000, pakuotė </t>
  </si>
  <si>
    <t xml:space="preserve"> DIAMOND TIP, D1000, TIPACK, BOX  </t>
  </si>
  <si>
    <t>F171500</t>
  </si>
  <si>
    <t>https://www.gilson.com/default/pipetman-diamond-tips-d1000-tipack.html</t>
  </si>
  <si>
    <t xml:space="preserve">ANTGALIAI DIAMOND, D5000,pakuotė </t>
  </si>
  <si>
    <t xml:space="preserve"> DIAMOND TIPS, D5000, TIPACK, BOX  </t>
  </si>
  <si>
    <r>
      <rPr>
        <b/>
        <sz val="14"/>
        <color rgb="FFFF0000"/>
        <rFont val="Times New Roman"/>
        <family val="1"/>
        <charset val="1"/>
      </rPr>
      <t>*</t>
    </r>
    <r>
      <rPr>
        <sz val="11"/>
        <color rgb="FF000000"/>
        <rFont val="Times New Roman"/>
        <family val="1"/>
        <charset val="186"/>
      </rPr>
      <t>pak. (600vnt)</t>
    </r>
  </si>
  <si>
    <t>F161370</t>
  </si>
  <si>
    <t>https://www.gilson.com/default/pipetman-diamond-tips-d5000-tipack.html</t>
  </si>
  <si>
    <t xml:space="preserve">ANTGALIAI DIAMOND, D10ML, pakuotė </t>
  </si>
  <si>
    <t xml:space="preserve"> DIAMOND TIP, D10ML, TIPACK, BOX </t>
  </si>
  <si>
    <r>
      <rPr>
        <b/>
        <sz val="14"/>
        <color rgb="FFFF0000"/>
        <rFont val="Times New Roman"/>
        <family val="1"/>
        <charset val="1"/>
      </rPr>
      <t>*</t>
    </r>
    <r>
      <rPr>
        <sz val="11"/>
        <color rgb="FF000000"/>
        <rFont val="Times New Roman"/>
        <family val="1"/>
        <charset val="186"/>
      </rPr>
      <t>pak. (240 vnt)</t>
    </r>
  </si>
  <si>
    <t>F161230</t>
  </si>
  <si>
    <t>https://www.gilson.com/default/pipetman-diamond-tips-d10ml-tipack.html</t>
  </si>
  <si>
    <t xml:space="preserve">ANTGALIAI DIAMOND, DF100ST, pakuotė </t>
  </si>
  <si>
    <t xml:space="preserve"> DIAMOND TIPS, DF100ST, TIPACK,BOX  </t>
  </si>
  <si>
    <t>F171403</t>
  </si>
  <si>
    <t>https://www.gilson.com/default/pipetman-diamond-tips-df100st-tipack.html</t>
  </si>
  <si>
    <t xml:space="preserve">ANTGALIAI DIAMOND, DF200ST, pakuotė </t>
  </si>
  <si>
    <t xml:space="preserve"> DIAMOND TIPS, DF200ST, TIPACK,BOX  </t>
  </si>
  <si>
    <t>F171503</t>
  </si>
  <si>
    <t>https://www.gilson.com/default/pipetman-diamond-tips-df200st-tipack.html</t>
  </si>
  <si>
    <t xml:space="preserve">ANTGALIAI DIAMOND, DF300ST, pakuotė </t>
  </si>
  <si>
    <t xml:space="preserve"> DIAMOND TIPS, DF300ST, TIPACK,BOX  </t>
  </si>
  <si>
    <t>F171603</t>
  </si>
  <si>
    <t>https://www.gilson.com/default/pipetman-diamond-tips-df300st-tipack.html</t>
  </si>
  <si>
    <t>ANTGALIAI, D200ST, lenvai pripildoma pakuotė</t>
  </si>
  <si>
    <t xml:space="preserve"> TOWER PACK, D200ST, REFILL PACK</t>
  </si>
  <si>
    <t>F167203</t>
  </si>
  <si>
    <t>https://www.gilson.com/default/pipetman-diamond-tips-d200st-towerpack.html</t>
  </si>
  <si>
    <t>ANTGALIAI DIAMOND, D200, lengvai perkraunama pakuotė</t>
  </si>
  <si>
    <t xml:space="preserve"> DIAMOND TIPS, D200, RELOAD PACK</t>
  </si>
  <si>
    <t>F167013</t>
  </si>
  <si>
    <t>https://www.gilson.com/default/pipetman-diamond-tips-d200-reload-pack.html</t>
  </si>
  <si>
    <t>ANTGALIAI DIAMOND, D1000, lengvai perkraunama pakuotė</t>
  </si>
  <si>
    <t xml:space="preserve"> DIAMOND TIPS, D1000, RELOAD PACK </t>
  </si>
  <si>
    <r>
      <rPr>
        <b/>
        <sz val="14"/>
        <color rgb="FFFF0000"/>
        <rFont val="Times New Roman"/>
        <family val="1"/>
        <charset val="1"/>
      </rPr>
      <t>*</t>
    </r>
    <r>
      <rPr>
        <sz val="11"/>
        <color rgb="FF000000"/>
        <rFont val="Times New Roman"/>
        <family val="1"/>
        <charset val="186"/>
      </rPr>
      <t>pak. (576 vnt)</t>
    </r>
  </si>
  <si>
    <t>F167014</t>
  </si>
  <si>
    <t>https://www.gilson.com/default/pipetman-diamond-tips-d1000-reload-pack.html</t>
  </si>
  <si>
    <t>LUBRIKANTAS PIPETEI G (1G)</t>
  </si>
  <si>
    <t xml:space="preserve"> LUBRICANT TUBE FOR PIPETMAN G (1G)</t>
  </si>
  <si>
    <t xml:space="preserve">https://www.gilson.com/default/lubricant-pipetman-g.html </t>
  </si>
  <si>
    <t>PIPETĖS ANTGALIO PAKEITIMO RINKINYS 1ST lygis, P20</t>
  </si>
  <si>
    <t>SERVICE KIT 1ST LEVEL, P20</t>
  </si>
  <si>
    <t>F144495</t>
  </si>
  <si>
    <t>https://www.gilson.com/default/system-service-kit-level-1-p20-f2-f5-f10-f20-p20n.html</t>
  </si>
  <si>
    <t>PIPETĖS ANTGALIO PAKEITIMO RINKINYS 1ST lygis, P100</t>
  </si>
  <si>
    <t>SERVICE KIT 1ST LEVEL, P100</t>
  </si>
  <si>
    <t>F144496</t>
  </si>
  <si>
    <t>https://www.gilson.com/default/system-service-kit-level-1-p100-f25-f50-f100-p100n.html</t>
  </si>
  <si>
    <t>PIPETĖS ANTGALIO PAKEITIMO RINKINYS 1ST lygis, P200</t>
  </si>
  <si>
    <t>SERVICE KIT 1ST LEVEL, P200</t>
  </si>
  <si>
    <t>F144497</t>
  </si>
  <si>
    <t>https://www.gilson.com/default/system-service-kit-level-1-p200-f200-p200n.html</t>
  </si>
  <si>
    <t>ANTGALIU PAKEITIMO RINKINYS 1ST lygis, P1000</t>
  </si>
  <si>
    <t>SERVICE KIT 1ST LEVEL, P1000</t>
  </si>
  <si>
    <t>F144498</t>
  </si>
  <si>
    <t>https://www.gilson.com/default/system-service-kit-level-1-p1000-f250-f300-f400-f500-f1000-p1000n.html</t>
  </si>
  <si>
    <t>ANTGALIU PAKEITIMO RINKINYS 1ST lygis, P2</t>
  </si>
  <si>
    <t>SERVICE KIT 1ST LEVEL, P2</t>
  </si>
  <si>
    <t>F144501</t>
  </si>
  <si>
    <t>https://www.gilson.com/default/system-service-kit-level-1-p2-p2n-p2g-p2l-p2l-autoclavable.html</t>
  </si>
  <si>
    <t>ANTGALIU PAKEITIMO RINKINYS 1ST lygis, P10</t>
  </si>
  <si>
    <t>SERVICE KIT 1ST LEVEL, P10</t>
  </si>
  <si>
    <t>F144502</t>
  </si>
  <si>
    <t>https://www.gilson.com/default/system-service-kit-level-1-p10-p10n.html</t>
  </si>
  <si>
    <t xml:space="preserve">DEŽUTĖS LAIKYTI ANTGALIUS skirta  D10ML tipo antgaliams </t>
  </si>
  <si>
    <t>RACK EMPTY FOR D10ML TIPS</t>
  </si>
  <si>
    <t>F161220</t>
  </si>
  <si>
    <t>https://www.gilson.com/default/system-pipetman-diamond-tips-empty-rack-for-d10ml-tips.html</t>
  </si>
  <si>
    <t>DEŽUTĖS LAIKYTI ANTGALIUS skirta  D5000 tipo antgaliams</t>
  </si>
  <si>
    <t>RACK EMPTY FOR D5000 TIPS</t>
  </si>
  <si>
    <t>F161360</t>
  </si>
  <si>
    <t>https://www.gilson.com/default/pipetman-diamond-tips-rack-empty-d5000-tips.html</t>
  </si>
  <si>
    <t>STOVAS skirtas laikyti 7 pipetės</t>
  </si>
  <si>
    <t>CARROUSEL PIPETTE HOLDER FOR 7 PIPETTES</t>
  </si>
  <si>
    <t>F161401</t>
  </si>
  <si>
    <t>https://www.gilson.com/default/carrousel-pipette-stand-holds-up-to-7-gilson-pipettes.html</t>
  </si>
  <si>
    <t>PIPETĖS ANTGALIO PAKEITIMO RINKINYS  2ND lygis,  P2 tipas</t>
  </si>
  <si>
    <t xml:space="preserve"> SERVICE KIT 2ND LEVEL P2</t>
  </si>
  <si>
    <t>F161970</t>
  </si>
  <si>
    <t>https://www.gilson.com/default/system-service-kit-level-2-p2.html</t>
  </si>
  <si>
    <t xml:space="preserve">PIPETĖS ANTGALIO PAKEITIMO RINKINYS  2ND lygis, P10 tipas </t>
  </si>
  <si>
    <t xml:space="preserve"> SERVICE KIT 2ND LEVEL P10</t>
  </si>
  <si>
    <t>F161971</t>
  </si>
  <si>
    <t>https://www.gilson.com/default/system-service-kit-level-2-p10.html</t>
  </si>
  <si>
    <t>PIPETĖS ANTGALIO PAKEITIMO RINKINYS  2ND lygis, P20 tipas</t>
  </si>
  <si>
    <t xml:space="preserve"> SERVICE KIT 2ND LEVEL P20</t>
  </si>
  <si>
    <t>F161972</t>
  </si>
  <si>
    <t>https://www.gilson.com/default/service-kit-level-2-p20.html</t>
  </si>
  <si>
    <t>PIPETĖS ANTGALIO PAKEITIMO RINKINYS 2ND lygis, P100 tipas</t>
  </si>
  <si>
    <t xml:space="preserve"> SERVICE KIT 2ND LEVEL P100</t>
  </si>
  <si>
    <t>F161973</t>
  </si>
  <si>
    <t>https://www.gilson.com/default/service-kit-level-2-p100.html</t>
  </si>
  <si>
    <t>PIPETĖS ANTGALIO PAKEITIMO RINKINYS  2ND lygis, P200 tipas</t>
  </si>
  <si>
    <t xml:space="preserve"> SERVICE KIT 2ND LEVEL P200</t>
  </si>
  <si>
    <t>F161974</t>
  </si>
  <si>
    <t xml:space="preserve">https://www.gilson.com/default/service-kit-level-2-p200.html </t>
  </si>
  <si>
    <t>PIPETĖS ANTGALIO PAKEITIMO RINKINYS  2ND lygis, P1000 tipas</t>
  </si>
  <si>
    <t xml:space="preserve"> SERVICE KIT 2ND LEVEL P1000</t>
  </si>
  <si>
    <t>F161978</t>
  </si>
  <si>
    <t>https://www.gilson.com/default/service-kit-level-2-p1000.html</t>
  </si>
  <si>
    <t xml:space="preserve">DEŽUTĖS LAIKYTI ANTGALIUS skirta D1000/D1200, komplektas </t>
  </si>
  <si>
    <t xml:space="preserve">EMPTY RACK D1000/D1200, SET </t>
  </si>
  <si>
    <t>komplektas (ne mažiau kaip 2 vnt)</t>
  </si>
  <si>
    <t>F171502</t>
  </si>
  <si>
    <t>https://www.gilson.com/default/pipetman-diamond-tips-empty-racks-for-d1000-d1200-tips.html</t>
  </si>
  <si>
    <t>DEŽUTĖS LAIKYTI ANTGALIUS skirta  D1000, komplektas</t>
  </si>
  <si>
    <t>EMPTY RACK FOR BLISTER/RELOAD D1000, SET</t>
  </si>
  <si>
    <t>F171504</t>
  </si>
  <si>
    <t>https://www.gilson.com/default/reload-box-d1000-set-of-2.html</t>
  </si>
  <si>
    <t>PIPETĖS ANTGALIO PAKEITIMO RINKINYS, 1STlygis, P10G/P10L tipas</t>
  </si>
  <si>
    <t>SERVICE KIT, 1ST LEVEL P10G/P10L</t>
  </si>
  <si>
    <t>FA07001</t>
  </si>
  <si>
    <t>https://www.gilson.com/default/system-service-kit-level-1-p10g-p10l-p10l-autoclavable.html</t>
  </si>
  <si>
    <t>PIPETĖS ANTGALIO PAKEITIMO RINKINYS, 1ST lygis, P20G/P20L tipas</t>
  </si>
  <si>
    <t>SERVICE KIT, 1ST LEVEL P20G/P20L</t>
  </si>
  <si>
    <t>FA07002</t>
  </si>
  <si>
    <t>https://www.gilson.com/default/system-service-kit-level-1-p20g-p20l-p20l-autoclavable.html</t>
  </si>
  <si>
    <t>PIPETĖS ANTGALIO PAKEITIMO RINKINYS, 1ST lygis P100G/P100L tipas</t>
  </si>
  <si>
    <t>SERVICE KIT, 1ST LEVEL P100G/P100L</t>
  </si>
  <si>
    <t xml:space="preserve"> FA07003</t>
  </si>
  <si>
    <t>https://www.gilson.com/default/system-service-kit-level-1-p100g-p100l-p100l-autoclavable.html</t>
  </si>
  <si>
    <t>PIPETĖS ANTGALIO PAKEITIMO RINKINYS, 1ST lygis P1000G/P1000L tipas</t>
  </si>
  <si>
    <t>SERVICE KIT, 1ST LEVEL P1000G/P1000L</t>
  </si>
  <si>
    <t>FA07005</t>
  </si>
  <si>
    <t>https://www.gilson.com/default/system-service-kit-level-1-p1000g-p1000l-p1000l-autoclavable.html</t>
  </si>
  <si>
    <t>PIPETĖS ANTGALIO PAKEITIMO RINKINYS, 1ST lygis, P10MLG/P10MLL tipas</t>
  </si>
  <si>
    <t>SERVICE KIT, 1ST LEVEL P10MLG/P10MLL</t>
  </si>
  <si>
    <t>FA07022</t>
  </si>
  <si>
    <t>https://www.gilson.com/default/system-service-kit-level-1-p10mlg-p10mll.html</t>
  </si>
  <si>
    <t>SANDARIKLIS IR ŽIEDAS skirtas PIPETEI P2,   komplektas</t>
  </si>
  <si>
    <t xml:space="preserve">SEAL &amp; O-RING  FOR P2  SET </t>
  </si>
  <si>
    <t>komplektas  (ne mažiau kaip 5 vnt)</t>
  </si>
  <si>
    <t>F144861</t>
  </si>
  <si>
    <t>https://www.gilson.com/default/system-piston-seal-and-o-ring-p2-p2n-p2g-p2l-p2l-autoclavable-pack-of-5-units-each.html</t>
  </si>
  <si>
    <t>SANDARIKLIS IR ŽIEDAS skirtas PIPETEI P10, komplektas</t>
  </si>
  <si>
    <t xml:space="preserve">SEAL &amp; O-RING  FOR P10  SET </t>
  </si>
  <si>
    <t>F144862</t>
  </si>
  <si>
    <t>https://www.gilson.com/default/system-piston-seal-and-o-ring-p10-p10n-pack-of-5-units-each.html</t>
  </si>
  <si>
    <t>SANDARIKLIS IR ŽIEDAS skirtas PIPETEI U20, P20/F2-20, komplektas</t>
  </si>
  <si>
    <t xml:space="preserve">SEAL &amp; O-RING  FOR U20, P20/F2-20, SET </t>
  </si>
  <si>
    <t>F144863</t>
  </si>
  <si>
    <t>https://www.gilson.com/default/system-piston-seal-and-o-ring-p20-p20n-f2-f5-f10-f20-pack-of-5-units-each.html</t>
  </si>
  <si>
    <t>SANDARIKLIS IR ŽIEDAS skirtas PIPETEI P100, komplektas</t>
  </si>
  <si>
    <t xml:space="preserve">SEAL &amp; O-RING  FOR P100  SET </t>
  </si>
  <si>
    <t>F144864</t>
  </si>
  <si>
    <t>https://www.gilson.com/default/system-piston-seal-and-o-ring-p100-p100n-f25-f50-f100-pack-of-5-units-each.html</t>
  </si>
  <si>
    <t>SANDARIKLIS IR ŽIEDAS skirtas PIPETEI P200, komplektas</t>
  </si>
  <si>
    <t xml:space="preserve">SEAL &amp; O-RING  FOR P200  SET </t>
  </si>
  <si>
    <t>F144865</t>
  </si>
  <si>
    <t>https://www.gilson.com/default/system-piston-seal-and-o-ring-p200-p200n-f100-f200-pack-of-5-units-each.html</t>
  </si>
  <si>
    <t>SANDARIKLIS IR ŽIEDAS skirtas PIPETEI P1000, komplektas</t>
  </si>
  <si>
    <t xml:space="preserve">SEAL &amp; O-RING  FOR P1000  SET </t>
  </si>
  <si>
    <t>F144866</t>
  </si>
  <si>
    <t>https://www.gilson.com/default/system-piston-seal-and-o-ring-p1000-p1000n-f250-f300-f400-f500-f1000-pack-of-5-units-each.html</t>
  </si>
  <si>
    <t>SANDARIKLIS IR ŽIEDAS skirtas PIPETEI P5000, komplektas</t>
  </si>
  <si>
    <t xml:space="preserve">SEAL &amp; O-RING  FOR P5000  SET </t>
  </si>
  <si>
    <t>F144867</t>
  </si>
  <si>
    <t>https://www.gilson.com/default/system-piston-seal-and-o-ring-p5000-f5000-pack-of-5-units-each.html</t>
  </si>
  <si>
    <t>TARPINĖ IR ŽIEDAS PIPETEI P10G/P10L</t>
  </si>
  <si>
    <t>O RING &amp; SEAL GUIDE P10G/P10L</t>
  </si>
  <si>
    <t>FA07012</t>
  </si>
  <si>
    <t>https://www.gilson.com/default/system-seal-guide-and-o-ring-p10g-p10l-p10l-autoclavable-pack-of-5-units-each.html</t>
  </si>
  <si>
    <t>27.27</t>
  </si>
  <si>
    <t>TARPINĖ IR ŽIEDAS PIPETEI  P20G/P20L</t>
  </si>
  <si>
    <t>O RING &amp; SEAL GUIDE P20G/P20L</t>
  </si>
  <si>
    <t>FA07013</t>
  </si>
  <si>
    <t>https://www.gilson.com/default/system-seal-guide-and-o-ring-p20g-p20l-p20l-autoclavable-pack-of-5-units-each.html</t>
  </si>
  <si>
    <t>TARPINĖ IR ŽIEDAS PIPETEI  P100G/P100L</t>
  </si>
  <si>
    <t>O RING &amp; SEAL GUIDE P100G/P100L</t>
  </si>
  <si>
    <t>FA07014</t>
  </si>
  <si>
    <t>https://www.gilson.com/default/system-seal-guide-and-o-ring-p100g-p100l-p100l-autoclavable-pack-of-5-units-each.html</t>
  </si>
  <si>
    <t>TARPINĖ IR ŽIEDAS PIPETEI  P200G/P200L</t>
  </si>
  <si>
    <t>O RING &amp; SEAL GUIDE P200G/P200L</t>
  </si>
  <si>
    <t>FA07015</t>
  </si>
  <si>
    <t>https://www.gilson.com/default/system-seal-guide-and-o-ring-p200g-p200l-p200l-autoclavable-pack-of-5-units-each.html</t>
  </si>
  <si>
    <t>TARPINĖ IR ŽIEDAS PIPETEI  P1000G/P1000L</t>
  </si>
  <si>
    <t>O RING &amp; SEAL GUIDE P1000G/P1000L</t>
  </si>
  <si>
    <t>FA07016</t>
  </si>
  <si>
    <t>https://www.gilson.com/default/system-seal-guide-and-o-ring-p1000g-p1000l-p1000l-autoclavable-pack-of-5-units-each.html</t>
  </si>
  <si>
    <t>TARPINĖ IR ŽIEDAS PIPETEI  P5000G/P5000L</t>
  </si>
  <si>
    <t>O RING &amp; SEAL P5000G/P5000L</t>
  </si>
  <si>
    <t>FA07017</t>
  </si>
  <si>
    <t>https://www.gilson.com/default/system-piston-seal-and-o-ring-p5000g-p5000l-pack-of-5-units-each.html</t>
  </si>
  <si>
    <t>PIPETĖ (stūmoklinio tipo)  P2N</t>
  </si>
  <si>
    <t>PISTON ASSY P2N</t>
  </si>
  <si>
    <t>F144591</t>
  </si>
  <si>
    <t>Nuoroda nėra pateikiama, nes gamintojo svetainėje - elektroninėje parduotuvėje, prekė nėra parduodama – šią prekę gali tiekti tik autorizuotas, servizą atlikti galintis, atstovas. Kartu su pasiūlymu pateikiame įgaliojimą (“ELYMUS Tender 03112021”) atlikti minėtas paslaugas, užtikrinantį šių prekių tiekimą.</t>
  </si>
  <si>
    <t>PIPETĖ (stūmoklinio tipo) P10N</t>
  </si>
  <si>
    <t>PISTON ASSY P10N</t>
  </si>
  <si>
    <t>F144592</t>
  </si>
  <si>
    <r>
      <rPr>
        <sz val="11"/>
        <color rgb="FF000000"/>
        <rFont val="Times New Roman"/>
        <family val="1"/>
        <charset val="1"/>
      </rPr>
      <t xml:space="preserve">Nuoroda nėra pateikiama, nes gamintojo svetainėje - elektroninėje parduotuvėje, prekė nėra parduodama – šią prekę gali tiekti tik autorizuotas, servizą atlikti galintis, atstovas. Kartu su pasiūlymu pateikiame įgaliojimą </t>
    </r>
    <r>
      <rPr>
        <sz val="11"/>
        <color rgb="FF000000"/>
        <rFont val="Times New Roman"/>
        <family val="1"/>
      </rPr>
      <t xml:space="preserve"> (“ELYMUS Tender 03112021”)</t>
    </r>
    <r>
      <rPr>
        <sz val="11"/>
        <color rgb="FF000000"/>
        <rFont val="Times New Roman"/>
        <family val="1"/>
        <charset val="1"/>
      </rPr>
      <t xml:space="preserve"> atlikti minėtas paslaugas, užtikrinantį šių prekių tiekimą.</t>
    </r>
  </si>
  <si>
    <t>PIPETĖ (stūmoklinio tipo) P20N</t>
  </si>
  <si>
    <t>PISTON ASSY P20N</t>
  </si>
  <si>
    <t>F144593</t>
  </si>
  <si>
    <r>
      <rPr>
        <sz val="11"/>
        <color rgb="FF000000"/>
        <rFont val="Times New Roman"/>
        <family val="1"/>
        <charset val="1"/>
      </rPr>
      <t xml:space="preserve">Nuoroda nėra pateikiama, nes gamintojo svetainėje - elektroninėje parduotuvėje, prekė nėra parduodama – šią prekę gali tiekti tik autorizuotas, servizą atlikti galintis, atstovas. Kartu su pasiūlymu pateikiame įgaliojimą </t>
    </r>
    <r>
      <rPr>
        <sz val="11"/>
        <color rgb="FF000000"/>
        <rFont val="Times New Roman"/>
        <family val="1"/>
      </rPr>
      <t xml:space="preserve"> (“ELYMUS Tender 03112021”) </t>
    </r>
    <r>
      <rPr>
        <sz val="11"/>
        <color rgb="FF000000"/>
        <rFont val="Times New Roman"/>
        <family val="1"/>
        <charset val="1"/>
      </rPr>
      <t>atlikti minėtas paslaugas, užtikrinantį šių prekių tiekimą.</t>
    </r>
  </si>
  <si>
    <t>PIPETĖ (stūmoklinio tipo) P100N</t>
  </si>
  <si>
    <t>PISTON ASSY P100N</t>
  </si>
  <si>
    <t>F144594</t>
  </si>
  <si>
    <t>SEROLOGINĖ PIPETĖ 1ML, pakuotė</t>
  </si>
  <si>
    <t>1ML SEROLOGICAL PIPETTE, BULKST, BAG</t>
  </si>
  <si>
    <r>
      <rPr>
        <b/>
        <sz val="11"/>
        <color rgb="FFFF0000"/>
        <rFont val="Times New Roman"/>
        <family val="1"/>
        <charset val="1"/>
      </rPr>
      <t>*</t>
    </r>
    <r>
      <rPr>
        <sz val="11"/>
        <color rgb="FF000000"/>
        <rFont val="Times New Roman"/>
        <family val="1"/>
        <charset val="186"/>
      </rPr>
      <t xml:space="preserve">pak. ( 25 vnt.) </t>
    </r>
  </si>
  <si>
    <t>F110121</t>
  </si>
  <si>
    <t>https://www.gilson.com/default/1ml-serological-pipette-bulkst-40-bags-of-25.html</t>
  </si>
  <si>
    <t>SEROLOGINĖ PIPETĖ 2ML, pakuotė</t>
  </si>
  <si>
    <t>2ML SEROLOGICAL PIPETTE, BULKST, BAG</t>
  </si>
  <si>
    <t>F110123</t>
  </si>
  <si>
    <t>https://www.gilson.com/default/2ml-serological-pipette-bulkst-40-bags-of-25.html</t>
  </si>
  <si>
    <t>SEROLOGINĖ PIPETĖ 5ML, pakuotė</t>
  </si>
  <si>
    <t>5ML SEROLOGICAL PIPETTE, BULKST, BAG</t>
  </si>
  <si>
    <t>F110125</t>
  </si>
  <si>
    <t>https://www.gilson.com/default/5ml-serological-pipette-bulkst-20-bags-of-25.html</t>
  </si>
  <si>
    <t>SEROLOGINĖ PIPETĖ 10ML, pakuotė</t>
  </si>
  <si>
    <t>10ML SEROLOGICAL PIPETTE, BULKST, BAG</t>
  </si>
  <si>
    <t>F110127</t>
  </si>
  <si>
    <t>https://www.gilson.com/default/10ml-serological-pipette-bulkst-20-bags-of-25.html</t>
  </si>
  <si>
    <t>SEROLOGINĖ PIPETĖ 25ML, pakuotė</t>
  </si>
  <si>
    <t>25ML SEROLOGICAL PIPETTE, BULKST, BAG</t>
  </si>
  <si>
    <t>F110129</t>
  </si>
  <si>
    <t>https://www.gilson.com/default/25ml-serological-pipette-bulkst-10-bags-of-20.html</t>
  </si>
  <si>
    <t>Bendra pasiūlymo kaina EUR be PVM:</t>
  </si>
  <si>
    <r>
      <rPr>
        <b/>
        <sz val="11"/>
        <color rgb="FF000000"/>
        <rFont val="Times New Roman"/>
        <family val="1"/>
        <charset val="1"/>
      </rPr>
      <t>Pasiūlymo palyginamoji kaina EUR su PVM</t>
    </r>
    <r>
      <rPr>
        <b/>
        <sz val="11"/>
        <color rgb="FFFF0000"/>
        <rFont val="Times New Roman"/>
        <family val="1"/>
        <charset val="1"/>
      </rPr>
      <t>**</t>
    </r>
    <r>
      <rPr>
        <b/>
        <sz val="11"/>
        <color rgb="FF000000"/>
        <rFont val="Times New Roman"/>
        <family val="1"/>
        <charset val="1"/>
      </rPr>
      <t>:</t>
    </r>
  </si>
  <si>
    <r>
      <rPr>
        <i/>
        <sz val="11"/>
        <color rgb="FFFF0000"/>
        <rFont val="Times New Roman"/>
        <family val="1"/>
        <charset val="1"/>
      </rPr>
      <t xml:space="preserve">*  </t>
    </r>
    <r>
      <rPr>
        <i/>
        <sz val="11"/>
        <color rgb="FF000000"/>
        <rFont val="Times New Roman"/>
        <family val="1"/>
        <charset val="1"/>
      </rPr>
      <t>pakuotę sudarančiam vienetų kiekiui taikoma ±20 % paklaida ( pvz.  vietoj pakuotės, kurią sudaro 100 vnt., tiekėjas gali siūlyti nuo 80 vnt. iki 120 vnt. pakuotę)</t>
    </r>
  </si>
  <si>
    <r>
      <rPr>
        <i/>
        <sz val="11"/>
        <color rgb="FFFF0000"/>
        <rFont val="Times New Roman"/>
        <family val="1"/>
        <charset val="1"/>
      </rPr>
      <t>**</t>
    </r>
    <r>
      <rPr>
        <i/>
        <sz val="11"/>
        <color rgb="FF000000"/>
        <rFont val="Times New Roman"/>
        <family val="1"/>
        <charset val="1"/>
      </rPr>
      <t xml:space="preserve"> 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</si>
</sst>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€* #,##0.00_-;&quot;-€&quot;* #,##0.00_-;_-\€* \-??_-;_-@_-"/>
    <numFmt numFmtId="165" formatCode="_-* #,##0.00&quot; €&quot;_-;\-* #,##0.00&quot; €&quot;_-;_-* \-??&quot; €&quot;_-;_-@_-"/>
  </numFmts>
  <fonts count="20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i/>
      <sz val="11"/>
      <color rgb="FFFF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i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sz val="10"/>
      <color rgb="FF000000"/>
      <name val="Arial"/>
      <family val="2"/>
      <charset val="1"/>
    </font>
    <font>
      <sz val="11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color rgb="FFFF000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  <charset val="1"/>
    </font>
    <font>
      <i/>
      <sz val="11"/>
      <color rgb="FFFF0000"/>
      <name val="Times New Roman"/>
      <family val="1"/>
      <charset val="1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19" fillId="0" borderId="0" applyBorder="0" applyProtection="0"/>
    <xf numFmtId="0" fontId="1" fillId="0" borderId="0"/>
    <xf numFmtId="0" fontId="19" fillId="0" borderId="0"/>
    <xf numFmtId="0" fontId="1" fillId="0" borderId="0"/>
    <xf numFmtId="165" fontId="19" fillId="0" borderId="0" applyBorder="0" applyProtection="0"/>
    <xf numFmtId="0" fontId="19" fillId="0" borderId="0"/>
    <xf numFmtId="0" fontId="1" fillId="0" borderId="0"/>
  </cellStyleXfs>
  <cellXfs count="45">
    <xf numFmtId="0" fontId="0" fillId="0" borderId="0" xfId="0"/>
    <xf numFmtId="0" fontId="2" fillId="0" borderId="0" xfId="6" applyFont="1" applyBorder="1" applyAlignment="1" applyProtection="1">
      <alignment horizontal="left" vertical="top" wrapText="1"/>
    </xf>
    <xf numFmtId="0" fontId="18" fillId="0" borderId="0" xfId="6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/>
    </xf>
    <xf numFmtId="0" fontId="5" fillId="2" borderId="2" xfId="6" applyFont="1" applyFill="1" applyBorder="1" applyAlignment="1" applyProtection="1">
      <alignment horizontal="right" vertical="top" wrapText="1"/>
    </xf>
    <xf numFmtId="0" fontId="2" fillId="2" borderId="2" xfId="6" applyFont="1" applyFill="1" applyBorder="1" applyAlignment="1" applyProtection="1">
      <alignment horizontal="right"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</xf>
    <xf numFmtId="0" fontId="10" fillId="2" borderId="1" xfId="2" applyFont="1" applyFill="1" applyBorder="1" applyAlignment="1" applyProtection="1">
      <alignment horizontal="center" vertical="center" wrapText="1"/>
    </xf>
    <xf numFmtId="0" fontId="2" fillId="0" borderId="0" xfId="4" applyFont="1" applyProtection="1"/>
    <xf numFmtId="0" fontId="11" fillId="0" borderId="1" xfId="0" applyFont="1" applyBorder="1" applyProtection="1"/>
    <xf numFmtId="0" fontId="12" fillId="0" borderId="1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2" applyFont="1" applyFill="1" applyBorder="1" applyAlignment="1" applyProtection="1">
      <alignment horizontal="left" vertical="top" wrapText="1"/>
      <protection locked="0"/>
    </xf>
    <xf numFmtId="4" fontId="2" fillId="0" borderId="1" xfId="2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Font="1" applyBorder="1" applyAlignment="1" applyProtection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left" vertical="top" wrapText="1"/>
      <protection locked="0"/>
    </xf>
    <xf numFmtId="0" fontId="12" fillId="0" borderId="1" xfId="6" applyFont="1" applyBorder="1" applyAlignment="1" applyProtection="1">
      <alignment horizontal="center" wrapText="1"/>
    </xf>
    <xf numFmtId="0" fontId="14" fillId="0" borderId="1" xfId="6" applyFont="1" applyBorder="1" applyAlignment="1" applyProtection="1">
      <alignment horizontal="center" wrapText="1"/>
    </xf>
    <xf numFmtId="0" fontId="2" fillId="0" borderId="1" xfId="6" applyFont="1" applyBorder="1" applyAlignment="1" applyProtection="1">
      <alignment horizontal="center" wrapText="1"/>
      <protection locked="0"/>
    </xf>
    <xf numFmtId="0" fontId="15" fillId="3" borderId="1" xfId="2" applyFont="1" applyFill="1" applyBorder="1" applyAlignment="1" applyProtection="1">
      <alignment horizontal="left" vertical="top" wrapText="1"/>
      <protection locked="0"/>
    </xf>
    <xf numFmtId="0" fontId="12" fillId="0" borderId="1" xfId="6" applyFont="1" applyBorder="1" applyAlignment="1" applyProtection="1">
      <alignment horizontal="center" wrapText="1"/>
      <protection locked="0"/>
    </xf>
    <xf numFmtId="4" fontId="1" fillId="0" borderId="1" xfId="2" applyNumberFormat="1" applyFont="1" applyBorder="1" applyAlignment="1" applyProtection="1">
      <alignment horizontal="center" vertical="center" wrapText="1"/>
      <protection locked="0"/>
    </xf>
    <xf numFmtId="0" fontId="17" fillId="0" borderId="1" xfId="6" applyFont="1" applyBorder="1" applyAlignment="1" applyProtection="1">
      <alignment horizontal="center" wrapText="1"/>
    </xf>
    <xf numFmtId="0" fontId="0" fillId="0" borderId="0" xfId="0" applyFont="1" applyProtection="1">
      <protection locked="0"/>
    </xf>
    <xf numFmtId="4" fontId="13" fillId="0" borderId="1" xfId="0" applyNumberFormat="1" applyFont="1" applyBorder="1" applyAlignment="1" applyProtection="1">
      <alignment horizontal="center" vertical="center" wrapText="1"/>
    </xf>
    <xf numFmtId="4" fontId="2" fillId="0" borderId="0" xfId="6" applyNumberFormat="1" applyFont="1" applyBorder="1" applyAlignment="1" applyProtection="1">
      <alignment horizontal="center" vertical="center" wrapText="1"/>
    </xf>
    <xf numFmtId="4" fontId="5" fillId="0" borderId="0" xfId="6" applyNumberFormat="1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0" borderId="0" xfId="6" applyFont="1" applyBorder="1" applyAlignment="1" applyProtection="1">
      <alignment horizontal="right" vertical="top" wrapText="1"/>
    </xf>
    <xf numFmtId="0" fontId="5" fillId="0" borderId="0" xfId="6" applyFont="1" applyBorder="1" applyAlignment="1" applyProtection="1">
      <alignment horizontal="right" vertical="top" wrapText="1"/>
    </xf>
  </cellXfs>
  <cellStyles count="8">
    <cellStyle name="Currency 2" xfId="1" xr:uid="{00000000-0005-0000-0000-000006000000}"/>
    <cellStyle name="Įprastas" xfId="0" builtinId="0"/>
    <cellStyle name="Įprastas 2" xfId="6" xr:uid="{00000000-0005-0000-0000-00000B000000}"/>
    <cellStyle name="Įprastas 2 2" xfId="7" xr:uid="{00000000-0005-0000-0000-00000C000000}"/>
    <cellStyle name="Normal 2" xfId="2" xr:uid="{00000000-0005-0000-0000-000007000000}"/>
    <cellStyle name="Normal 2 3 2" xfId="3" xr:uid="{00000000-0005-0000-0000-000008000000}"/>
    <cellStyle name="Normal 3" xfId="4" xr:uid="{00000000-0005-0000-0000-000009000000}"/>
    <cellStyle name="Valiuta 2" xfId="5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ilson.com/default/pipetman-m-p20m-bt-connected.html" TargetMode="External"/><Relationship Id="rId21" Type="http://schemas.openxmlformats.org/officeDocument/2006/relationships/hyperlink" Target="https://www.gilson.com/default/pipetman-l-p100l-10-100-micro-l-metal-ejector.html" TargetMode="External"/><Relationship Id="rId34" Type="http://schemas.openxmlformats.org/officeDocument/2006/relationships/hyperlink" Target="https://www.gilson.com/default/microman-e-m1000e-100-1000-micro-l.html" TargetMode="External"/><Relationship Id="rId42" Type="http://schemas.openxmlformats.org/officeDocument/2006/relationships/hyperlink" Target="https://www.gilson.com/default/system-pipetman-diamond-tips-dl10-easypack.html" TargetMode="External"/><Relationship Id="rId47" Type="http://schemas.openxmlformats.org/officeDocument/2006/relationships/hyperlink" Target="https://www.gilson.com/default/pipetman-diamond-tips-d10-tipack.html" TargetMode="External"/><Relationship Id="rId50" Type="http://schemas.openxmlformats.org/officeDocument/2006/relationships/hyperlink" Target="https://www.gilson.com/default/pipetman-diamond-tips-d300-tipack.html" TargetMode="External"/><Relationship Id="rId55" Type="http://schemas.openxmlformats.org/officeDocument/2006/relationships/hyperlink" Target="https://www.gilson.com/default/pipetman-diamond-tips-df200st-tipack.html" TargetMode="External"/><Relationship Id="rId63" Type="http://schemas.openxmlformats.org/officeDocument/2006/relationships/hyperlink" Target="https://www.gilson.com/default/system-service-kit-level-1-p200-f200-p200n.html" TargetMode="External"/><Relationship Id="rId68" Type="http://schemas.openxmlformats.org/officeDocument/2006/relationships/hyperlink" Target="https://www.gilson.com/default/pipetman-diamond-tips-rack-empty-d5000-tips.html" TargetMode="External"/><Relationship Id="rId76" Type="http://schemas.openxmlformats.org/officeDocument/2006/relationships/hyperlink" Target="https://www.gilson.com/default/pipetman-diamond-tips-empty-racks-for-d1000-d1200-tips.html" TargetMode="External"/><Relationship Id="rId84" Type="http://schemas.openxmlformats.org/officeDocument/2006/relationships/hyperlink" Target="https://www.gilson.com/default/system-piston-seal-and-o-ring-p10-p10n-pack-of-5-units-each.html" TargetMode="External"/><Relationship Id="rId89" Type="http://schemas.openxmlformats.org/officeDocument/2006/relationships/hyperlink" Target="https://www.gilson.com/default/system-piston-seal-and-o-ring-p5000-f5000-pack-of-5-units-each.html" TargetMode="External"/><Relationship Id="rId97" Type="http://schemas.openxmlformats.org/officeDocument/2006/relationships/hyperlink" Target="https://www.gilson.com/default/2ml-serological-pipette-bulkst-40-bags-of-25.html" TargetMode="External"/><Relationship Id="rId7" Type="http://schemas.openxmlformats.org/officeDocument/2006/relationships/hyperlink" Target="https://www.gilson.com/default/pipetman-classic-p1000.html" TargetMode="External"/><Relationship Id="rId71" Type="http://schemas.openxmlformats.org/officeDocument/2006/relationships/hyperlink" Target="https://www.gilson.com/default/system-service-kit-level-2-p10.html" TargetMode="External"/><Relationship Id="rId92" Type="http://schemas.openxmlformats.org/officeDocument/2006/relationships/hyperlink" Target="https://www.gilson.com/default/system-seal-guide-and-o-ring-p100g-p100l-p100l-autoclavable-pack-of-5-units-each.html" TargetMode="External"/><Relationship Id="rId2" Type="http://schemas.openxmlformats.org/officeDocument/2006/relationships/hyperlink" Target="https://www.gilson.com/default/system-pipetman-classic-p2-0-2-2-l.html" TargetMode="External"/><Relationship Id="rId16" Type="http://schemas.openxmlformats.org/officeDocument/2006/relationships/hyperlink" Target="https://www.gilson.com/default/pipetman-g-starter-kit-p20g-p200g-p1000g.html" TargetMode="External"/><Relationship Id="rId29" Type="http://schemas.openxmlformats.org/officeDocument/2006/relationships/hyperlink" Target="https://www.gilson.com/default/microman-e-m10e-1-10-micro-l.html" TargetMode="External"/><Relationship Id="rId11" Type="http://schemas.openxmlformats.org/officeDocument/2006/relationships/hyperlink" Target="https://www.gilson.com/default/pipetman-g-p20g-2-20-micro-l-metal-ejector.html" TargetMode="External"/><Relationship Id="rId24" Type="http://schemas.openxmlformats.org/officeDocument/2006/relationships/hyperlink" Target="https://www.gilson.com/default/pipetman-l-starter-kit-p20l-p200l-p1000l.html" TargetMode="External"/><Relationship Id="rId32" Type="http://schemas.openxmlformats.org/officeDocument/2006/relationships/hyperlink" Target="https://www.gilson.com/default/microman-e-m100e-10-100-micro-l.html" TargetMode="External"/><Relationship Id="rId37" Type="http://schemas.openxmlformats.org/officeDocument/2006/relationships/hyperlink" Target="https://www.gilson.com/default/pipetman-diamond-tips-dl10-ecopack.html" TargetMode="External"/><Relationship Id="rId40" Type="http://schemas.openxmlformats.org/officeDocument/2006/relationships/hyperlink" Target="https://www.gilson.com/default/pipetman-diamond-tips-d1000-ecopack.html" TargetMode="External"/><Relationship Id="rId45" Type="http://schemas.openxmlformats.org/officeDocument/2006/relationships/hyperlink" Target="https://www.gilson.com/default/system-pipetman-diamond-tips-d1000-easypack.html" TargetMode="External"/><Relationship Id="rId53" Type="http://schemas.openxmlformats.org/officeDocument/2006/relationships/hyperlink" Target="https://www.gilson.com/default/pipetman-diamond-tips-d10ml-tipack.html" TargetMode="External"/><Relationship Id="rId58" Type="http://schemas.openxmlformats.org/officeDocument/2006/relationships/hyperlink" Target="https://www.gilson.com/default/pipetman-diamond-tips-d200-reload-pack.html" TargetMode="External"/><Relationship Id="rId66" Type="http://schemas.openxmlformats.org/officeDocument/2006/relationships/hyperlink" Target="https://www.gilson.com/default/system-service-kit-level-1-p10-p10n.html" TargetMode="External"/><Relationship Id="rId74" Type="http://schemas.openxmlformats.org/officeDocument/2006/relationships/hyperlink" Target="https://www.gilson.com/default/service-kit-level-2-p200.html" TargetMode="External"/><Relationship Id="rId79" Type="http://schemas.openxmlformats.org/officeDocument/2006/relationships/hyperlink" Target="https://www.gilson.com/default/system-service-kit-level-1-p20g-p20l-p20l-autoclavable.html" TargetMode="External"/><Relationship Id="rId87" Type="http://schemas.openxmlformats.org/officeDocument/2006/relationships/hyperlink" Target="https://www.gilson.com/default/system-piston-seal-and-o-ring-p200-p200n-f100-f200-pack-of-5-units-each.html" TargetMode="External"/><Relationship Id="rId5" Type="http://schemas.openxmlformats.org/officeDocument/2006/relationships/hyperlink" Target="https://www.gilson.com/default/pipetman-classic-p100.html" TargetMode="External"/><Relationship Id="rId61" Type="http://schemas.openxmlformats.org/officeDocument/2006/relationships/hyperlink" Target="https://www.gilson.com/default/system-service-kit-level-1-p20-f2-f5-f10-f20-p20n.html" TargetMode="External"/><Relationship Id="rId82" Type="http://schemas.openxmlformats.org/officeDocument/2006/relationships/hyperlink" Target="https://www.gilson.com/default/system-service-kit-level-1-p10mlg-p10mll.html" TargetMode="External"/><Relationship Id="rId90" Type="http://schemas.openxmlformats.org/officeDocument/2006/relationships/hyperlink" Target="https://www.gilson.com/default/system-seal-guide-and-o-ring-p10g-p10l-p10l-autoclavable-pack-of-5-units-each.html" TargetMode="External"/><Relationship Id="rId95" Type="http://schemas.openxmlformats.org/officeDocument/2006/relationships/hyperlink" Target="https://www.gilson.com/default/system-piston-seal-and-o-ring-p5000g-p5000l-pack-of-5-units-each.html" TargetMode="External"/><Relationship Id="rId19" Type="http://schemas.openxmlformats.org/officeDocument/2006/relationships/hyperlink" Target="https://www.gilson.com/default/pipetman-l-p10l-1-10-micro-l-metal-ejector.html" TargetMode="External"/><Relationship Id="rId14" Type="http://schemas.openxmlformats.org/officeDocument/2006/relationships/hyperlink" Target="https://www.gilson.com/default/pipetman-g-p1000g-100-1000-micro-l-metal-ejector.html" TargetMode="External"/><Relationship Id="rId22" Type="http://schemas.openxmlformats.org/officeDocument/2006/relationships/hyperlink" Target="https://www.gilson.com/default/pipetman-l-p200l-20-200-micro-l-metal-ejector.html" TargetMode="External"/><Relationship Id="rId27" Type="http://schemas.openxmlformats.org/officeDocument/2006/relationships/hyperlink" Target="https://www.gilson.com/default/pipetman-m-p100m-bt-connected.html" TargetMode="External"/><Relationship Id="rId30" Type="http://schemas.openxmlformats.org/officeDocument/2006/relationships/hyperlink" Target="https://www.gilson.com/default/microman-e-m25e-3-25-micro-l.html" TargetMode="External"/><Relationship Id="rId35" Type="http://schemas.openxmlformats.org/officeDocument/2006/relationships/hyperlink" Target="https://www.gilson.com/default/dispensman-10-ml-1-10-ml.html" TargetMode="External"/><Relationship Id="rId43" Type="http://schemas.openxmlformats.org/officeDocument/2006/relationships/hyperlink" Target="https://www.gilson.com/default/system-pipetman-diamond-tips-d200-easypack.html" TargetMode="External"/><Relationship Id="rId48" Type="http://schemas.openxmlformats.org/officeDocument/2006/relationships/hyperlink" Target="https://www.gilson.com/default/pipetman-diamond-tips-dl10-tipack.html" TargetMode="External"/><Relationship Id="rId56" Type="http://schemas.openxmlformats.org/officeDocument/2006/relationships/hyperlink" Target="https://www.gilson.com/default/pipetman-diamond-tips-df300st-tipack.html" TargetMode="External"/><Relationship Id="rId64" Type="http://schemas.openxmlformats.org/officeDocument/2006/relationships/hyperlink" Target="https://www.gilson.com/default/system-service-kit-level-1-p1000-f250-f300-f400-f500-f1000-p1000n.html" TargetMode="External"/><Relationship Id="rId69" Type="http://schemas.openxmlformats.org/officeDocument/2006/relationships/hyperlink" Target="https://www.gilson.com/default/carrousel-pipette-stand-holds-up-to-7-gilson-pipettes.html" TargetMode="External"/><Relationship Id="rId77" Type="http://schemas.openxmlformats.org/officeDocument/2006/relationships/hyperlink" Target="https://www.gilson.com/default/reload-box-d1000-set-of-2.html" TargetMode="External"/><Relationship Id="rId100" Type="http://schemas.openxmlformats.org/officeDocument/2006/relationships/hyperlink" Target="https://www.gilson.com/default/25ml-serological-pipette-bulkst-10-bags-of-20.html" TargetMode="External"/><Relationship Id="rId8" Type="http://schemas.openxmlformats.org/officeDocument/2006/relationships/hyperlink" Target="https://www.gilson.com/default/pipetman-classic-p5000.html" TargetMode="External"/><Relationship Id="rId51" Type="http://schemas.openxmlformats.org/officeDocument/2006/relationships/hyperlink" Target="https://www.gilson.com/default/pipetman-diamond-tips-d1000-tipack.html" TargetMode="External"/><Relationship Id="rId72" Type="http://schemas.openxmlformats.org/officeDocument/2006/relationships/hyperlink" Target="https://www.gilson.com/default/service-kit-level-2-p20.html" TargetMode="External"/><Relationship Id="rId80" Type="http://schemas.openxmlformats.org/officeDocument/2006/relationships/hyperlink" Target="https://www.gilson.com/default/system-service-kit-level-1-p100g-p100l-p100l-autoclavable.html" TargetMode="External"/><Relationship Id="rId85" Type="http://schemas.openxmlformats.org/officeDocument/2006/relationships/hyperlink" Target="https://www.gilson.com/default/system-piston-seal-and-o-ring-p20-p20n-f2-f5-f10-f20-pack-of-5-units-each.html" TargetMode="External"/><Relationship Id="rId93" Type="http://schemas.openxmlformats.org/officeDocument/2006/relationships/hyperlink" Target="https://www.gilson.com/default/system-seal-guide-and-o-ring-p200g-p200l-p200l-autoclavable-pack-of-5-units-each.html" TargetMode="External"/><Relationship Id="rId98" Type="http://schemas.openxmlformats.org/officeDocument/2006/relationships/hyperlink" Target="https://www.gilson.com/default/5ml-serological-pipette-bulkst-20-bags-of-25.html" TargetMode="External"/><Relationship Id="rId3" Type="http://schemas.openxmlformats.org/officeDocument/2006/relationships/hyperlink" Target="https://www.gilson.com/default/pipetman-classic-p10.html" TargetMode="External"/><Relationship Id="rId12" Type="http://schemas.openxmlformats.org/officeDocument/2006/relationships/hyperlink" Target="https://www.gilson.com/default/pipetman-g-p100g-10-100-micro-l-metal-ejector.html" TargetMode="External"/><Relationship Id="rId17" Type="http://schemas.openxmlformats.org/officeDocument/2006/relationships/hyperlink" Target="https://www.gilson.com/default/pipetman-g-microvolume-starter-kit-p2g-p10g-p100g.html" TargetMode="External"/><Relationship Id="rId25" Type="http://schemas.openxmlformats.org/officeDocument/2006/relationships/hyperlink" Target="https://www.gilson.com/default/pipetman-m-p10m-bt-connected.html" TargetMode="External"/><Relationship Id="rId33" Type="http://schemas.openxmlformats.org/officeDocument/2006/relationships/hyperlink" Target="https://www.gilson.com/default/microman-e-m250e-50-250-micro-l.html" TargetMode="External"/><Relationship Id="rId38" Type="http://schemas.openxmlformats.org/officeDocument/2006/relationships/hyperlink" Target="https://www.gilson.com/default/pipetman-diamond-tips-d200-ecopack.html" TargetMode="External"/><Relationship Id="rId46" Type="http://schemas.openxmlformats.org/officeDocument/2006/relationships/hyperlink" Target="https://www.gilson.com/default/system-pipetman-diamond-tips-d5000-easypack.html" TargetMode="External"/><Relationship Id="rId59" Type="http://schemas.openxmlformats.org/officeDocument/2006/relationships/hyperlink" Target="https://www.gilson.com/default/pipetman-diamond-tips-d1000-reload-pack.html" TargetMode="External"/><Relationship Id="rId67" Type="http://schemas.openxmlformats.org/officeDocument/2006/relationships/hyperlink" Target="https://www.gilson.com/default/system-pipetman-diamond-tips-empty-rack-for-d10ml-tips.html" TargetMode="External"/><Relationship Id="rId20" Type="http://schemas.openxmlformats.org/officeDocument/2006/relationships/hyperlink" Target="https://www.gilson.com/default/pipetman-l-p20l-2-20-micro-l-metal-ejector.html" TargetMode="External"/><Relationship Id="rId41" Type="http://schemas.openxmlformats.org/officeDocument/2006/relationships/hyperlink" Target="https://www.gilson.com/default/system-pipetman-diamond-tips-d10-easypack.html" TargetMode="External"/><Relationship Id="rId54" Type="http://schemas.openxmlformats.org/officeDocument/2006/relationships/hyperlink" Target="https://www.gilson.com/default/pipetman-diamond-tips-df100st-tipack.html" TargetMode="External"/><Relationship Id="rId62" Type="http://schemas.openxmlformats.org/officeDocument/2006/relationships/hyperlink" Target="https://www.gilson.com/default/system-service-kit-level-1-p100-f25-f50-f100-p100n.html" TargetMode="External"/><Relationship Id="rId70" Type="http://schemas.openxmlformats.org/officeDocument/2006/relationships/hyperlink" Target="https://www.gilson.com/default/system-service-kit-level-2-p2.html" TargetMode="External"/><Relationship Id="rId75" Type="http://schemas.openxmlformats.org/officeDocument/2006/relationships/hyperlink" Target="https://www.gilson.com/default/service-kit-level-2-p1000.html" TargetMode="External"/><Relationship Id="rId83" Type="http://schemas.openxmlformats.org/officeDocument/2006/relationships/hyperlink" Target="https://www.gilson.com/default/system-piston-seal-and-o-ring-p2-p2n-p2g-p2l-p2l-autoclavable-pack-of-5-units-each.html" TargetMode="External"/><Relationship Id="rId88" Type="http://schemas.openxmlformats.org/officeDocument/2006/relationships/hyperlink" Target="https://www.gilson.com/default/system-piston-seal-and-o-ring-p1000-p1000n-f250-f300-f400-f500-f1000-pack-of-5-units-each.html" TargetMode="External"/><Relationship Id="rId91" Type="http://schemas.openxmlformats.org/officeDocument/2006/relationships/hyperlink" Target="https://www.gilson.com/default/system-seal-guide-and-o-ring-p20g-p20l-p20l-autoclavable-pack-of-5-units-each.html" TargetMode="External"/><Relationship Id="rId96" Type="http://schemas.openxmlformats.org/officeDocument/2006/relationships/hyperlink" Target="https://www.gilson.com/default/1ml-serological-pipette-bulkst-40-bags-of-25.html" TargetMode="External"/><Relationship Id="rId1" Type="http://schemas.openxmlformats.org/officeDocument/2006/relationships/hyperlink" Target="mailto:elymus@elymus.lt" TargetMode="External"/><Relationship Id="rId6" Type="http://schemas.openxmlformats.org/officeDocument/2006/relationships/hyperlink" Target="https://www.gilson.com/default/pipetman-classic-p200.html" TargetMode="External"/><Relationship Id="rId15" Type="http://schemas.openxmlformats.org/officeDocument/2006/relationships/hyperlink" Target="https://www.gilson.com/default/pipetman-g-p5000g-500-5000-micro-l.html" TargetMode="External"/><Relationship Id="rId23" Type="http://schemas.openxmlformats.org/officeDocument/2006/relationships/hyperlink" Target="https://www.gilson.com/default/pipetman-l-p1000l-100-1000-micro-l-metal-ejector.html" TargetMode="External"/><Relationship Id="rId28" Type="http://schemas.openxmlformats.org/officeDocument/2006/relationships/hyperlink" Target="https://www.gilson.com/default/pipetman-m-p200m-bt-connected.html" TargetMode="External"/><Relationship Id="rId36" Type="http://schemas.openxmlformats.org/officeDocument/2006/relationships/hyperlink" Target="https://www.gilson.com/default/pipetman-diamond-tips-d10-ecopack.html" TargetMode="External"/><Relationship Id="rId49" Type="http://schemas.openxmlformats.org/officeDocument/2006/relationships/hyperlink" Target="https://www.gilson.com/default/pipetman-diamond-tips-d200-tipack.html" TargetMode="External"/><Relationship Id="rId57" Type="http://schemas.openxmlformats.org/officeDocument/2006/relationships/hyperlink" Target="https://www.gilson.com/default/pipetman-diamond-tips-d200st-towerpack.html" TargetMode="External"/><Relationship Id="rId10" Type="http://schemas.openxmlformats.org/officeDocument/2006/relationships/hyperlink" Target="https://www.gilson.com/default/pipetman-g-p10g-1-10-micro-l-metal-ejector.html" TargetMode="External"/><Relationship Id="rId31" Type="http://schemas.openxmlformats.org/officeDocument/2006/relationships/hyperlink" Target="https://www.gilson.com/default/microman-e-m50e-20-50-micro-l.html" TargetMode="External"/><Relationship Id="rId44" Type="http://schemas.openxmlformats.org/officeDocument/2006/relationships/hyperlink" Target="https://www.gilson.com/default/system-pipetman-diamond-tips-d300-easypack.html" TargetMode="External"/><Relationship Id="rId52" Type="http://schemas.openxmlformats.org/officeDocument/2006/relationships/hyperlink" Target="https://www.gilson.com/default/pipetman-diamond-tips-d5000-tipack.html" TargetMode="External"/><Relationship Id="rId60" Type="http://schemas.openxmlformats.org/officeDocument/2006/relationships/hyperlink" Target="https://www.gilson.com/default/lubricant-pipetman-g.html" TargetMode="External"/><Relationship Id="rId65" Type="http://schemas.openxmlformats.org/officeDocument/2006/relationships/hyperlink" Target="https://www.gilson.com/default/system-service-kit-level-1-p2-p2n-p2g-p2l-p2l-autoclavable.html" TargetMode="External"/><Relationship Id="rId73" Type="http://schemas.openxmlformats.org/officeDocument/2006/relationships/hyperlink" Target="https://www.gilson.com/default/service-kit-level-2-p100.html" TargetMode="External"/><Relationship Id="rId78" Type="http://schemas.openxmlformats.org/officeDocument/2006/relationships/hyperlink" Target="https://www.gilson.com/default/system-service-kit-level-1-p10g-p10l-p10l-autoclavable.html" TargetMode="External"/><Relationship Id="rId81" Type="http://schemas.openxmlformats.org/officeDocument/2006/relationships/hyperlink" Target="https://www.gilson.com/default/system-service-kit-level-1-p1000g-p1000l-p1000l-autoclavable.html" TargetMode="External"/><Relationship Id="rId86" Type="http://schemas.openxmlformats.org/officeDocument/2006/relationships/hyperlink" Target="https://www.gilson.com/default/system-piston-seal-and-o-ring-p100-p100n-f25-f50-f100-pack-of-5-units-each.html" TargetMode="External"/><Relationship Id="rId94" Type="http://schemas.openxmlformats.org/officeDocument/2006/relationships/hyperlink" Target="https://www.gilson.com/default/system-seal-guide-and-o-ring-p1000g-p1000l-p1000l-autoclavable-pack-of-5-units-each.html" TargetMode="External"/><Relationship Id="rId99" Type="http://schemas.openxmlformats.org/officeDocument/2006/relationships/hyperlink" Target="https://www.gilson.com/default/10ml-serological-pipette-bulkst-20-bags-of-25.html" TargetMode="External"/><Relationship Id="rId4" Type="http://schemas.openxmlformats.org/officeDocument/2006/relationships/hyperlink" Target="https://www.gilson.com/default/pipetman-classic-p20.html" TargetMode="External"/><Relationship Id="rId9" Type="http://schemas.openxmlformats.org/officeDocument/2006/relationships/hyperlink" Target="https://www.gilson.com/default/pipetman-g-p2g-0-2-2-micro-l-metal-ejector.html" TargetMode="External"/><Relationship Id="rId13" Type="http://schemas.openxmlformats.org/officeDocument/2006/relationships/hyperlink" Target="https://www.gilson.com/default/pipetman-g-p200g-20-200-micro-l-metal-ejector.html" TargetMode="External"/><Relationship Id="rId18" Type="http://schemas.openxmlformats.org/officeDocument/2006/relationships/hyperlink" Target="https://www.gilson.com/default/pipetman-l-p2l-0-2-2-micro-l-metal-ejector.html" TargetMode="External"/><Relationship Id="rId39" Type="http://schemas.openxmlformats.org/officeDocument/2006/relationships/hyperlink" Target="https://www.gilson.com/default/pipetman-diamond-tips-d300-ecopack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0"/>
  <sheetViews>
    <sheetView tabSelected="1" topLeftCell="A115" zoomScale="75" zoomScaleNormal="75" workbookViewId="0">
      <selection activeCell="C11" sqref="C11:N11"/>
    </sheetView>
  </sheetViews>
  <sheetFormatPr defaultRowHeight="15" x14ac:dyDescent="0.25"/>
  <cols>
    <col min="1" max="1" width="81.140625" style="10" customWidth="1"/>
    <col min="2" max="2" width="51.5703125" style="10" customWidth="1"/>
    <col min="3" max="4" width="21.7109375" style="10" customWidth="1"/>
    <col min="5" max="6" width="17.5703125" style="10" customWidth="1"/>
    <col min="7" max="7" width="16.28515625" style="10" customWidth="1"/>
    <col min="8" max="8" width="53.85546875" style="10" customWidth="1"/>
    <col min="9" max="9" width="16" style="10" customWidth="1"/>
    <col min="10" max="10" width="19.28515625" style="10" customWidth="1"/>
    <col min="11" max="11" width="13.7109375" style="10" customWidth="1"/>
    <col min="12" max="12" width="16.140625" style="10" customWidth="1"/>
    <col min="13" max="13" width="23" style="10" customWidth="1"/>
    <col min="14" max="14" width="1.42578125" style="10" hidden="1" customWidth="1"/>
    <col min="15" max="15" width="24" style="10" customWidth="1"/>
    <col min="16" max="16" width="65.7109375" style="10" customWidth="1"/>
    <col min="17" max="1025" width="9.140625" style="10" customWidth="1"/>
  </cols>
  <sheetData>
    <row r="1" spans="1:16" ht="30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 t="s">
        <v>0</v>
      </c>
      <c r="N1" s="13"/>
      <c r="O1" s="14"/>
      <c r="P1" s="14"/>
    </row>
    <row r="2" spans="1:16" x14ac:dyDescent="0.25">
      <c r="A2" s="1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</row>
    <row r="3" spans="1:16" ht="15" customHeight="1" x14ac:dyDescent="0.25">
      <c r="A3" s="9" t="s">
        <v>1</v>
      </c>
      <c r="B3" s="9"/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4"/>
      <c r="P3" s="14"/>
    </row>
    <row r="4" spans="1:16" x14ac:dyDescent="0.25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4"/>
    </row>
    <row r="5" spans="1:16" ht="15.75" customHeight="1" x14ac:dyDescent="0.25">
      <c r="A5" s="9" t="s">
        <v>2</v>
      </c>
      <c r="B5" s="9"/>
      <c r="C5" s="9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4"/>
    </row>
    <row r="7" spans="1:16" x14ac:dyDescent="0.25">
      <c r="A7" s="1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4"/>
      <c r="P7" s="14"/>
    </row>
    <row r="8" spans="1:16" ht="15" customHeight="1" x14ac:dyDescent="0.25">
      <c r="A8" s="7" t="s">
        <v>3</v>
      </c>
      <c r="B8" s="7"/>
      <c r="C8" s="6" t="s">
        <v>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4"/>
      <c r="P8" s="14"/>
    </row>
    <row r="9" spans="1:16" ht="15" customHeight="1" x14ac:dyDescent="0.25">
      <c r="A9" s="7" t="s">
        <v>5</v>
      </c>
      <c r="B9" s="7"/>
      <c r="C9" s="6" t="s">
        <v>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4"/>
      <c r="P9" s="14"/>
    </row>
    <row r="10" spans="1:16" ht="15" customHeight="1" x14ac:dyDescent="0.25">
      <c r="A10" s="7" t="s">
        <v>7</v>
      </c>
      <c r="B10" s="7"/>
      <c r="C10" s="6" t="s">
        <v>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4"/>
      <c r="P10" s="14"/>
    </row>
    <row r="11" spans="1:16" ht="15" customHeight="1" x14ac:dyDescent="0.25">
      <c r="A11" s="7" t="s">
        <v>9</v>
      </c>
      <c r="B11" s="7"/>
      <c r="C11" s="6" t="s">
        <v>10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4"/>
      <c r="P11" s="14"/>
    </row>
    <row r="12" spans="1:16" ht="15" customHeight="1" x14ac:dyDescent="0.25">
      <c r="A12" s="7" t="s">
        <v>11</v>
      </c>
      <c r="B12" s="7"/>
      <c r="C12" s="6" t="s">
        <v>12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4"/>
      <c r="P12" s="14"/>
    </row>
    <row r="13" spans="1:16" ht="15" customHeight="1" x14ac:dyDescent="0.25">
      <c r="A13" s="7" t="s">
        <v>13</v>
      </c>
      <c r="B13" s="7"/>
      <c r="C13" s="6" t="s">
        <v>12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4"/>
      <c r="P13" s="14"/>
    </row>
    <row r="14" spans="1:16" ht="15" customHeight="1" x14ac:dyDescent="0.25">
      <c r="A14" s="7" t="s">
        <v>14</v>
      </c>
      <c r="B14" s="7"/>
      <c r="C14" s="6" t="s">
        <v>15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4"/>
      <c r="P14" s="14"/>
    </row>
    <row r="15" spans="1:16" x14ac:dyDescent="0.25">
      <c r="A15" s="11"/>
      <c r="B15" s="1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14"/>
    </row>
    <row r="16" spans="1:16" x14ac:dyDescent="0.25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  <c r="P16" s="14"/>
    </row>
    <row r="17" spans="1:14" ht="162.75" x14ac:dyDescent="0.25">
      <c r="A17" s="17" t="s">
        <v>16</v>
      </c>
      <c r="B17" s="17" t="s">
        <v>17</v>
      </c>
      <c r="C17" s="18" t="s">
        <v>18</v>
      </c>
      <c r="D17" s="18" t="s">
        <v>19</v>
      </c>
      <c r="E17" s="18" t="s">
        <v>20</v>
      </c>
      <c r="F17" s="18" t="s">
        <v>21</v>
      </c>
      <c r="G17" s="18" t="s">
        <v>22</v>
      </c>
      <c r="H17" s="18" t="s">
        <v>23</v>
      </c>
      <c r="I17" s="18" t="s">
        <v>24</v>
      </c>
      <c r="J17" s="18" t="s">
        <v>25</v>
      </c>
      <c r="K17" s="18" t="s">
        <v>26</v>
      </c>
      <c r="L17" s="18" t="s">
        <v>27</v>
      </c>
      <c r="M17" s="19" t="s">
        <v>28</v>
      </c>
      <c r="N17" s="20"/>
    </row>
    <row r="18" spans="1:14" ht="30" x14ac:dyDescent="0.25">
      <c r="A18" s="21" t="s">
        <v>29</v>
      </c>
      <c r="B18" s="21" t="s">
        <v>30</v>
      </c>
      <c r="C18" s="22" t="s">
        <v>31</v>
      </c>
      <c r="D18" s="23">
        <v>1</v>
      </c>
      <c r="E18" s="24">
        <v>4</v>
      </c>
      <c r="F18" s="25" t="s">
        <v>32</v>
      </c>
      <c r="G18" s="25" t="s">
        <v>33</v>
      </c>
      <c r="H18" s="26" t="s">
        <v>34</v>
      </c>
      <c r="I18" s="27">
        <v>198.72</v>
      </c>
      <c r="J18" s="28">
        <f t="shared" ref="J18:J49" si="0">D18*I18</f>
        <v>198.72</v>
      </c>
      <c r="K18" s="29">
        <f t="shared" ref="K18:K49" si="1">J18*1.21</f>
        <v>240.4512</v>
      </c>
      <c r="L18" s="29">
        <f t="shared" ref="L18:L49" si="2">E18*J18</f>
        <v>794.88</v>
      </c>
      <c r="M18" s="30"/>
      <c r="N18" s="20"/>
    </row>
    <row r="19" spans="1:14" ht="15.75" x14ac:dyDescent="0.25">
      <c r="A19" s="21" t="s">
        <v>35</v>
      </c>
      <c r="B19" s="21" t="s">
        <v>36</v>
      </c>
      <c r="C19" s="31" t="s">
        <v>37</v>
      </c>
      <c r="D19" s="23">
        <v>1</v>
      </c>
      <c r="E19" s="24">
        <v>4</v>
      </c>
      <c r="F19" s="25" t="s">
        <v>32</v>
      </c>
      <c r="G19" s="25" t="s">
        <v>38</v>
      </c>
      <c r="H19" s="26" t="s">
        <v>39</v>
      </c>
      <c r="I19" s="27">
        <v>198.72</v>
      </c>
      <c r="J19" s="28">
        <f t="shared" si="0"/>
        <v>198.72</v>
      </c>
      <c r="K19" s="29">
        <f t="shared" si="1"/>
        <v>240.4512</v>
      </c>
      <c r="L19" s="29">
        <f t="shared" si="2"/>
        <v>794.88</v>
      </c>
      <c r="M19" s="30"/>
      <c r="N19" s="20"/>
    </row>
    <row r="20" spans="1:14" ht="15.75" x14ac:dyDescent="0.25">
      <c r="A20" s="21" t="s">
        <v>40</v>
      </c>
      <c r="B20" s="21" t="s">
        <v>41</v>
      </c>
      <c r="C20" s="31" t="s">
        <v>42</v>
      </c>
      <c r="D20" s="23">
        <v>1</v>
      </c>
      <c r="E20" s="24">
        <v>4</v>
      </c>
      <c r="F20" s="25" t="s">
        <v>32</v>
      </c>
      <c r="G20" s="25" t="s">
        <v>43</v>
      </c>
      <c r="H20" s="26" t="s">
        <v>44</v>
      </c>
      <c r="I20" s="27">
        <v>198.72</v>
      </c>
      <c r="J20" s="28">
        <f t="shared" si="0"/>
        <v>198.72</v>
      </c>
      <c r="K20" s="29">
        <f t="shared" si="1"/>
        <v>240.4512</v>
      </c>
      <c r="L20" s="29">
        <f t="shared" si="2"/>
        <v>794.88</v>
      </c>
      <c r="M20" s="30"/>
      <c r="N20" s="20"/>
    </row>
    <row r="21" spans="1:14" ht="15.75" x14ac:dyDescent="0.25">
      <c r="A21" s="21" t="s">
        <v>45</v>
      </c>
      <c r="B21" s="21" t="s">
        <v>46</v>
      </c>
      <c r="C21" s="31" t="s">
        <v>37</v>
      </c>
      <c r="D21" s="23">
        <v>1</v>
      </c>
      <c r="E21" s="24">
        <v>4</v>
      </c>
      <c r="F21" s="25" t="s">
        <v>32</v>
      </c>
      <c r="G21" s="25" t="s">
        <v>47</v>
      </c>
      <c r="H21" s="26" t="s">
        <v>48</v>
      </c>
      <c r="I21" s="27">
        <v>198.72</v>
      </c>
      <c r="J21" s="28">
        <f t="shared" si="0"/>
        <v>198.72</v>
      </c>
      <c r="K21" s="29">
        <f t="shared" si="1"/>
        <v>240.4512</v>
      </c>
      <c r="L21" s="29">
        <f t="shared" si="2"/>
        <v>794.88</v>
      </c>
      <c r="M21" s="30"/>
      <c r="N21" s="20"/>
    </row>
    <row r="22" spans="1:14" ht="15.75" x14ac:dyDescent="0.25">
      <c r="A22" s="21" t="s">
        <v>49</v>
      </c>
      <c r="B22" s="21" t="s">
        <v>50</v>
      </c>
      <c r="C22" s="31" t="s">
        <v>51</v>
      </c>
      <c r="D22" s="23">
        <v>1</v>
      </c>
      <c r="E22" s="24">
        <v>4</v>
      </c>
      <c r="F22" s="25" t="s">
        <v>32</v>
      </c>
      <c r="G22" s="25" t="s">
        <v>52</v>
      </c>
      <c r="H22" s="26" t="s">
        <v>53</v>
      </c>
      <c r="I22" s="27">
        <v>198.72</v>
      </c>
      <c r="J22" s="28">
        <f t="shared" si="0"/>
        <v>198.72</v>
      </c>
      <c r="K22" s="29">
        <f t="shared" si="1"/>
        <v>240.4512</v>
      </c>
      <c r="L22" s="29">
        <f t="shared" si="2"/>
        <v>794.88</v>
      </c>
      <c r="M22" s="30"/>
      <c r="N22" s="20"/>
    </row>
    <row r="23" spans="1:14" ht="15.75" x14ac:dyDescent="0.25">
      <c r="A23" s="21" t="s">
        <v>54</v>
      </c>
      <c r="B23" s="21" t="s">
        <v>55</v>
      </c>
      <c r="C23" s="31" t="s">
        <v>51</v>
      </c>
      <c r="D23" s="23">
        <v>1</v>
      </c>
      <c r="E23" s="24">
        <v>4</v>
      </c>
      <c r="F23" s="25" t="s">
        <v>32</v>
      </c>
      <c r="G23" s="25" t="s">
        <v>56</v>
      </c>
      <c r="H23" s="26" t="s">
        <v>57</v>
      </c>
      <c r="I23" s="27">
        <v>198.72</v>
      </c>
      <c r="J23" s="28">
        <f t="shared" si="0"/>
        <v>198.72</v>
      </c>
      <c r="K23" s="29">
        <f t="shared" si="1"/>
        <v>240.4512</v>
      </c>
      <c r="L23" s="29">
        <f t="shared" si="2"/>
        <v>794.88</v>
      </c>
      <c r="M23" s="30"/>
      <c r="N23" s="20"/>
    </row>
    <row r="24" spans="1:14" ht="15.75" x14ac:dyDescent="0.25">
      <c r="A24" s="21" t="s">
        <v>58</v>
      </c>
      <c r="B24" s="21" t="s">
        <v>59</v>
      </c>
      <c r="C24" s="31" t="s">
        <v>51</v>
      </c>
      <c r="D24" s="23">
        <v>1</v>
      </c>
      <c r="E24" s="24">
        <v>4</v>
      </c>
      <c r="F24" s="25" t="s">
        <v>32</v>
      </c>
      <c r="G24" s="25" t="s">
        <v>60</v>
      </c>
      <c r="H24" s="26" t="s">
        <v>61</v>
      </c>
      <c r="I24" s="27">
        <v>198.72</v>
      </c>
      <c r="J24" s="28">
        <f t="shared" si="0"/>
        <v>198.72</v>
      </c>
      <c r="K24" s="29">
        <f t="shared" si="1"/>
        <v>240.4512</v>
      </c>
      <c r="L24" s="29">
        <f t="shared" si="2"/>
        <v>794.88</v>
      </c>
      <c r="M24" s="30"/>
      <c r="N24" s="20"/>
    </row>
    <row r="25" spans="1:14" ht="30" x14ac:dyDescent="0.25">
      <c r="A25" s="21" t="s">
        <v>62</v>
      </c>
      <c r="B25" s="21" t="s">
        <v>63</v>
      </c>
      <c r="C25" s="31" t="s">
        <v>31</v>
      </c>
      <c r="D25" s="23">
        <v>1</v>
      </c>
      <c r="E25" s="24">
        <v>7</v>
      </c>
      <c r="F25" s="25" t="s">
        <v>32</v>
      </c>
      <c r="G25" s="25" t="s">
        <v>64</v>
      </c>
      <c r="H25" s="26" t="s">
        <v>65</v>
      </c>
      <c r="I25" s="27">
        <v>207.36</v>
      </c>
      <c r="J25" s="28">
        <f t="shared" si="0"/>
        <v>207.36</v>
      </c>
      <c r="K25" s="29">
        <f t="shared" si="1"/>
        <v>250.90560000000002</v>
      </c>
      <c r="L25" s="29">
        <f t="shared" si="2"/>
        <v>1451.52</v>
      </c>
      <c r="M25" s="30"/>
      <c r="N25" s="20"/>
    </row>
    <row r="26" spans="1:14" ht="30" x14ac:dyDescent="0.25">
      <c r="A26" s="21" t="s">
        <v>66</v>
      </c>
      <c r="B26" s="21" t="s">
        <v>67</v>
      </c>
      <c r="C26" s="31" t="s">
        <v>42</v>
      </c>
      <c r="D26" s="23">
        <v>1</v>
      </c>
      <c r="E26" s="24">
        <v>7</v>
      </c>
      <c r="F26" s="25" t="s">
        <v>32</v>
      </c>
      <c r="G26" s="25" t="s">
        <v>68</v>
      </c>
      <c r="H26" s="26" t="s">
        <v>69</v>
      </c>
      <c r="I26" s="27">
        <v>207.36</v>
      </c>
      <c r="J26" s="28">
        <f t="shared" si="0"/>
        <v>207.36</v>
      </c>
      <c r="K26" s="29">
        <f t="shared" si="1"/>
        <v>250.90560000000002</v>
      </c>
      <c r="L26" s="29">
        <f t="shared" si="2"/>
        <v>1451.52</v>
      </c>
      <c r="M26" s="30"/>
      <c r="N26" s="20"/>
    </row>
    <row r="27" spans="1:14" ht="30" x14ac:dyDescent="0.25">
      <c r="A27" s="21" t="s">
        <v>70</v>
      </c>
      <c r="B27" s="21" t="s">
        <v>71</v>
      </c>
      <c r="C27" s="31" t="s">
        <v>31</v>
      </c>
      <c r="D27" s="23">
        <v>1</v>
      </c>
      <c r="E27" s="24">
        <v>7</v>
      </c>
      <c r="F27" s="25" t="s">
        <v>32</v>
      </c>
      <c r="G27" s="25" t="s">
        <v>72</v>
      </c>
      <c r="H27" s="26" t="s">
        <v>73</v>
      </c>
      <c r="I27" s="27">
        <v>207.36</v>
      </c>
      <c r="J27" s="28">
        <f t="shared" si="0"/>
        <v>207.36</v>
      </c>
      <c r="K27" s="29">
        <f t="shared" si="1"/>
        <v>250.90560000000002</v>
      </c>
      <c r="L27" s="29">
        <f t="shared" si="2"/>
        <v>1451.52</v>
      </c>
      <c r="M27" s="30"/>
      <c r="N27" s="20"/>
    </row>
    <row r="28" spans="1:14" ht="30" x14ac:dyDescent="0.25">
      <c r="A28" s="21" t="s">
        <v>74</v>
      </c>
      <c r="B28" s="21" t="s">
        <v>75</v>
      </c>
      <c r="C28" s="31" t="s">
        <v>31</v>
      </c>
      <c r="D28" s="23">
        <v>1</v>
      </c>
      <c r="E28" s="24">
        <v>7</v>
      </c>
      <c r="F28" s="25" t="s">
        <v>32</v>
      </c>
      <c r="G28" s="25" t="s">
        <v>76</v>
      </c>
      <c r="H28" s="26" t="s">
        <v>77</v>
      </c>
      <c r="I28" s="27">
        <v>207.36</v>
      </c>
      <c r="J28" s="28">
        <f t="shared" si="0"/>
        <v>207.36</v>
      </c>
      <c r="K28" s="29">
        <f t="shared" si="1"/>
        <v>250.90560000000002</v>
      </c>
      <c r="L28" s="29">
        <f t="shared" si="2"/>
        <v>1451.52</v>
      </c>
      <c r="M28" s="30"/>
      <c r="N28" s="20"/>
    </row>
    <row r="29" spans="1:14" ht="30" x14ac:dyDescent="0.25">
      <c r="A29" s="21" t="s">
        <v>78</v>
      </c>
      <c r="B29" s="21" t="s">
        <v>79</v>
      </c>
      <c r="C29" s="31" t="s">
        <v>42</v>
      </c>
      <c r="D29" s="23">
        <v>1</v>
      </c>
      <c r="E29" s="24">
        <v>7</v>
      </c>
      <c r="F29" s="25" t="s">
        <v>32</v>
      </c>
      <c r="G29" s="25" t="s">
        <v>80</v>
      </c>
      <c r="H29" s="26" t="s">
        <v>81</v>
      </c>
      <c r="I29" s="27">
        <v>207.36</v>
      </c>
      <c r="J29" s="28">
        <f t="shared" si="0"/>
        <v>207.36</v>
      </c>
      <c r="K29" s="29">
        <f t="shared" si="1"/>
        <v>250.90560000000002</v>
      </c>
      <c r="L29" s="29">
        <f t="shared" si="2"/>
        <v>1451.52</v>
      </c>
      <c r="M29" s="30"/>
    </row>
    <row r="30" spans="1:14" ht="30" x14ac:dyDescent="0.25">
      <c r="A30" s="21" t="s">
        <v>82</v>
      </c>
      <c r="B30" s="21" t="s">
        <v>83</v>
      </c>
      <c r="C30" s="31" t="s">
        <v>42</v>
      </c>
      <c r="D30" s="23">
        <v>1</v>
      </c>
      <c r="E30" s="24">
        <v>7</v>
      </c>
      <c r="F30" s="25" t="s">
        <v>32</v>
      </c>
      <c r="G30" s="25" t="s">
        <v>84</v>
      </c>
      <c r="H30" s="26" t="s">
        <v>85</v>
      </c>
      <c r="I30" s="27">
        <v>207.36</v>
      </c>
      <c r="J30" s="28">
        <f t="shared" si="0"/>
        <v>207.36</v>
      </c>
      <c r="K30" s="29">
        <f t="shared" si="1"/>
        <v>250.90560000000002</v>
      </c>
      <c r="L30" s="29">
        <f t="shared" si="2"/>
        <v>1451.52</v>
      </c>
      <c r="M30" s="30"/>
    </row>
    <row r="31" spans="1:14" ht="30" x14ac:dyDescent="0.25">
      <c r="A31" s="21" t="s">
        <v>86</v>
      </c>
      <c r="B31" s="21" t="s">
        <v>87</v>
      </c>
      <c r="C31" s="22" t="s">
        <v>42</v>
      </c>
      <c r="D31" s="23">
        <v>1</v>
      </c>
      <c r="E31" s="24">
        <v>7</v>
      </c>
      <c r="F31" s="25" t="s">
        <v>32</v>
      </c>
      <c r="G31" s="25" t="s">
        <v>88</v>
      </c>
      <c r="H31" s="26" t="s">
        <v>89</v>
      </c>
      <c r="I31" s="27">
        <v>207.36</v>
      </c>
      <c r="J31" s="28">
        <f t="shared" si="0"/>
        <v>207.36</v>
      </c>
      <c r="K31" s="29">
        <f t="shared" si="1"/>
        <v>250.90560000000002</v>
      </c>
      <c r="L31" s="29">
        <f t="shared" si="2"/>
        <v>1451.52</v>
      </c>
      <c r="M31" s="30"/>
    </row>
    <row r="32" spans="1:14" ht="30" x14ac:dyDescent="0.25">
      <c r="A32" s="21" t="s">
        <v>90</v>
      </c>
      <c r="B32" s="21" t="s">
        <v>91</v>
      </c>
      <c r="C32" s="22" t="s">
        <v>92</v>
      </c>
      <c r="D32" s="23">
        <v>1</v>
      </c>
      <c r="E32" s="24">
        <v>1</v>
      </c>
      <c r="F32" s="25" t="s">
        <v>32</v>
      </c>
      <c r="G32" s="25" t="s">
        <v>93</v>
      </c>
      <c r="H32" s="26" t="s">
        <v>94</v>
      </c>
      <c r="I32" s="27">
        <v>561.6</v>
      </c>
      <c r="J32" s="28">
        <f t="shared" si="0"/>
        <v>561.6</v>
      </c>
      <c r="K32" s="29">
        <f t="shared" si="1"/>
        <v>679.53600000000006</v>
      </c>
      <c r="L32" s="29">
        <f t="shared" si="2"/>
        <v>561.6</v>
      </c>
      <c r="M32" s="30"/>
    </row>
    <row r="33" spans="1:13" ht="30" x14ac:dyDescent="0.25">
      <c r="A33" s="21" t="s">
        <v>95</v>
      </c>
      <c r="B33" s="21" t="s">
        <v>96</v>
      </c>
      <c r="C33" s="22" t="s">
        <v>97</v>
      </c>
      <c r="D33" s="23">
        <v>1</v>
      </c>
      <c r="E33" s="24">
        <v>1</v>
      </c>
      <c r="F33" s="25" t="s">
        <v>32</v>
      </c>
      <c r="G33" s="25" t="s">
        <v>98</v>
      </c>
      <c r="H33" s="26" t="s">
        <v>99</v>
      </c>
      <c r="I33" s="27">
        <v>561.6</v>
      </c>
      <c r="J33" s="28">
        <f t="shared" si="0"/>
        <v>561.6</v>
      </c>
      <c r="K33" s="29">
        <f t="shared" si="1"/>
        <v>679.53600000000006</v>
      </c>
      <c r="L33" s="29">
        <f t="shared" si="2"/>
        <v>561.6</v>
      </c>
      <c r="M33" s="30"/>
    </row>
    <row r="34" spans="1:13" ht="30" x14ac:dyDescent="0.25">
      <c r="A34" s="21" t="s">
        <v>100</v>
      </c>
      <c r="B34" s="21" t="s">
        <v>101</v>
      </c>
      <c r="C34" s="22" t="s">
        <v>42</v>
      </c>
      <c r="D34" s="23">
        <v>1</v>
      </c>
      <c r="E34" s="24">
        <v>6</v>
      </c>
      <c r="F34" s="25" t="s">
        <v>32</v>
      </c>
      <c r="G34" s="25" t="s">
        <v>102</v>
      </c>
      <c r="H34" s="26" t="s">
        <v>103</v>
      </c>
      <c r="I34" s="27">
        <v>226.37</v>
      </c>
      <c r="J34" s="28">
        <f t="shared" si="0"/>
        <v>226.37</v>
      </c>
      <c r="K34" s="29">
        <f t="shared" si="1"/>
        <v>273.90769999999998</v>
      </c>
      <c r="L34" s="29">
        <f t="shared" si="2"/>
        <v>1358.22</v>
      </c>
      <c r="M34" s="30"/>
    </row>
    <row r="35" spans="1:13" ht="30" x14ac:dyDescent="0.25">
      <c r="A35" s="21" t="s">
        <v>104</v>
      </c>
      <c r="B35" s="21" t="s">
        <v>105</v>
      </c>
      <c r="C35" s="31" t="s">
        <v>31</v>
      </c>
      <c r="D35" s="23">
        <v>1</v>
      </c>
      <c r="E35" s="24">
        <v>6</v>
      </c>
      <c r="F35" s="25" t="s">
        <v>32</v>
      </c>
      <c r="G35" s="25" t="s">
        <v>106</v>
      </c>
      <c r="H35" s="26" t="s">
        <v>107</v>
      </c>
      <c r="I35" s="27">
        <v>226.37</v>
      </c>
      <c r="J35" s="28">
        <f t="shared" si="0"/>
        <v>226.37</v>
      </c>
      <c r="K35" s="29">
        <f t="shared" si="1"/>
        <v>273.90769999999998</v>
      </c>
      <c r="L35" s="29">
        <f t="shared" si="2"/>
        <v>1358.22</v>
      </c>
      <c r="M35" s="30"/>
    </row>
    <row r="36" spans="1:13" ht="30" x14ac:dyDescent="0.25">
      <c r="A36" s="21" t="s">
        <v>108</v>
      </c>
      <c r="B36" s="21" t="s">
        <v>109</v>
      </c>
      <c r="C36" s="31" t="s">
        <v>42</v>
      </c>
      <c r="D36" s="23">
        <v>1</v>
      </c>
      <c r="E36" s="24">
        <v>6</v>
      </c>
      <c r="F36" s="25" t="s">
        <v>32</v>
      </c>
      <c r="G36" s="25" t="s">
        <v>110</v>
      </c>
      <c r="H36" s="26" t="s">
        <v>111</v>
      </c>
      <c r="I36" s="27">
        <v>226.37</v>
      </c>
      <c r="J36" s="28">
        <f t="shared" si="0"/>
        <v>226.37</v>
      </c>
      <c r="K36" s="29">
        <f t="shared" si="1"/>
        <v>273.90769999999998</v>
      </c>
      <c r="L36" s="29">
        <f t="shared" si="2"/>
        <v>1358.22</v>
      </c>
      <c r="M36" s="30"/>
    </row>
    <row r="37" spans="1:13" ht="30" x14ac:dyDescent="0.25">
      <c r="A37" s="21" t="s">
        <v>112</v>
      </c>
      <c r="B37" s="21" t="s">
        <v>113</v>
      </c>
      <c r="C37" s="22" t="s">
        <v>42</v>
      </c>
      <c r="D37" s="23">
        <v>1</v>
      </c>
      <c r="E37" s="24">
        <v>6</v>
      </c>
      <c r="F37" s="25" t="s">
        <v>32</v>
      </c>
      <c r="G37" s="25" t="s">
        <v>114</v>
      </c>
      <c r="H37" s="26" t="s">
        <v>115</v>
      </c>
      <c r="I37" s="27">
        <v>226.37</v>
      </c>
      <c r="J37" s="28">
        <f t="shared" si="0"/>
        <v>226.37</v>
      </c>
      <c r="K37" s="29">
        <f t="shared" si="1"/>
        <v>273.90769999999998</v>
      </c>
      <c r="L37" s="29">
        <f t="shared" si="2"/>
        <v>1358.22</v>
      </c>
      <c r="M37" s="30"/>
    </row>
    <row r="38" spans="1:13" ht="30" x14ac:dyDescent="0.25">
      <c r="A38" s="21" t="s">
        <v>116</v>
      </c>
      <c r="B38" s="21" t="s">
        <v>117</v>
      </c>
      <c r="C38" s="22" t="s">
        <v>42</v>
      </c>
      <c r="D38" s="23">
        <v>1</v>
      </c>
      <c r="E38" s="24">
        <v>6</v>
      </c>
      <c r="F38" s="25" t="s">
        <v>32</v>
      </c>
      <c r="G38" s="25" t="s">
        <v>118</v>
      </c>
      <c r="H38" s="26" t="s">
        <v>119</v>
      </c>
      <c r="I38" s="27">
        <v>226.37</v>
      </c>
      <c r="J38" s="28">
        <f t="shared" si="0"/>
        <v>226.37</v>
      </c>
      <c r="K38" s="29">
        <f t="shared" si="1"/>
        <v>273.90769999999998</v>
      </c>
      <c r="L38" s="29">
        <f t="shared" si="2"/>
        <v>1358.22</v>
      </c>
      <c r="M38" s="30"/>
    </row>
    <row r="39" spans="1:13" ht="30" x14ac:dyDescent="0.25">
      <c r="A39" s="21" t="s">
        <v>120</v>
      </c>
      <c r="B39" s="21" t="s">
        <v>121</v>
      </c>
      <c r="C39" s="22" t="s">
        <v>42</v>
      </c>
      <c r="D39" s="23">
        <v>1</v>
      </c>
      <c r="E39" s="24">
        <v>6</v>
      </c>
      <c r="F39" s="25" t="s">
        <v>32</v>
      </c>
      <c r="G39" s="25" t="s">
        <v>122</v>
      </c>
      <c r="H39" s="26" t="s">
        <v>123</v>
      </c>
      <c r="I39" s="27">
        <v>226.37</v>
      </c>
      <c r="J39" s="28">
        <f t="shared" si="0"/>
        <v>226.37</v>
      </c>
      <c r="K39" s="29">
        <f t="shared" si="1"/>
        <v>273.90769999999998</v>
      </c>
      <c r="L39" s="29">
        <f t="shared" si="2"/>
        <v>1358.22</v>
      </c>
      <c r="M39" s="30"/>
    </row>
    <row r="40" spans="1:13" ht="30" x14ac:dyDescent="0.25">
      <c r="A40" s="21" t="s">
        <v>124</v>
      </c>
      <c r="B40" s="21" t="s">
        <v>125</v>
      </c>
      <c r="C40" s="22" t="s">
        <v>97</v>
      </c>
      <c r="D40" s="23">
        <v>1</v>
      </c>
      <c r="E40" s="24">
        <v>1</v>
      </c>
      <c r="F40" s="25" t="s">
        <v>32</v>
      </c>
      <c r="G40" s="25" t="s">
        <v>126</v>
      </c>
      <c r="H40" s="26" t="s">
        <v>127</v>
      </c>
      <c r="I40" s="27">
        <v>653.17999999999995</v>
      </c>
      <c r="J40" s="28">
        <f t="shared" si="0"/>
        <v>653.17999999999995</v>
      </c>
      <c r="K40" s="29">
        <f t="shared" si="1"/>
        <v>790.34779999999989</v>
      </c>
      <c r="L40" s="29">
        <f t="shared" si="2"/>
        <v>653.17999999999995</v>
      </c>
      <c r="M40" s="30"/>
    </row>
    <row r="41" spans="1:13" ht="60" x14ac:dyDescent="0.25">
      <c r="A41" s="21" t="s">
        <v>128</v>
      </c>
      <c r="B41" s="21" t="s">
        <v>129</v>
      </c>
      <c r="C41" s="22" t="s">
        <v>42</v>
      </c>
      <c r="D41" s="23">
        <v>1</v>
      </c>
      <c r="E41" s="24">
        <v>1</v>
      </c>
      <c r="F41" s="25" t="s">
        <v>32</v>
      </c>
      <c r="G41" s="25" t="s">
        <v>130</v>
      </c>
      <c r="H41" s="26" t="s">
        <v>131</v>
      </c>
      <c r="I41" s="27">
        <v>425.66</v>
      </c>
      <c r="J41" s="28">
        <f t="shared" si="0"/>
        <v>425.66</v>
      </c>
      <c r="K41" s="29">
        <f t="shared" si="1"/>
        <v>515.04859999999996</v>
      </c>
      <c r="L41" s="29">
        <f t="shared" si="2"/>
        <v>425.66</v>
      </c>
      <c r="M41" s="30"/>
    </row>
    <row r="42" spans="1:13" ht="30" x14ac:dyDescent="0.25">
      <c r="A42" s="21" t="s">
        <v>132</v>
      </c>
      <c r="B42" s="21" t="s">
        <v>133</v>
      </c>
      <c r="C42" s="22" t="s">
        <v>42</v>
      </c>
      <c r="D42" s="23">
        <v>1</v>
      </c>
      <c r="E42" s="24">
        <v>1</v>
      </c>
      <c r="F42" s="25" t="s">
        <v>32</v>
      </c>
      <c r="G42" s="25" t="s">
        <v>134</v>
      </c>
      <c r="H42" s="26" t="s">
        <v>135</v>
      </c>
      <c r="I42" s="27">
        <v>425.66</v>
      </c>
      <c r="J42" s="28">
        <f t="shared" si="0"/>
        <v>425.66</v>
      </c>
      <c r="K42" s="29">
        <f t="shared" si="1"/>
        <v>515.04859999999996</v>
      </c>
      <c r="L42" s="29">
        <f t="shared" si="2"/>
        <v>425.66</v>
      </c>
      <c r="M42" s="30"/>
    </row>
    <row r="43" spans="1:13" ht="60" x14ac:dyDescent="0.25">
      <c r="A43" s="21" t="s">
        <v>136</v>
      </c>
      <c r="B43" s="21" t="s">
        <v>137</v>
      </c>
      <c r="C43" s="22" t="s">
        <v>42</v>
      </c>
      <c r="D43" s="23">
        <v>1</v>
      </c>
      <c r="E43" s="24">
        <v>1</v>
      </c>
      <c r="F43" s="25" t="s">
        <v>32</v>
      </c>
      <c r="G43" s="25" t="s">
        <v>138</v>
      </c>
      <c r="H43" s="26" t="s">
        <v>139</v>
      </c>
      <c r="I43" s="27">
        <v>425.66</v>
      </c>
      <c r="J43" s="28">
        <f t="shared" si="0"/>
        <v>425.66</v>
      </c>
      <c r="K43" s="29">
        <f t="shared" si="1"/>
        <v>515.04859999999996</v>
      </c>
      <c r="L43" s="29">
        <f t="shared" si="2"/>
        <v>425.66</v>
      </c>
      <c r="M43" s="30"/>
    </row>
    <row r="44" spans="1:13" ht="60" x14ac:dyDescent="0.25">
      <c r="A44" s="21" t="s">
        <v>140</v>
      </c>
      <c r="B44" s="21" t="s">
        <v>141</v>
      </c>
      <c r="C44" s="22" t="s">
        <v>42</v>
      </c>
      <c r="D44" s="23">
        <v>1</v>
      </c>
      <c r="E44" s="24">
        <v>1</v>
      </c>
      <c r="F44" s="25" t="s">
        <v>32</v>
      </c>
      <c r="G44" s="25" t="s">
        <v>142</v>
      </c>
      <c r="H44" s="26" t="s">
        <v>143</v>
      </c>
      <c r="I44" s="27">
        <v>425.66</v>
      </c>
      <c r="J44" s="28">
        <f t="shared" si="0"/>
        <v>425.66</v>
      </c>
      <c r="K44" s="29">
        <f t="shared" si="1"/>
        <v>515.04859999999996</v>
      </c>
      <c r="L44" s="29">
        <f t="shared" si="2"/>
        <v>425.66</v>
      </c>
      <c r="M44" s="30"/>
    </row>
    <row r="45" spans="1:13" ht="30" x14ac:dyDescent="0.25">
      <c r="A45" s="21" t="s">
        <v>144</v>
      </c>
      <c r="B45" s="21" t="s">
        <v>145</v>
      </c>
      <c r="C45" s="22" t="s">
        <v>42</v>
      </c>
      <c r="D45" s="23">
        <v>1</v>
      </c>
      <c r="E45" s="24">
        <v>1</v>
      </c>
      <c r="F45" s="25" t="s">
        <v>32</v>
      </c>
      <c r="G45" s="25" t="s">
        <v>146</v>
      </c>
      <c r="H45" s="26" t="s">
        <v>147</v>
      </c>
      <c r="I45" s="27">
        <v>220.32</v>
      </c>
      <c r="J45" s="28">
        <f t="shared" si="0"/>
        <v>220.32</v>
      </c>
      <c r="K45" s="29">
        <f t="shared" si="1"/>
        <v>266.5872</v>
      </c>
      <c r="L45" s="29">
        <f t="shared" si="2"/>
        <v>220.32</v>
      </c>
      <c r="M45" s="30"/>
    </row>
    <row r="46" spans="1:13" ht="30" x14ac:dyDescent="0.25">
      <c r="A46" s="21" t="s">
        <v>148</v>
      </c>
      <c r="B46" s="21" t="s">
        <v>149</v>
      </c>
      <c r="C46" s="22" t="s">
        <v>31</v>
      </c>
      <c r="D46" s="23">
        <v>1</v>
      </c>
      <c r="E46" s="24">
        <v>1</v>
      </c>
      <c r="F46" s="25" t="s">
        <v>32</v>
      </c>
      <c r="G46" s="25" t="s">
        <v>150</v>
      </c>
      <c r="H46" s="26" t="s">
        <v>151</v>
      </c>
      <c r="I46" s="27">
        <v>220.32</v>
      </c>
      <c r="J46" s="28">
        <f t="shared" si="0"/>
        <v>220.32</v>
      </c>
      <c r="K46" s="29">
        <f t="shared" si="1"/>
        <v>266.5872</v>
      </c>
      <c r="L46" s="29">
        <f t="shared" si="2"/>
        <v>220.32</v>
      </c>
      <c r="M46" s="30"/>
    </row>
    <row r="47" spans="1:13" ht="30" x14ac:dyDescent="0.25">
      <c r="A47" s="21" t="s">
        <v>152</v>
      </c>
      <c r="B47" s="21" t="s">
        <v>153</v>
      </c>
      <c r="C47" s="22" t="s">
        <v>31</v>
      </c>
      <c r="D47" s="23">
        <v>1</v>
      </c>
      <c r="E47" s="24">
        <v>1</v>
      </c>
      <c r="F47" s="25" t="s">
        <v>32</v>
      </c>
      <c r="G47" s="25" t="s">
        <v>154</v>
      </c>
      <c r="H47" s="26" t="s">
        <v>155</v>
      </c>
      <c r="I47" s="27">
        <v>220.32</v>
      </c>
      <c r="J47" s="28">
        <f t="shared" si="0"/>
        <v>220.32</v>
      </c>
      <c r="K47" s="29">
        <f t="shared" si="1"/>
        <v>266.5872</v>
      </c>
      <c r="L47" s="29">
        <f t="shared" si="2"/>
        <v>220.32</v>
      </c>
      <c r="M47" s="30"/>
    </row>
    <row r="48" spans="1:13" ht="30" x14ac:dyDescent="0.25">
      <c r="A48" s="21" t="s">
        <v>156</v>
      </c>
      <c r="B48" s="21" t="s">
        <v>157</v>
      </c>
      <c r="C48" s="22" t="s">
        <v>31</v>
      </c>
      <c r="D48" s="23">
        <v>1</v>
      </c>
      <c r="E48" s="24">
        <v>1</v>
      </c>
      <c r="F48" s="25" t="s">
        <v>32</v>
      </c>
      <c r="G48" s="25" t="s">
        <v>158</v>
      </c>
      <c r="H48" s="26" t="s">
        <v>159</v>
      </c>
      <c r="I48" s="27">
        <v>220.32</v>
      </c>
      <c r="J48" s="28">
        <f t="shared" si="0"/>
        <v>220.32</v>
      </c>
      <c r="K48" s="29">
        <f t="shared" si="1"/>
        <v>266.5872</v>
      </c>
      <c r="L48" s="29">
        <f t="shared" si="2"/>
        <v>220.32</v>
      </c>
      <c r="M48" s="30"/>
    </row>
    <row r="49" spans="1:13" ht="30" x14ac:dyDescent="0.25">
      <c r="A49" s="21" t="s">
        <v>160</v>
      </c>
      <c r="B49" s="21" t="s">
        <v>161</v>
      </c>
      <c r="C49" s="22" t="s">
        <v>31</v>
      </c>
      <c r="D49" s="23">
        <v>1</v>
      </c>
      <c r="E49" s="24">
        <v>1</v>
      </c>
      <c r="F49" s="25" t="s">
        <v>32</v>
      </c>
      <c r="G49" s="25" t="s">
        <v>162</v>
      </c>
      <c r="H49" s="26" t="s">
        <v>163</v>
      </c>
      <c r="I49" s="27">
        <v>220.32</v>
      </c>
      <c r="J49" s="28">
        <f t="shared" si="0"/>
        <v>220.32</v>
      </c>
      <c r="K49" s="29">
        <f t="shared" si="1"/>
        <v>266.5872</v>
      </c>
      <c r="L49" s="29">
        <f t="shared" si="2"/>
        <v>220.32</v>
      </c>
      <c r="M49" s="30"/>
    </row>
    <row r="50" spans="1:13" ht="30" x14ac:dyDescent="0.25">
      <c r="A50" s="21" t="s">
        <v>164</v>
      </c>
      <c r="B50" s="21" t="s">
        <v>165</v>
      </c>
      <c r="C50" s="31" t="s">
        <v>42</v>
      </c>
      <c r="D50" s="23">
        <v>1</v>
      </c>
      <c r="E50" s="24">
        <v>3</v>
      </c>
      <c r="F50" s="25" t="s">
        <v>32</v>
      </c>
      <c r="G50" s="25" t="s">
        <v>166</v>
      </c>
      <c r="H50" s="26" t="s">
        <v>167</v>
      </c>
      <c r="I50" s="27">
        <v>220.32</v>
      </c>
      <c r="J50" s="28">
        <f t="shared" ref="J50:J81" si="3">D50*I50</f>
        <v>220.32</v>
      </c>
      <c r="K50" s="29">
        <f t="shared" ref="K50:K81" si="4">J50*1.21</f>
        <v>266.5872</v>
      </c>
      <c r="L50" s="29">
        <f t="shared" ref="L50:L81" si="5">E50*J50</f>
        <v>660.96</v>
      </c>
      <c r="M50" s="30"/>
    </row>
    <row r="51" spans="1:13" ht="30" x14ac:dyDescent="0.25">
      <c r="A51" s="21" t="s">
        <v>168</v>
      </c>
      <c r="B51" s="21" t="s">
        <v>169</v>
      </c>
      <c r="C51" s="31" t="s">
        <v>42</v>
      </c>
      <c r="D51" s="23">
        <v>1</v>
      </c>
      <c r="E51" s="24">
        <v>1</v>
      </c>
      <c r="F51" s="25" t="s">
        <v>32</v>
      </c>
      <c r="G51" s="25" t="s">
        <v>170</v>
      </c>
      <c r="H51" s="26" t="s">
        <v>171</v>
      </c>
      <c r="I51" s="27">
        <v>267.13</v>
      </c>
      <c r="J51" s="28">
        <f t="shared" si="3"/>
        <v>267.13</v>
      </c>
      <c r="K51" s="29">
        <f t="shared" si="4"/>
        <v>323.22729999999996</v>
      </c>
      <c r="L51" s="29">
        <f t="shared" si="5"/>
        <v>267.13</v>
      </c>
      <c r="M51" s="30"/>
    </row>
    <row r="52" spans="1:13" ht="30" x14ac:dyDescent="0.3">
      <c r="A52" s="21" t="s">
        <v>172</v>
      </c>
      <c r="B52" s="21" t="s">
        <v>173</v>
      </c>
      <c r="C52" s="32" t="s">
        <v>174</v>
      </c>
      <c r="D52" s="33">
        <v>10000</v>
      </c>
      <c r="E52" s="24">
        <v>6</v>
      </c>
      <c r="F52" s="25" t="s">
        <v>32</v>
      </c>
      <c r="G52" s="25" t="s">
        <v>175</v>
      </c>
      <c r="H52" s="26" t="s">
        <v>176</v>
      </c>
      <c r="I52" s="27">
        <f>191.55/10000</f>
        <v>1.9155000000000002E-2</v>
      </c>
      <c r="J52" s="28">
        <f t="shared" si="3"/>
        <v>191.55</v>
      </c>
      <c r="K52" s="29">
        <f t="shared" si="4"/>
        <v>231.77549999999999</v>
      </c>
      <c r="L52" s="29">
        <f t="shared" si="5"/>
        <v>1149.3000000000002</v>
      </c>
      <c r="M52" s="30"/>
    </row>
    <row r="53" spans="1:13" ht="30" x14ac:dyDescent="0.3">
      <c r="A53" s="21" t="s">
        <v>177</v>
      </c>
      <c r="B53" s="21" t="s">
        <v>178</v>
      </c>
      <c r="C53" s="32" t="s">
        <v>174</v>
      </c>
      <c r="D53" s="33">
        <v>10000</v>
      </c>
      <c r="E53" s="24">
        <v>7</v>
      </c>
      <c r="F53" s="25" t="s">
        <v>32</v>
      </c>
      <c r="G53" s="25" t="s">
        <v>179</v>
      </c>
      <c r="H53" s="26" t="s">
        <v>180</v>
      </c>
      <c r="I53" s="27">
        <f>191.55/10000</f>
        <v>1.9155000000000002E-2</v>
      </c>
      <c r="J53" s="28">
        <f t="shared" si="3"/>
        <v>191.55</v>
      </c>
      <c r="K53" s="29">
        <f t="shared" si="4"/>
        <v>231.77549999999999</v>
      </c>
      <c r="L53" s="29">
        <f t="shared" si="5"/>
        <v>1340.8500000000001</v>
      </c>
      <c r="M53" s="30"/>
    </row>
    <row r="54" spans="1:13" ht="30" x14ac:dyDescent="0.3">
      <c r="A54" s="21" t="s">
        <v>181</v>
      </c>
      <c r="B54" s="21" t="s">
        <v>182</v>
      </c>
      <c r="C54" s="32" t="s">
        <v>174</v>
      </c>
      <c r="D54" s="33">
        <v>10000</v>
      </c>
      <c r="E54" s="24">
        <v>6</v>
      </c>
      <c r="F54" s="25" t="s">
        <v>32</v>
      </c>
      <c r="G54" s="25" t="s">
        <v>183</v>
      </c>
      <c r="H54" s="26" t="s">
        <v>184</v>
      </c>
      <c r="I54" s="27">
        <f>139.55/10000</f>
        <v>1.3955E-2</v>
      </c>
      <c r="J54" s="28">
        <f t="shared" si="3"/>
        <v>139.55000000000001</v>
      </c>
      <c r="K54" s="29">
        <f t="shared" si="4"/>
        <v>168.85550000000001</v>
      </c>
      <c r="L54" s="29">
        <f t="shared" si="5"/>
        <v>837.30000000000007</v>
      </c>
      <c r="M54" s="30"/>
    </row>
    <row r="55" spans="1:13" ht="30" x14ac:dyDescent="0.3">
      <c r="A55" s="21" t="s">
        <v>185</v>
      </c>
      <c r="B55" s="21" t="s">
        <v>186</v>
      </c>
      <c r="C55" s="32" t="s">
        <v>174</v>
      </c>
      <c r="D55" s="33">
        <v>10000</v>
      </c>
      <c r="E55" s="24">
        <v>3</v>
      </c>
      <c r="F55" s="25" t="s">
        <v>32</v>
      </c>
      <c r="G55" s="25" t="s">
        <v>187</v>
      </c>
      <c r="H55" s="34" t="s">
        <v>188</v>
      </c>
      <c r="I55" s="27">
        <f>139.55/10000</f>
        <v>1.3955E-2</v>
      </c>
      <c r="J55" s="28">
        <f t="shared" si="3"/>
        <v>139.55000000000001</v>
      </c>
      <c r="K55" s="29">
        <f t="shared" si="4"/>
        <v>168.85550000000001</v>
      </c>
      <c r="L55" s="29">
        <f t="shared" si="5"/>
        <v>418.65000000000003</v>
      </c>
      <c r="M55" s="30"/>
    </row>
    <row r="56" spans="1:13" ht="30" x14ac:dyDescent="0.3">
      <c r="A56" s="21" t="s">
        <v>189</v>
      </c>
      <c r="B56" s="21" t="s">
        <v>190</v>
      </c>
      <c r="C56" s="32" t="s">
        <v>174</v>
      </c>
      <c r="D56" s="33">
        <v>10000</v>
      </c>
      <c r="E56" s="24">
        <v>6</v>
      </c>
      <c r="F56" s="25" t="s">
        <v>32</v>
      </c>
      <c r="G56" s="25" t="s">
        <v>191</v>
      </c>
      <c r="H56" s="26" t="s">
        <v>192</v>
      </c>
      <c r="I56" s="27">
        <f>139.55/10000</f>
        <v>1.3955E-2</v>
      </c>
      <c r="J56" s="28">
        <f t="shared" si="3"/>
        <v>139.55000000000001</v>
      </c>
      <c r="K56" s="29">
        <f t="shared" si="4"/>
        <v>168.85550000000001</v>
      </c>
      <c r="L56" s="29">
        <f t="shared" si="5"/>
        <v>837.30000000000007</v>
      </c>
      <c r="M56" s="30"/>
    </row>
    <row r="57" spans="1:13" ht="30" x14ac:dyDescent="0.3">
      <c r="A57" s="21" t="s">
        <v>193</v>
      </c>
      <c r="B57" s="21" t="s">
        <v>194</v>
      </c>
      <c r="C57" s="32" t="s">
        <v>195</v>
      </c>
      <c r="D57" s="33">
        <v>1000</v>
      </c>
      <c r="E57" s="24">
        <v>6</v>
      </c>
      <c r="F57" s="25" t="s">
        <v>32</v>
      </c>
      <c r="G57" s="25" t="s">
        <v>196</v>
      </c>
      <c r="H57" s="26" t="s">
        <v>197</v>
      </c>
      <c r="I57" s="27">
        <f>24.37/1000</f>
        <v>2.4369999999999999E-2</v>
      </c>
      <c r="J57" s="28">
        <f t="shared" si="3"/>
        <v>24.37</v>
      </c>
      <c r="K57" s="29">
        <f t="shared" si="4"/>
        <v>29.4877</v>
      </c>
      <c r="L57" s="29">
        <f t="shared" si="5"/>
        <v>146.22</v>
      </c>
      <c r="M57" s="30"/>
    </row>
    <row r="58" spans="1:13" ht="30" x14ac:dyDescent="0.3">
      <c r="A58" s="21" t="s">
        <v>198</v>
      </c>
      <c r="B58" s="21" t="s">
        <v>199</v>
      </c>
      <c r="C58" s="32" t="s">
        <v>195</v>
      </c>
      <c r="D58" s="33">
        <v>1000</v>
      </c>
      <c r="E58" s="24">
        <v>6</v>
      </c>
      <c r="F58" s="25" t="s">
        <v>32</v>
      </c>
      <c r="G58" s="25" t="s">
        <v>200</v>
      </c>
      <c r="H58" s="26" t="s">
        <v>201</v>
      </c>
      <c r="I58" s="27">
        <f>24.37/1000</f>
        <v>2.4369999999999999E-2</v>
      </c>
      <c r="J58" s="28">
        <f t="shared" si="3"/>
        <v>24.37</v>
      </c>
      <c r="K58" s="29">
        <f t="shared" si="4"/>
        <v>29.4877</v>
      </c>
      <c r="L58" s="29">
        <f t="shared" si="5"/>
        <v>146.22</v>
      </c>
      <c r="M58" s="30"/>
    </row>
    <row r="59" spans="1:13" ht="30" x14ac:dyDescent="0.3">
      <c r="A59" s="21" t="s">
        <v>202</v>
      </c>
      <c r="B59" s="21" t="s">
        <v>203</v>
      </c>
      <c r="C59" s="32" t="s">
        <v>195</v>
      </c>
      <c r="D59" s="33">
        <v>1000</v>
      </c>
      <c r="E59" s="24">
        <v>9</v>
      </c>
      <c r="F59" s="25" t="s">
        <v>32</v>
      </c>
      <c r="G59" s="25" t="s">
        <v>204</v>
      </c>
      <c r="H59" s="26" t="s">
        <v>205</v>
      </c>
      <c r="I59" s="27">
        <f>19.97/1000</f>
        <v>1.9969999999999998E-2</v>
      </c>
      <c r="J59" s="28">
        <f t="shared" si="3"/>
        <v>19.97</v>
      </c>
      <c r="K59" s="29">
        <f t="shared" si="4"/>
        <v>24.163699999999999</v>
      </c>
      <c r="L59" s="29">
        <f t="shared" si="5"/>
        <v>179.73</v>
      </c>
      <c r="M59" s="30"/>
    </row>
    <row r="60" spans="1:13" ht="30" x14ac:dyDescent="0.3">
      <c r="A60" s="21" t="s">
        <v>206</v>
      </c>
      <c r="B60" s="21" t="s">
        <v>207</v>
      </c>
      <c r="C60" s="32" t="s">
        <v>195</v>
      </c>
      <c r="D60" s="33">
        <v>1000</v>
      </c>
      <c r="E60" s="24">
        <v>5</v>
      </c>
      <c r="F60" s="25" t="s">
        <v>32</v>
      </c>
      <c r="G60" s="25" t="s">
        <v>208</v>
      </c>
      <c r="H60" s="26" t="s">
        <v>209</v>
      </c>
      <c r="I60" s="27">
        <f>19.97/1000</f>
        <v>1.9969999999999998E-2</v>
      </c>
      <c r="J60" s="28">
        <f t="shared" si="3"/>
        <v>19.97</v>
      </c>
      <c r="K60" s="29">
        <f t="shared" si="4"/>
        <v>24.163699999999999</v>
      </c>
      <c r="L60" s="29">
        <f t="shared" si="5"/>
        <v>99.85</v>
      </c>
      <c r="M60" s="30"/>
    </row>
    <row r="61" spans="1:13" ht="30" x14ac:dyDescent="0.3">
      <c r="A61" s="21" t="s">
        <v>210</v>
      </c>
      <c r="B61" s="21" t="s">
        <v>211</v>
      </c>
      <c r="C61" s="32" t="s">
        <v>195</v>
      </c>
      <c r="D61" s="33">
        <v>1000</v>
      </c>
      <c r="E61" s="24">
        <v>5</v>
      </c>
      <c r="F61" s="25" t="s">
        <v>32</v>
      </c>
      <c r="G61" s="25" t="s">
        <v>212</v>
      </c>
      <c r="H61" s="26" t="s">
        <v>213</v>
      </c>
      <c r="I61" s="27">
        <f>19.97/1000</f>
        <v>1.9969999999999998E-2</v>
      </c>
      <c r="J61" s="28">
        <f t="shared" si="3"/>
        <v>19.97</v>
      </c>
      <c r="K61" s="29">
        <f t="shared" si="4"/>
        <v>24.163699999999999</v>
      </c>
      <c r="L61" s="29">
        <f t="shared" si="5"/>
        <v>99.85</v>
      </c>
      <c r="M61" s="30"/>
    </row>
    <row r="62" spans="1:13" ht="30" x14ac:dyDescent="0.3">
      <c r="A62" s="21" t="s">
        <v>214</v>
      </c>
      <c r="B62" s="21" t="s">
        <v>215</v>
      </c>
      <c r="C62" s="32" t="s">
        <v>195</v>
      </c>
      <c r="D62" s="33">
        <v>1000</v>
      </c>
      <c r="E62" s="24">
        <v>5</v>
      </c>
      <c r="F62" s="25" t="s">
        <v>32</v>
      </c>
      <c r="G62" s="25" t="s">
        <v>216</v>
      </c>
      <c r="H62" s="26" t="s">
        <v>217</v>
      </c>
      <c r="I62" s="27">
        <f>50.89/1000</f>
        <v>5.0889999999999998E-2</v>
      </c>
      <c r="J62" s="28">
        <f t="shared" si="3"/>
        <v>50.89</v>
      </c>
      <c r="K62" s="29">
        <f t="shared" si="4"/>
        <v>61.576900000000002</v>
      </c>
      <c r="L62" s="29">
        <f t="shared" si="5"/>
        <v>254.45</v>
      </c>
      <c r="M62" s="30"/>
    </row>
    <row r="63" spans="1:13" ht="30" x14ac:dyDescent="0.3">
      <c r="A63" s="21" t="s">
        <v>218</v>
      </c>
      <c r="B63" s="21" t="s">
        <v>219</v>
      </c>
      <c r="C63" s="32" t="s">
        <v>220</v>
      </c>
      <c r="D63" s="33">
        <v>960</v>
      </c>
      <c r="E63" s="24">
        <v>4</v>
      </c>
      <c r="F63" s="25" t="s">
        <v>32</v>
      </c>
      <c r="G63" s="25" t="s">
        <v>221</v>
      </c>
      <c r="H63" s="26" t="s">
        <v>222</v>
      </c>
      <c r="I63" s="27">
        <f>41.76/960</f>
        <v>4.3499999999999997E-2</v>
      </c>
      <c r="J63" s="28">
        <f t="shared" si="3"/>
        <v>41.76</v>
      </c>
      <c r="K63" s="29">
        <f t="shared" si="4"/>
        <v>50.529599999999995</v>
      </c>
      <c r="L63" s="29">
        <f t="shared" si="5"/>
        <v>167.04</v>
      </c>
      <c r="M63" s="30"/>
    </row>
    <row r="64" spans="1:13" ht="30" x14ac:dyDescent="0.3">
      <c r="A64" s="21" t="s">
        <v>223</v>
      </c>
      <c r="B64" s="21" t="s">
        <v>224</v>
      </c>
      <c r="C64" s="32" t="s">
        <v>220</v>
      </c>
      <c r="D64" s="33">
        <v>960</v>
      </c>
      <c r="E64" s="24">
        <v>4</v>
      </c>
      <c r="F64" s="25" t="s">
        <v>32</v>
      </c>
      <c r="G64" s="25" t="s">
        <v>225</v>
      </c>
      <c r="H64" s="26" t="s">
        <v>226</v>
      </c>
      <c r="I64" s="27">
        <f>41.76/960</f>
        <v>4.3499999999999997E-2</v>
      </c>
      <c r="J64" s="28">
        <f t="shared" si="3"/>
        <v>41.76</v>
      </c>
      <c r="K64" s="29">
        <f t="shared" si="4"/>
        <v>50.529599999999995</v>
      </c>
      <c r="L64" s="29">
        <f t="shared" si="5"/>
        <v>167.04</v>
      </c>
      <c r="M64" s="30"/>
    </row>
    <row r="65" spans="1:13" ht="30" x14ac:dyDescent="0.3">
      <c r="A65" s="21" t="s">
        <v>227</v>
      </c>
      <c r="B65" s="21" t="s">
        <v>228</v>
      </c>
      <c r="C65" s="32" t="s">
        <v>220</v>
      </c>
      <c r="D65" s="33">
        <v>960</v>
      </c>
      <c r="E65" s="24">
        <v>4</v>
      </c>
      <c r="F65" s="25" t="s">
        <v>32</v>
      </c>
      <c r="G65" s="25" t="s">
        <v>229</v>
      </c>
      <c r="H65" s="26" t="s">
        <v>230</v>
      </c>
      <c r="I65" s="27">
        <f>35.05/960</f>
        <v>3.6510416666666663E-2</v>
      </c>
      <c r="J65" s="28">
        <f t="shared" si="3"/>
        <v>35.049999999999997</v>
      </c>
      <c r="K65" s="29">
        <f t="shared" si="4"/>
        <v>42.410499999999992</v>
      </c>
      <c r="L65" s="29">
        <f t="shared" si="5"/>
        <v>140.19999999999999</v>
      </c>
      <c r="M65" s="30"/>
    </row>
    <row r="66" spans="1:13" ht="30" x14ac:dyDescent="0.3">
      <c r="A66" s="21" t="s">
        <v>231</v>
      </c>
      <c r="B66" s="21" t="s">
        <v>232</v>
      </c>
      <c r="C66" s="32" t="s">
        <v>220</v>
      </c>
      <c r="D66" s="33">
        <v>960</v>
      </c>
      <c r="E66" s="24">
        <v>4</v>
      </c>
      <c r="F66" s="25" t="s">
        <v>32</v>
      </c>
      <c r="G66" s="25" t="s">
        <v>233</v>
      </c>
      <c r="H66" s="26" t="s">
        <v>234</v>
      </c>
      <c r="I66" s="27">
        <f>35.05/960</f>
        <v>3.6510416666666663E-2</v>
      </c>
      <c r="J66" s="28">
        <f t="shared" si="3"/>
        <v>35.049999999999997</v>
      </c>
      <c r="K66" s="29">
        <f t="shared" si="4"/>
        <v>42.410499999999992</v>
      </c>
      <c r="L66" s="29">
        <f t="shared" si="5"/>
        <v>140.19999999999999</v>
      </c>
      <c r="M66" s="30"/>
    </row>
    <row r="67" spans="1:13" ht="30" x14ac:dyDescent="0.3">
      <c r="A67" s="21" t="s">
        <v>235</v>
      </c>
      <c r="B67" s="21" t="s">
        <v>236</v>
      </c>
      <c r="C67" s="32" t="s">
        <v>220</v>
      </c>
      <c r="D67" s="33">
        <v>960</v>
      </c>
      <c r="E67" s="24">
        <v>7</v>
      </c>
      <c r="F67" s="25" t="s">
        <v>32</v>
      </c>
      <c r="G67" s="25" t="s">
        <v>237</v>
      </c>
      <c r="H67" s="26" t="s">
        <v>238</v>
      </c>
      <c r="I67" s="27">
        <f>37.19/960</f>
        <v>3.8739583333333334E-2</v>
      </c>
      <c r="J67" s="28">
        <f t="shared" si="3"/>
        <v>37.19</v>
      </c>
      <c r="K67" s="29">
        <f t="shared" si="4"/>
        <v>44.999899999999997</v>
      </c>
      <c r="L67" s="29">
        <f t="shared" si="5"/>
        <v>260.33</v>
      </c>
      <c r="M67" s="30"/>
    </row>
    <row r="68" spans="1:13" ht="30" x14ac:dyDescent="0.3">
      <c r="A68" s="21" t="s">
        <v>239</v>
      </c>
      <c r="B68" s="21" t="s">
        <v>240</v>
      </c>
      <c r="C68" s="32" t="s">
        <v>241</v>
      </c>
      <c r="D68" s="33">
        <v>600</v>
      </c>
      <c r="E68" s="24">
        <v>6</v>
      </c>
      <c r="F68" s="25" t="s">
        <v>32</v>
      </c>
      <c r="G68" s="25" t="s">
        <v>242</v>
      </c>
      <c r="H68" s="26" t="s">
        <v>243</v>
      </c>
      <c r="I68" s="27">
        <f>109.52/600</f>
        <v>0.18253333333333333</v>
      </c>
      <c r="J68" s="28">
        <f t="shared" si="3"/>
        <v>109.52</v>
      </c>
      <c r="K68" s="29">
        <f t="shared" si="4"/>
        <v>132.51919999999998</v>
      </c>
      <c r="L68" s="29">
        <f t="shared" si="5"/>
        <v>657.12</v>
      </c>
      <c r="M68" s="30"/>
    </row>
    <row r="69" spans="1:13" ht="30" x14ac:dyDescent="0.3">
      <c r="A69" s="21" t="s">
        <v>244</v>
      </c>
      <c r="B69" s="21" t="s">
        <v>245</v>
      </c>
      <c r="C69" s="32" t="s">
        <v>246</v>
      </c>
      <c r="D69" s="33">
        <v>240</v>
      </c>
      <c r="E69" s="24">
        <v>10</v>
      </c>
      <c r="F69" s="25" t="s">
        <v>32</v>
      </c>
      <c r="G69" s="25" t="s">
        <v>247</v>
      </c>
      <c r="H69" s="26" t="s">
        <v>248</v>
      </c>
      <c r="I69" s="27">
        <f>86.09/240</f>
        <v>0.35870833333333335</v>
      </c>
      <c r="J69" s="28">
        <f t="shared" si="3"/>
        <v>86.09</v>
      </c>
      <c r="K69" s="29">
        <f t="shared" si="4"/>
        <v>104.16890000000001</v>
      </c>
      <c r="L69" s="29">
        <f t="shared" si="5"/>
        <v>860.90000000000009</v>
      </c>
      <c r="M69" s="30"/>
    </row>
    <row r="70" spans="1:13" ht="30" x14ac:dyDescent="0.3">
      <c r="A70" s="21" t="s">
        <v>249</v>
      </c>
      <c r="B70" s="21" t="s">
        <v>250</v>
      </c>
      <c r="C70" s="32" t="s">
        <v>220</v>
      </c>
      <c r="D70" s="33">
        <v>960</v>
      </c>
      <c r="E70" s="24">
        <v>3</v>
      </c>
      <c r="F70" s="25" t="s">
        <v>32</v>
      </c>
      <c r="G70" s="25" t="s">
        <v>251</v>
      </c>
      <c r="H70" s="26" t="s">
        <v>252</v>
      </c>
      <c r="I70" s="27">
        <f>77.57/960</f>
        <v>8.080208333333333E-2</v>
      </c>
      <c r="J70" s="28">
        <f t="shared" si="3"/>
        <v>77.569999999999993</v>
      </c>
      <c r="K70" s="29">
        <f t="shared" si="4"/>
        <v>93.859699999999989</v>
      </c>
      <c r="L70" s="29">
        <f t="shared" si="5"/>
        <v>232.70999999999998</v>
      </c>
      <c r="M70" s="30"/>
    </row>
    <row r="71" spans="1:13" ht="30" x14ac:dyDescent="0.3">
      <c r="A71" s="21" t="s">
        <v>253</v>
      </c>
      <c r="B71" s="21" t="s">
        <v>254</v>
      </c>
      <c r="C71" s="32" t="s">
        <v>220</v>
      </c>
      <c r="D71" s="33">
        <v>960</v>
      </c>
      <c r="E71" s="24">
        <v>3</v>
      </c>
      <c r="F71" s="25" t="s">
        <v>32</v>
      </c>
      <c r="G71" s="25" t="s">
        <v>255</v>
      </c>
      <c r="H71" s="26" t="s">
        <v>256</v>
      </c>
      <c r="I71" s="27">
        <f>77.57/960</f>
        <v>8.080208333333333E-2</v>
      </c>
      <c r="J71" s="28">
        <f t="shared" si="3"/>
        <v>77.569999999999993</v>
      </c>
      <c r="K71" s="29">
        <f t="shared" si="4"/>
        <v>93.859699999999989</v>
      </c>
      <c r="L71" s="29">
        <f t="shared" si="5"/>
        <v>232.70999999999998</v>
      </c>
      <c r="M71" s="30"/>
    </row>
    <row r="72" spans="1:13" ht="30" x14ac:dyDescent="0.3">
      <c r="A72" s="21" t="s">
        <v>257</v>
      </c>
      <c r="B72" s="21" t="s">
        <v>258</v>
      </c>
      <c r="C72" s="32" t="s">
        <v>220</v>
      </c>
      <c r="D72" s="33">
        <v>960</v>
      </c>
      <c r="E72" s="24">
        <v>2</v>
      </c>
      <c r="F72" s="25" t="s">
        <v>32</v>
      </c>
      <c r="G72" s="25" t="s">
        <v>259</v>
      </c>
      <c r="H72" s="26" t="s">
        <v>260</v>
      </c>
      <c r="I72" s="27">
        <f>77.57/960</f>
        <v>8.080208333333333E-2</v>
      </c>
      <c r="J72" s="28">
        <f t="shared" si="3"/>
        <v>77.569999999999993</v>
      </c>
      <c r="K72" s="29">
        <f t="shared" si="4"/>
        <v>93.859699999999989</v>
      </c>
      <c r="L72" s="29">
        <f t="shared" si="5"/>
        <v>155.13999999999999</v>
      </c>
      <c r="M72" s="30"/>
    </row>
    <row r="73" spans="1:13" ht="30" x14ac:dyDescent="0.3">
      <c r="A73" s="21" t="s">
        <v>261</v>
      </c>
      <c r="B73" s="21" t="s">
        <v>262</v>
      </c>
      <c r="C73" s="32" t="s">
        <v>220</v>
      </c>
      <c r="D73" s="33">
        <v>960</v>
      </c>
      <c r="E73" s="24">
        <v>6</v>
      </c>
      <c r="F73" s="25" t="s">
        <v>32</v>
      </c>
      <c r="G73" s="25" t="s">
        <v>263</v>
      </c>
      <c r="H73" s="26" t="s">
        <v>264</v>
      </c>
      <c r="I73" s="27">
        <f>33.75/960</f>
        <v>3.515625E-2</v>
      </c>
      <c r="J73" s="28">
        <f t="shared" si="3"/>
        <v>33.75</v>
      </c>
      <c r="K73" s="29">
        <f t="shared" si="4"/>
        <v>40.837499999999999</v>
      </c>
      <c r="L73" s="29">
        <f t="shared" si="5"/>
        <v>202.5</v>
      </c>
      <c r="M73" s="30"/>
    </row>
    <row r="74" spans="1:13" ht="30" x14ac:dyDescent="0.3">
      <c r="A74" s="21" t="s">
        <v>265</v>
      </c>
      <c r="B74" s="21" t="s">
        <v>266</v>
      </c>
      <c r="C74" s="32" t="s">
        <v>220</v>
      </c>
      <c r="D74" s="33">
        <v>960</v>
      </c>
      <c r="E74" s="24">
        <v>6</v>
      </c>
      <c r="F74" s="25" t="s">
        <v>32</v>
      </c>
      <c r="G74" s="25" t="s">
        <v>267</v>
      </c>
      <c r="H74" s="26" t="s">
        <v>268</v>
      </c>
      <c r="I74" s="27">
        <f>25.65/960</f>
        <v>2.6718749999999999E-2</v>
      </c>
      <c r="J74" s="28">
        <f t="shared" si="3"/>
        <v>25.65</v>
      </c>
      <c r="K74" s="29">
        <f t="shared" si="4"/>
        <v>31.036499999999997</v>
      </c>
      <c r="L74" s="29">
        <f t="shared" si="5"/>
        <v>153.89999999999998</v>
      </c>
      <c r="M74" s="30"/>
    </row>
    <row r="75" spans="1:13" ht="30" x14ac:dyDescent="0.3">
      <c r="A75" s="21" t="s">
        <v>269</v>
      </c>
      <c r="B75" s="21" t="s">
        <v>270</v>
      </c>
      <c r="C75" s="32" t="s">
        <v>271</v>
      </c>
      <c r="D75" s="33">
        <v>576</v>
      </c>
      <c r="E75" s="24">
        <v>6</v>
      </c>
      <c r="F75" s="25" t="s">
        <v>32</v>
      </c>
      <c r="G75" s="25" t="s">
        <v>272</v>
      </c>
      <c r="H75" s="26" t="s">
        <v>273</v>
      </c>
      <c r="I75" s="27">
        <f>18.59/576</f>
        <v>3.2274305555555556E-2</v>
      </c>
      <c r="J75" s="28">
        <f t="shared" si="3"/>
        <v>18.59</v>
      </c>
      <c r="K75" s="29">
        <f t="shared" si="4"/>
        <v>22.4939</v>
      </c>
      <c r="L75" s="29">
        <f t="shared" si="5"/>
        <v>111.53999999999999</v>
      </c>
      <c r="M75" s="30"/>
    </row>
    <row r="76" spans="1:13" ht="15.75" x14ac:dyDescent="0.25">
      <c r="A76" s="21" t="s">
        <v>274</v>
      </c>
      <c r="B76" s="21" t="s">
        <v>275</v>
      </c>
      <c r="C76" s="31" t="s">
        <v>31</v>
      </c>
      <c r="D76" s="23">
        <v>1</v>
      </c>
      <c r="E76" s="24">
        <v>6</v>
      </c>
      <c r="F76" s="25" t="s">
        <v>32</v>
      </c>
      <c r="G76" s="25">
        <v>5440011070</v>
      </c>
      <c r="H76" s="26" t="s">
        <v>276</v>
      </c>
      <c r="I76" s="27">
        <v>11.86</v>
      </c>
      <c r="J76" s="28">
        <f t="shared" si="3"/>
        <v>11.86</v>
      </c>
      <c r="K76" s="29">
        <f t="shared" si="4"/>
        <v>14.350599999999998</v>
      </c>
      <c r="L76" s="29">
        <f t="shared" si="5"/>
        <v>71.16</v>
      </c>
      <c r="M76" s="30"/>
    </row>
    <row r="77" spans="1:13" ht="30" x14ac:dyDescent="0.25">
      <c r="A77" s="21" t="s">
        <v>277</v>
      </c>
      <c r="B77" s="21" t="s">
        <v>278</v>
      </c>
      <c r="C77" s="31" t="s">
        <v>31</v>
      </c>
      <c r="D77" s="23">
        <v>1</v>
      </c>
      <c r="E77" s="24">
        <v>9</v>
      </c>
      <c r="F77" s="25" t="s">
        <v>32</v>
      </c>
      <c r="G77" s="25" t="s">
        <v>279</v>
      </c>
      <c r="H77" s="26" t="s">
        <v>280</v>
      </c>
      <c r="I77" s="27">
        <v>31.3</v>
      </c>
      <c r="J77" s="28">
        <f t="shared" si="3"/>
        <v>31.3</v>
      </c>
      <c r="K77" s="29">
        <f t="shared" si="4"/>
        <v>37.872999999999998</v>
      </c>
      <c r="L77" s="29">
        <f t="shared" si="5"/>
        <v>281.7</v>
      </c>
      <c r="M77" s="30"/>
    </row>
    <row r="78" spans="1:13" ht="30" x14ac:dyDescent="0.25">
      <c r="A78" s="21" t="s">
        <v>281</v>
      </c>
      <c r="B78" s="21" t="s">
        <v>282</v>
      </c>
      <c r="C78" s="31" t="s">
        <v>31</v>
      </c>
      <c r="D78" s="23">
        <v>1</v>
      </c>
      <c r="E78" s="24">
        <v>9</v>
      </c>
      <c r="F78" s="25" t="s">
        <v>32</v>
      </c>
      <c r="G78" s="25" t="s">
        <v>283</v>
      </c>
      <c r="H78" s="26" t="s">
        <v>284</v>
      </c>
      <c r="I78" s="27">
        <v>31.3</v>
      </c>
      <c r="J78" s="28">
        <f t="shared" si="3"/>
        <v>31.3</v>
      </c>
      <c r="K78" s="29">
        <f t="shared" si="4"/>
        <v>37.872999999999998</v>
      </c>
      <c r="L78" s="29">
        <f t="shared" si="5"/>
        <v>281.7</v>
      </c>
      <c r="M78" s="30"/>
    </row>
    <row r="79" spans="1:13" ht="30" x14ac:dyDescent="0.25">
      <c r="A79" s="21" t="s">
        <v>285</v>
      </c>
      <c r="B79" s="21" t="s">
        <v>286</v>
      </c>
      <c r="C79" s="31" t="s">
        <v>31</v>
      </c>
      <c r="D79" s="23">
        <v>1</v>
      </c>
      <c r="E79" s="24">
        <v>9</v>
      </c>
      <c r="F79" s="25" t="s">
        <v>32</v>
      </c>
      <c r="G79" s="25" t="s">
        <v>287</v>
      </c>
      <c r="H79" s="26" t="s">
        <v>288</v>
      </c>
      <c r="I79" s="27">
        <v>31.3</v>
      </c>
      <c r="J79" s="28">
        <f t="shared" si="3"/>
        <v>31.3</v>
      </c>
      <c r="K79" s="29">
        <f t="shared" si="4"/>
        <v>37.872999999999998</v>
      </c>
      <c r="L79" s="29">
        <f t="shared" si="5"/>
        <v>281.7</v>
      </c>
      <c r="M79" s="30"/>
    </row>
    <row r="80" spans="1:13" ht="30" x14ac:dyDescent="0.25">
      <c r="A80" s="21" t="s">
        <v>289</v>
      </c>
      <c r="B80" s="21" t="s">
        <v>290</v>
      </c>
      <c r="C80" s="31" t="s">
        <v>31</v>
      </c>
      <c r="D80" s="23">
        <v>1</v>
      </c>
      <c r="E80" s="24">
        <v>8</v>
      </c>
      <c r="F80" s="25" t="s">
        <v>32</v>
      </c>
      <c r="G80" s="25" t="s">
        <v>291</v>
      </c>
      <c r="H80" s="26" t="s">
        <v>292</v>
      </c>
      <c r="I80" s="27">
        <v>31.3</v>
      </c>
      <c r="J80" s="28">
        <f t="shared" si="3"/>
        <v>31.3</v>
      </c>
      <c r="K80" s="29">
        <f t="shared" si="4"/>
        <v>37.872999999999998</v>
      </c>
      <c r="L80" s="29">
        <f t="shared" si="5"/>
        <v>250.4</v>
      </c>
      <c r="M80" s="30"/>
    </row>
    <row r="81" spans="1:13" ht="30" x14ac:dyDescent="0.25">
      <c r="A81" s="21" t="s">
        <v>293</v>
      </c>
      <c r="B81" s="21" t="s">
        <v>294</v>
      </c>
      <c r="C81" s="31" t="s">
        <v>31</v>
      </c>
      <c r="D81" s="23">
        <v>1</v>
      </c>
      <c r="E81" s="24">
        <v>10</v>
      </c>
      <c r="F81" s="25" t="s">
        <v>32</v>
      </c>
      <c r="G81" s="25" t="s">
        <v>295</v>
      </c>
      <c r="H81" s="26" t="s">
        <v>296</v>
      </c>
      <c r="I81" s="27">
        <v>46.18</v>
      </c>
      <c r="J81" s="28">
        <f t="shared" si="3"/>
        <v>46.18</v>
      </c>
      <c r="K81" s="29">
        <f t="shared" si="4"/>
        <v>55.877800000000001</v>
      </c>
      <c r="L81" s="29">
        <f t="shared" si="5"/>
        <v>461.8</v>
      </c>
      <c r="M81" s="30"/>
    </row>
    <row r="82" spans="1:13" ht="30" x14ac:dyDescent="0.25">
      <c r="A82" s="21" t="s">
        <v>297</v>
      </c>
      <c r="B82" s="21" t="s">
        <v>298</v>
      </c>
      <c r="C82" s="31" t="s">
        <v>31</v>
      </c>
      <c r="D82" s="23">
        <v>1</v>
      </c>
      <c r="E82" s="24">
        <v>12</v>
      </c>
      <c r="F82" s="25" t="s">
        <v>32</v>
      </c>
      <c r="G82" s="25" t="s">
        <v>299</v>
      </c>
      <c r="H82" s="26" t="s">
        <v>300</v>
      </c>
      <c r="I82" s="27">
        <v>48.76</v>
      </c>
      <c r="J82" s="28">
        <f t="shared" ref="J82:J113" si="6">D82*I82</f>
        <v>48.76</v>
      </c>
      <c r="K82" s="29">
        <f t="shared" ref="K82:K113" si="7">J82*1.21</f>
        <v>58.999599999999994</v>
      </c>
      <c r="L82" s="29">
        <f t="shared" ref="L82:L113" si="8">E82*J82</f>
        <v>585.12</v>
      </c>
      <c r="M82" s="30"/>
    </row>
    <row r="83" spans="1:13" ht="30" x14ac:dyDescent="0.25">
      <c r="A83" s="21" t="s">
        <v>301</v>
      </c>
      <c r="B83" s="21" t="s">
        <v>302</v>
      </c>
      <c r="C83" s="31" t="s">
        <v>31</v>
      </c>
      <c r="D83" s="23">
        <v>1</v>
      </c>
      <c r="E83" s="24">
        <v>13</v>
      </c>
      <c r="F83" s="25" t="s">
        <v>32</v>
      </c>
      <c r="G83" s="25" t="s">
        <v>303</v>
      </c>
      <c r="H83" s="26" t="s">
        <v>304</v>
      </c>
      <c r="I83" s="27">
        <v>12.05</v>
      </c>
      <c r="J83" s="28">
        <f t="shared" si="6"/>
        <v>12.05</v>
      </c>
      <c r="K83" s="29">
        <f t="shared" si="7"/>
        <v>14.580500000000001</v>
      </c>
      <c r="L83" s="29">
        <f t="shared" si="8"/>
        <v>156.65</v>
      </c>
      <c r="M83" s="30"/>
    </row>
    <row r="84" spans="1:13" ht="30" x14ac:dyDescent="0.25">
      <c r="A84" s="21" t="s">
        <v>305</v>
      </c>
      <c r="B84" s="21" t="s">
        <v>306</v>
      </c>
      <c r="C84" s="31" t="s">
        <v>31</v>
      </c>
      <c r="D84" s="23">
        <v>1</v>
      </c>
      <c r="E84" s="24">
        <v>17</v>
      </c>
      <c r="F84" s="25" t="s">
        <v>32</v>
      </c>
      <c r="G84" s="25" t="s">
        <v>307</v>
      </c>
      <c r="H84" s="26" t="s">
        <v>308</v>
      </c>
      <c r="I84" s="27">
        <v>12.05</v>
      </c>
      <c r="J84" s="28">
        <f t="shared" si="6"/>
        <v>12.05</v>
      </c>
      <c r="K84" s="29">
        <f t="shared" si="7"/>
        <v>14.580500000000001</v>
      </c>
      <c r="L84" s="29">
        <f t="shared" si="8"/>
        <v>204.85000000000002</v>
      </c>
      <c r="M84" s="30"/>
    </row>
    <row r="85" spans="1:13" ht="30" x14ac:dyDescent="0.25">
      <c r="A85" s="21" t="s">
        <v>309</v>
      </c>
      <c r="B85" s="21" t="s">
        <v>310</v>
      </c>
      <c r="C85" s="31" t="s">
        <v>31</v>
      </c>
      <c r="D85" s="23">
        <v>1</v>
      </c>
      <c r="E85" s="24">
        <v>10</v>
      </c>
      <c r="F85" s="25" t="s">
        <v>32</v>
      </c>
      <c r="G85" s="25" t="s">
        <v>311</v>
      </c>
      <c r="H85" s="26" t="s">
        <v>312</v>
      </c>
      <c r="I85" s="27">
        <v>75.66</v>
      </c>
      <c r="J85" s="28">
        <f t="shared" si="6"/>
        <v>75.66</v>
      </c>
      <c r="K85" s="29">
        <f t="shared" si="7"/>
        <v>91.548599999999993</v>
      </c>
      <c r="L85" s="29">
        <f t="shared" si="8"/>
        <v>756.59999999999991</v>
      </c>
      <c r="M85" s="30"/>
    </row>
    <row r="86" spans="1:13" ht="30" x14ac:dyDescent="0.25">
      <c r="A86" s="21" t="s">
        <v>313</v>
      </c>
      <c r="B86" s="21" t="s">
        <v>314</v>
      </c>
      <c r="C86" s="31" t="s">
        <v>31</v>
      </c>
      <c r="D86" s="23">
        <v>1</v>
      </c>
      <c r="E86" s="24">
        <v>4</v>
      </c>
      <c r="F86" s="25" t="s">
        <v>32</v>
      </c>
      <c r="G86" s="25" t="s">
        <v>315</v>
      </c>
      <c r="H86" s="26" t="s">
        <v>316</v>
      </c>
      <c r="I86" s="27">
        <v>17.71</v>
      </c>
      <c r="J86" s="28">
        <f t="shared" si="6"/>
        <v>17.71</v>
      </c>
      <c r="K86" s="29">
        <f t="shared" si="7"/>
        <v>21.429100000000002</v>
      </c>
      <c r="L86" s="29">
        <f t="shared" si="8"/>
        <v>70.84</v>
      </c>
      <c r="M86" s="30"/>
    </row>
    <row r="87" spans="1:13" ht="30" x14ac:dyDescent="0.25">
      <c r="A87" s="21" t="s">
        <v>317</v>
      </c>
      <c r="B87" s="21" t="s">
        <v>318</v>
      </c>
      <c r="C87" s="31" t="s">
        <v>31</v>
      </c>
      <c r="D87" s="23">
        <v>1</v>
      </c>
      <c r="E87" s="24">
        <v>5</v>
      </c>
      <c r="F87" s="25" t="s">
        <v>32</v>
      </c>
      <c r="G87" s="25" t="s">
        <v>319</v>
      </c>
      <c r="H87" s="26" t="s">
        <v>320</v>
      </c>
      <c r="I87" s="27">
        <v>17.71</v>
      </c>
      <c r="J87" s="28">
        <f t="shared" si="6"/>
        <v>17.71</v>
      </c>
      <c r="K87" s="29">
        <f t="shared" si="7"/>
        <v>21.429100000000002</v>
      </c>
      <c r="L87" s="29">
        <f t="shared" si="8"/>
        <v>88.550000000000011</v>
      </c>
      <c r="M87" s="30"/>
    </row>
    <row r="88" spans="1:13" ht="15.75" x14ac:dyDescent="0.25">
      <c r="A88" s="21" t="s">
        <v>321</v>
      </c>
      <c r="B88" s="21" t="s">
        <v>322</v>
      </c>
      <c r="C88" s="31" t="s">
        <v>31</v>
      </c>
      <c r="D88" s="23">
        <v>1</v>
      </c>
      <c r="E88" s="24">
        <v>4</v>
      </c>
      <c r="F88" s="25" t="s">
        <v>32</v>
      </c>
      <c r="G88" s="25" t="s">
        <v>323</v>
      </c>
      <c r="H88" s="26" t="s">
        <v>324</v>
      </c>
      <c r="I88" s="27">
        <v>14.44</v>
      </c>
      <c r="J88" s="28">
        <f t="shared" si="6"/>
        <v>14.44</v>
      </c>
      <c r="K88" s="29">
        <f t="shared" si="7"/>
        <v>17.4724</v>
      </c>
      <c r="L88" s="29">
        <f t="shared" si="8"/>
        <v>57.76</v>
      </c>
      <c r="M88" s="30"/>
    </row>
    <row r="89" spans="1:13" ht="15.75" x14ac:dyDescent="0.25">
      <c r="A89" s="21" t="s">
        <v>325</v>
      </c>
      <c r="B89" s="21" t="s">
        <v>326</v>
      </c>
      <c r="C89" s="31" t="s">
        <v>31</v>
      </c>
      <c r="D89" s="23">
        <v>1</v>
      </c>
      <c r="E89" s="24">
        <v>4</v>
      </c>
      <c r="F89" s="25" t="s">
        <v>32</v>
      </c>
      <c r="G89" s="25" t="s">
        <v>327</v>
      </c>
      <c r="H89" s="26" t="s">
        <v>328</v>
      </c>
      <c r="I89" s="27">
        <v>14.44</v>
      </c>
      <c r="J89" s="28">
        <f t="shared" si="6"/>
        <v>14.44</v>
      </c>
      <c r="K89" s="29">
        <f t="shared" si="7"/>
        <v>17.4724</v>
      </c>
      <c r="L89" s="29">
        <f t="shared" si="8"/>
        <v>57.76</v>
      </c>
      <c r="M89" s="30"/>
    </row>
    <row r="90" spans="1:13" ht="15.75" x14ac:dyDescent="0.25">
      <c r="A90" s="21" t="s">
        <v>329</v>
      </c>
      <c r="B90" s="21" t="s">
        <v>330</v>
      </c>
      <c r="C90" s="31" t="s">
        <v>31</v>
      </c>
      <c r="D90" s="23">
        <v>1</v>
      </c>
      <c r="E90" s="24">
        <v>4</v>
      </c>
      <c r="F90" s="25" t="s">
        <v>32</v>
      </c>
      <c r="G90" s="25" t="s">
        <v>331</v>
      </c>
      <c r="H90" s="26" t="s">
        <v>332</v>
      </c>
      <c r="I90" s="27">
        <v>14.44</v>
      </c>
      <c r="J90" s="28">
        <f t="shared" si="6"/>
        <v>14.44</v>
      </c>
      <c r="K90" s="29">
        <f t="shared" si="7"/>
        <v>17.4724</v>
      </c>
      <c r="L90" s="29">
        <f t="shared" si="8"/>
        <v>57.76</v>
      </c>
      <c r="M90" s="30"/>
    </row>
    <row r="91" spans="1:13" ht="30" x14ac:dyDescent="0.25">
      <c r="A91" s="21" t="s">
        <v>333</v>
      </c>
      <c r="B91" s="21" t="s">
        <v>334</v>
      </c>
      <c r="C91" s="31" t="s">
        <v>31</v>
      </c>
      <c r="D91" s="23">
        <v>1</v>
      </c>
      <c r="E91" s="24">
        <v>7</v>
      </c>
      <c r="F91" s="25" t="s">
        <v>32</v>
      </c>
      <c r="G91" s="25" t="s">
        <v>335</v>
      </c>
      <c r="H91" s="26" t="s">
        <v>336</v>
      </c>
      <c r="I91" s="27">
        <v>14.44</v>
      </c>
      <c r="J91" s="28">
        <f t="shared" si="6"/>
        <v>14.44</v>
      </c>
      <c r="K91" s="29">
        <f t="shared" si="7"/>
        <v>17.4724</v>
      </c>
      <c r="L91" s="29">
        <f t="shared" si="8"/>
        <v>101.08</v>
      </c>
      <c r="M91" s="30"/>
    </row>
    <row r="92" spans="1:13" ht="30" customHeight="1" x14ac:dyDescent="0.25">
      <c r="A92" s="21" t="s">
        <v>337</v>
      </c>
      <c r="B92" s="21" t="s">
        <v>338</v>
      </c>
      <c r="C92" s="31" t="s">
        <v>339</v>
      </c>
      <c r="D92" s="35">
        <v>2</v>
      </c>
      <c r="E92" s="24">
        <v>12</v>
      </c>
      <c r="F92" s="25" t="s">
        <v>32</v>
      </c>
      <c r="G92" s="25" t="s">
        <v>340</v>
      </c>
      <c r="H92" s="26" t="s">
        <v>341</v>
      </c>
      <c r="I92" s="27">
        <f>8.87/2</f>
        <v>4.4349999999999996</v>
      </c>
      <c r="J92" s="28">
        <f t="shared" si="6"/>
        <v>8.8699999999999992</v>
      </c>
      <c r="K92" s="29">
        <f t="shared" si="7"/>
        <v>10.732699999999999</v>
      </c>
      <c r="L92" s="29">
        <f t="shared" si="8"/>
        <v>106.44</v>
      </c>
      <c r="M92" s="30"/>
    </row>
    <row r="93" spans="1:13" ht="27.75" customHeight="1" x14ac:dyDescent="0.25">
      <c r="A93" s="21" t="s">
        <v>342</v>
      </c>
      <c r="B93" s="21" t="s">
        <v>343</v>
      </c>
      <c r="C93" s="31" t="s">
        <v>339</v>
      </c>
      <c r="D93" s="35">
        <v>2</v>
      </c>
      <c r="E93" s="24">
        <v>16</v>
      </c>
      <c r="F93" s="25" t="s">
        <v>32</v>
      </c>
      <c r="G93" s="25" t="s">
        <v>344</v>
      </c>
      <c r="H93" s="26" t="s">
        <v>345</v>
      </c>
      <c r="I93" s="27">
        <f>8.06/2</f>
        <v>4.03</v>
      </c>
      <c r="J93" s="28">
        <f t="shared" si="6"/>
        <v>8.06</v>
      </c>
      <c r="K93" s="29">
        <f t="shared" si="7"/>
        <v>9.752600000000001</v>
      </c>
      <c r="L93" s="29">
        <f t="shared" si="8"/>
        <v>128.96</v>
      </c>
      <c r="M93" s="30"/>
    </row>
    <row r="94" spans="1:13" ht="30" x14ac:dyDescent="0.25">
      <c r="A94" s="21" t="s">
        <v>346</v>
      </c>
      <c r="B94" s="21" t="s">
        <v>347</v>
      </c>
      <c r="C94" s="31" t="s">
        <v>31</v>
      </c>
      <c r="D94" s="23">
        <v>1</v>
      </c>
      <c r="E94" s="24">
        <v>4</v>
      </c>
      <c r="F94" s="25" t="s">
        <v>32</v>
      </c>
      <c r="G94" s="25" t="s">
        <v>348</v>
      </c>
      <c r="H94" s="26" t="s">
        <v>349</v>
      </c>
      <c r="I94" s="27">
        <v>46.18</v>
      </c>
      <c r="J94" s="28">
        <f t="shared" si="6"/>
        <v>46.18</v>
      </c>
      <c r="K94" s="29">
        <f t="shared" si="7"/>
        <v>55.877800000000001</v>
      </c>
      <c r="L94" s="29">
        <f t="shared" si="8"/>
        <v>184.72</v>
      </c>
      <c r="M94" s="30"/>
    </row>
    <row r="95" spans="1:13" ht="30" x14ac:dyDescent="0.25">
      <c r="A95" s="21" t="s">
        <v>350</v>
      </c>
      <c r="B95" s="21" t="s">
        <v>351</v>
      </c>
      <c r="C95" s="31" t="s">
        <v>31</v>
      </c>
      <c r="D95" s="23">
        <v>1</v>
      </c>
      <c r="E95" s="24">
        <v>4</v>
      </c>
      <c r="F95" s="25" t="s">
        <v>32</v>
      </c>
      <c r="G95" s="25" t="s">
        <v>352</v>
      </c>
      <c r="H95" s="26" t="s">
        <v>353</v>
      </c>
      <c r="I95" s="27">
        <v>31.3</v>
      </c>
      <c r="J95" s="28">
        <f t="shared" si="6"/>
        <v>31.3</v>
      </c>
      <c r="K95" s="29">
        <f t="shared" si="7"/>
        <v>37.872999999999998</v>
      </c>
      <c r="L95" s="29">
        <f t="shared" si="8"/>
        <v>125.2</v>
      </c>
      <c r="M95" s="30"/>
    </row>
    <row r="96" spans="1:13" ht="30" x14ac:dyDescent="0.25">
      <c r="A96" s="21" t="s">
        <v>354</v>
      </c>
      <c r="B96" s="21" t="s">
        <v>355</v>
      </c>
      <c r="C96" s="31" t="s">
        <v>31</v>
      </c>
      <c r="D96" s="23">
        <v>1</v>
      </c>
      <c r="E96" s="24">
        <v>4</v>
      </c>
      <c r="F96" s="25" t="s">
        <v>32</v>
      </c>
      <c r="G96" s="25" t="s">
        <v>356</v>
      </c>
      <c r="H96" s="26" t="s">
        <v>357</v>
      </c>
      <c r="I96" s="27">
        <v>31.3</v>
      </c>
      <c r="J96" s="28">
        <f t="shared" si="6"/>
        <v>31.3</v>
      </c>
      <c r="K96" s="29">
        <f t="shared" si="7"/>
        <v>37.872999999999998</v>
      </c>
      <c r="L96" s="29">
        <f t="shared" si="8"/>
        <v>125.2</v>
      </c>
      <c r="M96" s="30"/>
    </row>
    <row r="97" spans="1:13" ht="30" x14ac:dyDescent="0.25">
      <c r="A97" s="21" t="s">
        <v>358</v>
      </c>
      <c r="B97" s="21" t="s">
        <v>359</v>
      </c>
      <c r="C97" s="31" t="s">
        <v>31</v>
      </c>
      <c r="D97" s="23">
        <v>1</v>
      </c>
      <c r="E97" s="24">
        <v>4</v>
      </c>
      <c r="F97" s="25" t="s">
        <v>32</v>
      </c>
      <c r="G97" s="25" t="s">
        <v>360</v>
      </c>
      <c r="H97" s="26" t="s">
        <v>361</v>
      </c>
      <c r="I97" s="27">
        <v>31.3</v>
      </c>
      <c r="J97" s="28">
        <f t="shared" si="6"/>
        <v>31.3</v>
      </c>
      <c r="K97" s="29">
        <f t="shared" si="7"/>
        <v>37.872999999999998</v>
      </c>
      <c r="L97" s="29">
        <f t="shared" si="8"/>
        <v>125.2</v>
      </c>
      <c r="M97" s="30"/>
    </row>
    <row r="98" spans="1:13" ht="30" x14ac:dyDescent="0.25">
      <c r="A98" s="21" t="s">
        <v>362</v>
      </c>
      <c r="B98" s="21" t="s">
        <v>363</v>
      </c>
      <c r="C98" s="31" t="s">
        <v>31</v>
      </c>
      <c r="D98" s="23">
        <v>1</v>
      </c>
      <c r="E98" s="24">
        <v>3</v>
      </c>
      <c r="F98" s="25" t="s">
        <v>32</v>
      </c>
      <c r="G98" s="25" t="s">
        <v>364</v>
      </c>
      <c r="H98" s="26" t="s">
        <v>365</v>
      </c>
      <c r="I98" s="27">
        <v>54.14</v>
      </c>
      <c r="J98" s="28">
        <f t="shared" si="6"/>
        <v>54.14</v>
      </c>
      <c r="K98" s="29">
        <f t="shared" si="7"/>
        <v>65.509399999999999</v>
      </c>
      <c r="L98" s="29">
        <f t="shared" si="8"/>
        <v>162.42000000000002</v>
      </c>
      <c r="M98" s="30"/>
    </row>
    <row r="99" spans="1:13" ht="33" customHeight="1" x14ac:dyDescent="0.25">
      <c r="A99" s="21" t="s">
        <v>366</v>
      </c>
      <c r="B99" s="21" t="s">
        <v>367</v>
      </c>
      <c r="C99" s="31" t="s">
        <v>368</v>
      </c>
      <c r="D99" s="35">
        <v>5</v>
      </c>
      <c r="E99" s="24">
        <v>5</v>
      </c>
      <c r="F99" s="25" t="s">
        <v>32</v>
      </c>
      <c r="G99" s="25" t="s">
        <v>369</v>
      </c>
      <c r="H99" s="26" t="s">
        <v>370</v>
      </c>
      <c r="I99" s="27">
        <f>37.26/5</f>
        <v>7.452</v>
      </c>
      <c r="J99" s="28">
        <f t="shared" si="6"/>
        <v>37.26</v>
      </c>
      <c r="K99" s="29">
        <f t="shared" si="7"/>
        <v>45.084599999999995</v>
      </c>
      <c r="L99" s="29">
        <f t="shared" si="8"/>
        <v>186.29999999999998</v>
      </c>
      <c r="M99" s="30"/>
    </row>
    <row r="100" spans="1:13" ht="30" x14ac:dyDescent="0.25">
      <c r="A100" s="21" t="s">
        <v>371</v>
      </c>
      <c r="B100" s="21" t="s">
        <v>372</v>
      </c>
      <c r="C100" s="31" t="s">
        <v>368</v>
      </c>
      <c r="D100" s="35">
        <v>5</v>
      </c>
      <c r="E100" s="24">
        <v>6</v>
      </c>
      <c r="F100" s="25" t="s">
        <v>32</v>
      </c>
      <c r="G100" s="25" t="s">
        <v>373</v>
      </c>
      <c r="H100" s="26" t="s">
        <v>374</v>
      </c>
      <c r="I100" s="27">
        <f>37.26/5</f>
        <v>7.452</v>
      </c>
      <c r="J100" s="28">
        <f t="shared" si="6"/>
        <v>37.26</v>
      </c>
      <c r="K100" s="29">
        <f t="shared" si="7"/>
        <v>45.084599999999995</v>
      </c>
      <c r="L100" s="29">
        <f t="shared" si="8"/>
        <v>223.56</v>
      </c>
      <c r="M100" s="30"/>
    </row>
    <row r="101" spans="1:13" ht="30" x14ac:dyDescent="0.25">
      <c r="A101" s="21" t="s">
        <v>375</v>
      </c>
      <c r="B101" s="21" t="s">
        <v>376</v>
      </c>
      <c r="C101" s="31" t="s">
        <v>368</v>
      </c>
      <c r="D101" s="35">
        <v>5</v>
      </c>
      <c r="E101" s="24">
        <v>6</v>
      </c>
      <c r="F101" s="25" t="s">
        <v>32</v>
      </c>
      <c r="G101" s="25" t="s">
        <v>377</v>
      </c>
      <c r="H101" s="26" t="s">
        <v>378</v>
      </c>
      <c r="I101" s="27">
        <f>31.28/5</f>
        <v>6.2560000000000002</v>
      </c>
      <c r="J101" s="28">
        <f t="shared" si="6"/>
        <v>31.28</v>
      </c>
      <c r="K101" s="29">
        <f t="shared" si="7"/>
        <v>37.848799999999997</v>
      </c>
      <c r="L101" s="29">
        <f t="shared" si="8"/>
        <v>187.68</v>
      </c>
      <c r="M101" s="30"/>
    </row>
    <row r="102" spans="1:13" ht="30" x14ac:dyDescent="0.25">
      <c r="A102" s="21" t="s">
        <v>379</v>
      </c>
      <c r="B102" s="21" t="s">
        <v>380</v>
      </c>
      <c r="C102" s="31" t="s">
        <v>368</v>
      </c>
      <c r="D102" s="35">
        <v>5</v>
      </c>
      <c r="E102" s="24">
        <v>5</v>
      </c>
      <c r="F102" s="25" t="s">
        <v>32</v>
      </c>
      <c r="G102" s="25" t="s">
        <v>381</v>
      </c>
      <c r="H102" s="26" t="s">
        <v>382</v>
      </c>
      <c r="I102" s="27">
        <f>31.28/5</f>
        <v>6.2560000000000002</v>
      </c>
      <c r="J102" s="28">
        <f t="shared" si="6"/>
        <v>31.28</v>
      </c>
      <c r="K102" s="29">
        <f t="shared" si="7"/>
        <v>37.848799999999997</v>
      </c>
      <c r="L102" s="29">
        <f t="shared" si="8"/>
        <v>156.4</v>
      </c>
      <c r="M102" s="30"/>
    </row>
    <row r="103" spans="1:13" ht="30" x14ac:dyDescent="0.25">
      <c r="A103" s="21" t="s">
        <v>383</v>
      </c>
      <c r="B103" s="21" t="s">
        <v>384</v>
      </c>
      <c r="C103" s="31" t="s">
        <v>368</v>
      </c>
      <c r="D103" s="35">
        <v>5</v>
      </c>
      <c r="E103" s="24">
        <v>5</v>
      </c>
      <c r="F103" s="25" t="s">
        <v>32</v>
      </c>
      <c r="G103" s="25" t="s">
        <v>385</v>
      </c>
      <c r="H103" s="26" t="s">
        <v>386</v>
      </c>
      <c r="I103" s="27">
        <f>31.28/5</f>
        <v>6.2560000000000002</v>
      </c>
      <c r="J103" s="28">
        <f t="shared" si="6"/>
        <v>31.28</v>
      </c>
      <c r="K103" s="29">
        <f t="shared" si="7"/>
        <v>37.848799999999997</v>
      </c>
      <c r="L103" s="29">
        <f t="shared" si="8"/>
        <v>156.4</v>
      </c>
      <c r="M103" s="30"/>
    </row>
    <row r="104" spans="1:13" ht="45" x14ac:dyDescent="0.25">
      <c r="A104" s="21" t="s">
        <v>387</v>
      </c>
      <c r="B104" s="21" t="s">
        <v>388</v>
      </c>
      <c r="C104" s="31" t="s">
        <v>368</v>
      </c>
      <c r="D104" s="35">
        <v>5</v>
      </c>
      <c r="E104" s="24">
        <v>6</v>
      </c>
      <c r="F104" s="25" t="s">
        <v>32</v>
      </c>
      <c r="G104" s="25" t="s">
        <v>389</v>
      </c>
      <c r="H104" s="34" t="s">
        <v>390</v>
      </c>
      <c r="I104" s="27">
        <f>31.28/5</f>
        <v>6.2560000000000002</v>
      </c>
      <c r="J104" s="28">
        <f t="shared" si="6"/>
        <v>31.28</v>
      </c>
      <c r="K104" s="29">
        <f t="shared" si="7"/>
        <v>37.848799999999997</v>
      </c>
      <c r="L104" s="29">
        <f t="shared" si="8"/>
        <v>187.68</v>
      </c>
      <c r="M104" s="30"/>
    </row>
    <row r="105" spans="1:13" ht="30" x14ac:dyDescent="0.25">
      <c r="A105" s="21" t="s">
        <v>391</v>
      </c>
      <c r="B105" s="21" t="s">
        <v>392</v>
      </c>
      <c r="C105" s="31" t="s">
        <v>368</v>
      </c>
      <c r="D105" s="35">
        <v>5</v>
      </c>
      <c r="E105" s="24">
        <v>4</v>
      </c>
      <c r="F105" s="25" t="s">
        <v>32</v>
      </c>
      <c r="G105" s="25" t="s">
        <v>393</v>
      </c>
      <c r="H105" s="26" t="s">
        <v>394</v>
      </c>
      <c r="I105" s="27">
        <f>37.26/5</f>
        <v>7.452</v>
      </c>
      <c r="J105" s="28">
        <f t="shared" si="6"/>
        <v>37.26</v>
      </c>
      <c r="K105" s="29">
        <f t="shared" si="7"/>
        <v>45.084599999999995</v>
      </c>
      <c r="L105" s="29">
        <f t="shared" si="8"/>
        <v>149.04</v>
      </c>
      <c r="M105" s="30"/>
    </row>
    <row r="106" spans="1:13" ht="30" x14ac:dyDescent="0.25">
      <c r="A106" s="21" t="s">
        <v>395</v>
      </c>
      <c r="B106" s="21" t="s">
        <v>396</v>
      </c>
      <c r="C106" s="31" t="s">
        <v>31</v>
      </c>
      <c r="D106" s="23">
        <v>1</v>
      </c>
      <c r="E106" s="24">
        <v>5</v>
      </c>
      <c r="F106" s="25" t="s">
        <v>32</v>
      </c>
      <c r="G106" s="25" t="s">
        <v>397</v>
      </c>
      <c r="H106" s="26" t="s">
        <v>398</v>
      </c>
      <c r="I106" s="36" t="s">
        <v>399</v>
      </c>
      <c r="J106" s="28">
        <f t="shared" si="6"/>
        <v>27.27</v>
      </c>
      <c r="K106" s="29">
        <f t="shared" si="7"/>
        <v>32.996699999999997</v>
      </c>
      <c r="L106" s="29">
        <f t="shared" si="8"/>
        <v>136.35</v>
      </c>
      <c r="M106" s="30"/>
    </row>
    <row r="107" spans="1:13" ht="30" x14ac:dyDescent="0.25">
      <c r="A107" s="21" t="s">
        <v>400</v>
      </c>
      <c r="B107" s="21" t="s">
        <v>401</v>
      </c>
      <c r="C107" s="31" t="s">
        <v>31</v>
      </c>
      <c r="D107" s="23">
        <v>1</v>
      </c>
      <c r="E107" s="24">
        <v>5</v>
      </c>
      <c r="F107" s="25" t="s">
        <v>32</v>
      </c>
      <c r="G107" s="25" t="s">
        <v>402</v>
      </c>
      <c r="H107" s="26" t="s">
        <v>403</v>
      </c>
      <c r="I107" s="27">
        <v>23.55</v>
      </c>
      <c r="J107" s="28">
        <f t="shared" si="6"/>
        <v>23.55</v>
      </c>
      <c r="K107" s="29">
        <f t="shared" si="7"/>
        <v>28.4955</v>
      </c>
      <c r="L107" s="29">
        <f t="shared" si="8"/>
        <v>117.75</v>
      </c>
      <c r="M107" s="30"/>
    </row>
    <row r="108" spans="1:13" ht="30" x14ac:dyDescent="0.25">
      <c r="A108" s="21" t="s">
        <v>404</v>
      </c>
      <c r="B108" s="21" t="s">
        <v>405</v>
      </c>
      <c r="C108" s="31" t="s">
        <v>31</v>
      </c>
      <c r="D108" s="23">
        <v>1</v>
      </c>
      <c r="E108" s="24">
        <v>4</v>
      </c>
      <c r="F108" s="25" t="s">
        <v>32</v>
      </c>
      <c r="G108" s="25" t="s">
        <v>406</v>
      </c>
      <c r="H108" s="26" t="s">
        <v>407</v>
      </c>
      <c r="I108" s="27">
        <v>23.55</v>
      </c>
      <c r="J108" s="28">
        <f t="shared" si="6"/>
        <v>23.55</v>
      </c>
      <c r="K108" s="29">
        <f t="shared" si="7"/>
        <v>28.4955</v>
      </c>
      <c r="L108" s="29">
        <f t="shared" si="8"/>
        <v>94.2</v>
      </c>
      <c r="M108" s="30"/>
    </row>
    <row r="109" spans="1:13" ht="30" x14ac:dyDescent="0.25">
      <c r="A109" s="21" t="s">
        <v>408</v>
      </c>
      <c r="B109" s="21" t="s">
        <v>409</v>
      </c>
      <c r="C109" s="31" t="s">
        <v>31</v>
      </c>
      <c r="D109" s="23">
        <v>1</v>
      </c>
      <c r="E109" s="24">
        <v>4</v>
      </c>
      <c r="F109" s="25" t="s">
        <v>32</v>
      </c>
      <c r="G109" s="25" t="s">
        <v>410</v>
      </c>
      <c r="H109" s="26" t="s">
        <v>411</v>
      </c>
      <c r="I109" s="27">
        <v>23.55</v>
      </c>
      <c r="J109" s="28">
        <f t="shared" si="6"/>
        <v>23.55</v>
      </c>
      <c r="K109" s="29">
        <f t="shared" si="7"/>
        <v>28.4955</v>
      </c>
      <c r="L109" s="29">
        <f t="shared" si="8"/>
        <v>94.2</v>
      </c>
      <c r="M109" s="30"/>
    </row>
    <row r="110" spans="1:13" ht="45" x14ac:dyDescent="0.25">
      <c r="A110" s="21" t="s">
        <v>412</v>
      </c>
      <c r="B110" s="21" t="s">
        <v>413</v>
      </c>
      <c r="C110" s="31" t="s">
        <v>31</v>
      </c>
      <c r="D110" s="23">
        <v>1</v>
      </c>
      <c r="E110" s="24">
        <v>6</v>
      </c>
      <c r="F110" s="25" t="s">
        <v>32</v>
      </c>
      <c r="G110" s="25" t="s">
        <v>414</v>
      </c>
      <c r="H110" s="26" t="s">
        <v>415</v>
      </c>
      <c r="I110" s="27">
        <v>23.55</v>
      </c>
      <c r="J110" s="28">
        <f t="shared" si="6"/>
        <v>23.55</v>
      </c>
      <c r="K110" s="29">
        <f t="shared" si="7"/>
        <v>28.4955</v>
      </c>
      <c r="L110" s="29">
        <f t="shared" si="8"/>
        <v>141.30000000000001</v>
      </c>
      <c r="M110" s="30"/>
    </row>
    <row r="111" spans="1:13" ht="30" x14ac:dyDescent="0.25">
      <c r="A111" s="21" t="s">
        <v>416</v>
      </c>
      <c r="B111" s="21" t="s">
        <v>417</v>
      </c>
      <c r="C111" s="31" t="s">
        <v>31</v>
      </c>
      <c r="D111" s="23">
        <v>1</v>
      </c>
      <c r="E111" s="24">
        <v>5</v>
      </c>
      <c r="F111" s="25" t="s">
        <v>32</v>
      </c>
      <c r="G111" s="25" t="s">
        <v>418</v>
      </c>
      <c r="H111" s="26" t="s">
        <v>419</v>
      </c>
      <c r="I111" s="27">
        <v>27.27</v>
      </c>
      <c r="J111" s="28">
        <f t="shared" si="6"/>
        <v>27.27</v>
      </c>
      <c r="K111" s="29">
        <f t="shared" si="7"/>
        <v>32.996699999999997</v>
      </c>
      <c r="L111" s="29">
        <f t="shared" si="8"/>
        <v>136.35</v>
      </c>
      <c r="M111" s="30"/>
    </row>
    <row r="112" spans="1:13" ht="210" x14ac:dyDescent="0.25">
      <c r="A112" s="21" t="s">
        <v>420</v>
      </c>
      <c r="B112" s="21" t="s">
        <v>421</v>
      </c>
      <c r="C112" s="31" t="s">
        <v>31</v>
      </c>
      <c r="D112" s="23">
        <v>1</v>
      </c>
      <c r="E112" s="24">
        <v>2</v>
      </c>
      <c r="F112" s="25" t="s">
        <v>32</v>
      </c>
      <c r="G112" s="25" t="s">
        <v>422</v>
      </c>
      <c r="H112" s="26"/>
      <c r="I112" s="27">
        <v>34.67</v>
      </c>
      <c r="J112" s="28">
        <f t="shared" si="6"/>
        <v>34.67</v>
      </c>
      <c r="K112" s="29">
        <f t="shared" si="7"/>
        <v>41.950699999999998</v>
      </c>
      <c r="L112" s="29">
        <f t="shared" si="8"/>
        <v>69.34</v>
      </c>
      <c r="M112" s="30" t="s">
        <v>423</v>
      </c>
    </row>
    <row r="113" spans="1:14" ht="210" x14ac:dyDescent="0.25">
      <c r="A113" s="21" t="s">
        <v>424</v>
      </c>
      <c r="B113" s="21" t="s">
        <v>425</v>
      </c>
      <c r="C113" s="31" t="s">
        <v>31</v>
      </c>
      <c r="D113" s="23">
        <v>1</v>
      </c>
      <c r="E113" s="24">
        <v>2</v>
      </c>
      <c r="F113" s="25" t="s">
        <v>32</v>
      </c>
      <c r="G113" s="25" t="s">
        <v>426</v>
      </c>
      <c r="H113" s="26"/>
      <c r="I113" s="27">
        <v>34.67</v>
      </c>
      <c r="J113" s="28">
        <f t="shared" si="6"/>
        <v>34.67</v>
      </c>
      <c r="K113" s="29">
        <f t="shared" si="7"/>
        <v>41.950699999999998</v>
      </c>
      <c r="L113" s="29">
        <f t="shared" si="8"/>
        <v>69.34</v>
      </c>
      <c r="M113" s="30" t="s">
        <v>427</v>
      </c>
    </row>
    <row r="114" spans="1:14" ht="210" x14ac:dyDescent="0.25">
      <c r="A114" s="21" t="s">
        <v>428</v>
      </c>
      <c r="B114" s="21" t="s">
        <v>429</v>
      </c>
      <c r="C114" s="31" t="s">
        <v>31</v>
      </c>
      <c r="D114" s="23">
        <v>1</v>
      </c>
      <c r="E114" s="24">
        <v>2</v>
      </c>
      <c r="F114" s="25" t="s">
        <v>32</v>
      </c>
      <c r="G114" s="25" t="s">
        <v>430</v>
      </c>
      <c r="H114" s="26"/>
      <c r="I114" s="27">
        <v>34.67</v>
      </c>
      <c r="J114" s="28">
        <f t="shared" ref="J114:J145" si="9">D114*I114</f>
        <v>34.67</v>
      </c>
      <c r="K114" s="29">
        <f t="shared" ref="K114:K145" si="10">J114*1.21</f>
        <v>41.950699999999998</v>
      </c>
      <c r="L114" s="29">
        <f t="shared" ref="L114:L120" si="11">E114*J114</f>
        <v>69.34</v>
      </c>
      <c r="M114" s="30" t="s">
        <v>431</v>
      </c>
    </row>
    <row r="115" spans="1:14" ht="210" x14ac:dyDescent="0.25">
      <c r="A115" s="21" t="s">
        <v>432</v>
      </c>
      <c r="B115" s="21" t="s">
        <v>433</v>
      </c>
      <c r="C115" s="31" t="s">
        <v>31</v>
      </c>
      <c r="D115" s="23">
        <v>1</v>
      </c>
      <c r="E115" s="24">
        <v>2</v>
      </c>
      <c r="F115" s="25" t="s">
        <v>32</v>
      </c>
      <c r="G115" s="25" t="s">
        <v>434</v>
      </c>
      <c r="H115" s="26"/>
      <c r="I115" s="27">
        <v>34.67</v>
      </c>
      <c r="J115" s="28">
        <f t="shared" si="9"/>
        <v>34.67</v>
      </c>
      <c r="K115" s="29">
        <f t="shared" si="10"/>
        <v>41.950699999999998</v>
      </c>
      <c r="L115" s="29">
        <f t="shared" si="11"/>
        <v>69.34</v>
      </c>
      <c r="M115" s="30" t="s">
        <v>427</v>
      </c>
    </row>
    <row r="116" spans="1:14" ht="30" x14ac:dyDescent="0.25">
      <c r="A116" s="21" t="s">
        <v>435</v>
      </c>
      <c r="B116" s="21" t="s">
        <v>436</v>
      </c>
      <c r="C116" s="37" t="s">
        <v>437</v>
      </c>
      <c r="D116" s="33">
        <v>25</v>
      </c>
      <c r="E116" s="24">
        <v>2</v>
      </c>
      <c r="F116" s="25" t="s">
        <v>32</v>
      </c>
      <c r="G116" s="25" t="s">
        <v>438</v>
      </c>
      <c r="H116" s="26" t="s">
        <v>439</v>
      </c>
      <c r="I116" s="27">
        <f>129.9/25</f>
        <v>5.1960000000000006</v>
      </c>
      <c r="J116" s="28">
        <f t="shared" si="9"/>
        <v>129.9</v>
      </c>
      <c r="K116" s="29">
        <f t="shared" si="10"/>
        <v>157.179</v>
      </c>
      <c r="L116" s="29">
        <f t="shared" si="11"/>
        <v>259.8</v>
      </c>
      <c r="M116" s="30"/>
    </row>
    <row r="117" spans="1:14" ht="30" x14ac:dyDescent="0.25">
      <c r="A117" s="21" t="s">
        <v>440</v>
      </c>
      <c r="B117" s="21" t="s">
        <v>441</v>
      </c>
      <c r="C117" s="37" t="s">
        <v>437</v>
      </c>
      <c r="D117" s="33">
        <v>25</v>
      </c>
      <c r="E117" s="24">
        <v>2</v>
      </c>
      <c r="F117" s="25" t="s">
        <v>32</v>
      </c>
      <c r="G117" s="25" t="s">
        <v>442</v>
      </c>
      <c r="H117" s="26" t="s">
        <v>443</v>
      </c>
      <c r="I117" s="27">
        <f>160/25</f>
        <v>6.4</v>
      </c>
      <c r="J117" s="28">
        <f t="shared" si="9"/>
        <v>160</v>
      </c>
      <c r="K117" s="29">
        <f t="shared" si="10"/>
        <v>193.6</v>
      </c>
      <c r="L117" s="29">
        <f t="shared" si="11"/>
        <v>320</v>
      </c>
      <c r="M117" s="30"/>
    </row>
    <row r="118" spans="1:14" ht="30" x14ac:dyDescent="0.25">
      <c r="A118" s="21" t="s">
        <v>444</v>
      </c>
      <c r="B118" s="21" t="s">
        <v>445</v>
      </c>
      <c r="C118" s="37" t="s">
        <v>437</v>
      </c>
      <c r="D118" s="33">
        <v>25</v>
      </c>
      <c r="E118" s="24">
        <v>2</v>
      </c>
      <c r="F118" s="25" t="s">
        <v>32</v>
      </c>
      <c r="G118" s="25" t="s">
        <v>446</v>
      </c>
      <c r="H118" s="26" t="s">
        <v>447</v>
      </c>
      <c r="I118" s="27">
        <f>112.5/25</f>
        <v>4.5</v>
      </c>
      <c r="J118" s="28">
        <f t="shared" si="9"/>
        <v>112.5</v>
      </c>
      <c r="K118" s="29">
        <f t="shared" si="10"/>
        <v>136.125</v>
      </c>
      <c r="L118" s="29">
        <f t="shared" si="11"/>
        <v>225</v>
      </c>
      <c r="M118" s="30"/>
    </row>
    <row r="119" spans="1:14" ht="30" x14ac:dyDescent="0.25">
      <c r="A119" s="21" t="s">
        <v>448</v>
      </c>
      <c r="B119" s="21" t="s">
        <v>449</v>
      </c>
      <c r="C119" s="37" t="s">
        <v>437</v>
      </c>
      <c r="D119" s="33">
        <v>25</v>
      </c>
      <c r="E119" s="24">
        <v>2</v>
      </c>
      <c r="F119" s="25" t="s">
        <v>32</v>
      </c>
      <c r="G119" s="25" t="s">
        <v>450</v>
      </c>
      <c r="H119" s="26" t="s">
        <v>451</v>
      </c>
      <c r="I119" s="27">
        <f>122.5/25</f>
        <v>4.9000000000000004</v>
      </c>
      <c r="J119" s="28">
        <f t="shared" si="9"/>
        <v>122.50000000000001</v>
      </c>
      <c r="K119" s="29">
        <f t="shared" si="10"/>
        <v>148.22500000000002</v>
      </c>
      <c r="L119" s="29">
        <f t="shared" si="11"/>
        <v>245.00000000000003</v>
      </c>
      <c r="M119" s="30"/>
    </row>
    <row r="120" spans="1:14" ht="15.75" x14ac:dyDescent="0.25">
      <c r="A120" s="21" t="s">
        <v>452</v>
      </c>
      <c r="B120" s="21" t="s">
        <v>453</v>
      </c>
      <c r="C120" s="37" t="s">
        <v>437</v>
      </c>
      <c r="D120" s="33">
        <v>25</v>
      </c>
      <c r="E120" s="24">
        <v>3</v>
      </c>
      <c r="F120" s="25" t="s">
        <v>32</v>
      </c>
      <c r="G120" s="25" t="s">
        <v>454</v>
      </c>
      <c r="H120" s="38" t="s">
        <v>455</v>
      </c>
      <c r="I120" s="27">
        <f>106/25</f>
        <v>4.24</v>
      </c>
      <c r="J120" s="28">
        <f t="shared" si="9"/>
        <v>106</v>
      </c>
      <c r="K120" s="29">
        <f t="shared" si="10"/>
        <v>128.26</v>
      </c>
      <c r="L120" s="29">
        <f t="shared" si="11"/>
        <v>318</v>
      </c>
      <c r="M120" s="30"/>
    </row>
    <row r="121" spans="1:14" ht="15" customHeight="1" x14ac:dyDescent="0.25">
      <c r="A121" s="20"/>
      <c r="B121" s="20"/>
      <c r="C121" s="20"/>
      <c r="D121" s="20"/>
      <c r="E121" s="20"/>
      <c r="F121" s="20"/>
      <c r="G121" s="20"/>
      <c r="H121" s="5" t="s">
        <v>456</v>
      </c>
      <c r="I121" s="5"/>
      <c r="J121" s="5"/>
      <c r="K121" s="5"/>
      <c r="L121" s="39">
        <f>SUM(L18:L120)</f>
        <v>46709.82</v>
      </c>
      <c r="M121" s="40"/>
      <c r="N121" s="41"/>
    </row>
    <row r="122" spans="1:14" ht="15" customHeight="1" x14ac:dyDescent="0.25">
      <c r="A122" s="20"/>
      <c r="B122" s="20"/>
      <c r="C122" s="20"/>
      <c r="D122" s="20"/>
      <c r="E122" s="20"/>
      <c r="F122" s="20"/>
      <c r="G122" s="20"/>
      <c r="H122" s="4" t="s">
        <v>457</v>
      </c>
      <c r="I122" s="4"/>
      <c r="J122" s="4"/>
      <c r="K122" s="4"/>
      <c r="L122" s="39">
        <f>SUM(L18:L120)*1.21</f>
        <v>56518.8822</v>
      </c>
      <c r="M122" s="41"/>
      <c r="N122" s="41"/>
    </row>
    <row r="123" spans="1:14" x14ac:dyDescent="0.25">
      <c r="A123" s="3" t="s">
        <v>458</v>
      </c>
      <c r="B123" s="3"/>
      <c r="C123" s="3"/>
      <c r="D123" s="3"/>
      <c r="E123" s="3"/>
      <c r="F123" s="3"/>
      <c r="G123" s="3"/>
      <c r="H123" s="42"/>
      <c r="I123" s="42"/>
      <c r="J123" s="42"/>
      <c r="K123" s="42"/>
      <c r="L123" s="42"/>
      <c r="M123" s="42"/>
      <c r="N123" s="42"/>
    </row>
    <row r="124" spans="1:14" ht="33" customHeight="1" x14ac:dyDescent="0.25">
      <c r="A124" s="2" t="s">
        <v>459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H126" s="42"/>
      <c r="I126" s="42"/>
      <c r="J126" s="42"/>
      <c r="K126" s="42"/>
    </row>
    <row r="127" spans="1:14" x14ac:dyDescent="0.25">
      <c r="H127" s="42"/>
      <c r="I127" s="42"/>
      <c r="J127" s="42"/>
      <c r="K127" s="42"/>
    </row>
    <row r="128" spans="1:14" x14ac:dyDescent="0.25">
      <c r="H128" s="43"/>
      <c r="I128" s="43"/>
      <c r="J128" s="43"/>
      <c r="K128" s="43"/>
    </row>
    <row r="129" spans="8:11" x14ac:dyDescent="0.25">
      <c r="H129" s="43"/>
      <c r="I129" s="43"/>
      <c r="J129" s="43"/>
      <c r="K129" s="43"/>
    </row>
    <row r="130" spans="8:11" x14ac:dyDescent="0.25">
      <c r="H130" s="44"/>
      <c r="I130" s="44"/>
      <c r="J130" s="44"/>
      <c r="K130" s="44"/>
    </row>
  </sheetData>
  <sheetProtection algorithmName="SHA-512" hashValue="2o3+rU9jdSlhjgYMZiKbLGw1BZ4mkHea2yW/aNULBD2LXcfwV4vv1VmnRqT0wEYn5eRR+RRH/VQh0C+9a8Pevg==" saltValue="yCKL6IxtX3OyhQzk+Bbvxw==" spinCount="100000" sheet="1" selectLockedCells="1"/>
  <mergeCells count="22">
    <mergeCell ref="H121:K121"/>
    <mergeCell ref="H122:K122"/>
    <mergeCell ref="A123:G123"/>
    <mergeCell ref="A124:N124"/>
    <mergeCell ref="A125:N125"/>
    <mergeCell ref="A12:B12"/>
    <mergeCell ref="C12:N12"/>
    <mergeCell ref="A13:B13"/>
    <mergeCell ref="C13:N13"/>
    <mergeCell ref="A14:B14"/>
    <mergeCell ref="C14:N14"/>
    <mergeCell ref="A9:B9"/>
    <mergeCell ref="C9:N9"/>
    <mergeCell ref="A10:B10"/>
    <mergeCell ref="C10:N10"/>
    <mergeCell ref="A11:B11"/>
    <mergeCell ref="C11:N11"/>
    <mergeCell ref="A3:C3"/>
    <mergeCell ref="A5:C5"/>
    <mergeCell ref="B7:N7"/>
    <mergeCell ref="A8:B8"/>
    <mergeCell ref="C8:N8"/>
  </mergeCells>
  <hyperlinks>
    <hyperlink ref="C11" r:id="rId1" xr:uid="{00000000-0004-0000-0000-000000000000}"/>
    <hyperlink ref="H18" r:id="rId2" xr:uid="{00000000-0004-0000-0000-000001000000}"/>
    <hyperlink ref="H19" r:id="rId3" xr:uid="{00000000-0004-0000-0000-000002000000}"/>
    <hyperlink ref="H20" r:id="rId4" xr:uid="{00000000-0004-0000-0000-000003000000}"/>
    <hyperlink ref="H21" r:id="rId5" xr:uid="{00000000-0004-0000-0000-000004000000}"/>
    <hyperlink ref="H22" r:id="rId6" xr:uid="{00000000-0004-0000-0000-000005000000}"/>
    <hyperlink ref="H23" r:id="rId7" xr:uid="{00000000-0004-0000-0000-000006000000}"/>
    <hyperlink ref="H24" r:id="rId8" xr:uid="{00000000-0004-0000-0000-000007000000}"/>
    <hyperlink ref="H25" r:id="rId9" xr:uid="{00000000-0004-0000-0000-000008000000}"/>
    <hyperlink ref="H26" r:id="rId10" xr:uid="{00000000-0004-0000-0000-000009000000}"/>
    <hyperlink ref="H27" r:id="rId11" xr:uid="{00000000-0004-0000-0000-00000A000000}"/>
    <hyperlink ref="H28" r:id="rId12" xr:uid="{00000000-0004-0000-0000-00000B000000}"/>
    <hyperlink ref="H29" r:id="rId13" xr:uid="{00000000-0004-0000-0000-00000C000000}"/>
    <hyperlink ref="H30" r:id="rId14" xr:uid="{00000000-0004-0000-0000-00000D000000}"/>
    <hyperlink ref="H31" r:id="rId15" xr:uid="{00000000-0004-0000-0000-00000E000000}"/>
    <hyperlink ref="H32" r:id="rId16" xr:uid="{00000000-0004-0000-0000-00000F000000}"/>
    <hyperlink ref="H33" r:id="rId17" xr:uid="{00000000-0004-0000-0000-000010000000}"/>
    <hyperlink ref="H34" r:id="rId18" xr:uid="{00000000-0004-0000-0000-000011000000}"/>
    <hyperlink ref="H35" r:id="rId19" xr:uid="{00000000-0004-0000-0000-000012000000}"/>
    <hyperlink ref="H36" r:id="rId20" xr:uid="{00000000-0004-0000-0000-000013000000}"/>
    <hyperlink ref="H37" r:id="rId21" xr:uid="{00000000-0004-0000-0000-000014000000}"/>
    <hyperlink ref="H38" r:id="rId22" xr:uid="{00000000-0004-0000-0000-000015000000}"/>
    <hyperlink ref="H39" r:id="rId23" xr:uid="{00000000-0004-0000-0000-000016000000}"/>
    <hyperlink ref="H40" r:id="rId24" xr:uid="{00000000-0004-0000-0000-000017000000}"/>
    <hyperlink ref="H41" r:id="rId25" location=":~:text=PIPETMAN®%20M%20Connected%20is,fatigue%20and%20increase%20pipetting%20efficiency" xr:uid="{00000000-0004-0000-0000-000018000000}"/>
    <hyperlink ref="H42" r:id="rId26" xr:uid="{00000000-0004-0000-0000-000019000000}"/>
    <hyperlink ref="H43" r:id="rId27" location=":~:text=PIPETMAN®%20M%20Connected%20is,fatigue%20and%20increase%20pipetting%20efficiency" xr:uid="{00000000-0004-0000-0000-00001A000000}"/>
    <hyperlink ref="H44" r:id="rId28" location=":~:text=PIPETMAN®%20M%20Connected%20is,fatigue%20and%20increase%20pipetting%20efficiency" xr:uid="{00000000-0004-0000-0000-00001B000000}"/>
    <hyperlink ref="H45" r:id="rId29" xr:uid="{00000000-0004-0000-0000-00001C000000}"/>
    <hyperlink ref="H46" r:id="rId30" xr:uid="{00000000-0004-0000-0000-00001D000000}"/>
    <hyperlink ref="H47" r:id="rId31" xr:uid="{00000000-0004-0000-0000-00001E000000}"/>
    <hyperlink ref="H48" r:id="rId32" xr:uid="{00000000-0004-0000-0000-00001F000000}"/>
    <hyperlink ref="H49" r:id="rId33" xr:uid="{00000000-0004-0000-0000-000020000000}"/>
    <hyperlink ref="H50" r:id="rId34" xr:uid="{00000000-0004-0000-0000-000021000000}"/>
    <hyperlink ref="H51" r:id="rId35" xr:uid="{00000000-0004-0000-0000-000022000000}"/>
    <hyperlink ref="H52" r:id="rId36" xr:uid="{00000000-0004-0000-0000-000023000000}"/>
    <hyperlink ref="H53" r:id="rId37" xr:uid="{00000000-0004-0000-0000-000024000000}"/>
    <hyperlink ref="H54" r:id="rId38" xr:uid="{00000000-0004-0000-0000-000025000000}"/>
    <hyperlink ref="H55" r:id="rId39" xr:uid="{00000000-0004-0000-0000-000026000000}"/>
    <hyperlink ref="H56" r:id="rId40" xr:uid="{00000000-0004-0000-0000-000027000000}"/>
    <hyperlink ref="H57" r:id="rId41" xr:uid="{00000000-0004-0000-0000-000028000000}"/>
    <hyperlink ref="H58" r:id="rId42" xr:uid="{00000000-0004-0000-0000-000029000000}"/>
    <hyperlink ref="H59" r:id="rId43" xr:uid="{00000000-0004-0000-0000-00002A000000}"/>
    <hyperlink ref="H60" r:id="rId44" xr:uid="{00000000-0004-0000-0000-00002B000000}"/>
    <hyperlink ref="H61" r:id="rId45" xr:uid="{00000000-0004-0000-0000-00002C000000}"/>
    <hyperlink ref="H62" r:id="rId46" xr:uid="{00000000-0004-0000-0000-00002D000000}"/>
    <hyperlink ref="H63" r:id="rId47" xr:uid="{00000000-0004-0000-0000-00002E000000}"/>
    <hyperlink ref="H64" r:id="rId48" xr:uid="{00000000-0004-0000-0000-00002F000000}"/>
    <hyperlink ref="H65" r:id="rId49" xr:uid="{00000000-0004-0000-0000-000030000000}"/>
    <hyperlink ref="H66" r:id="rId50" xr:uid="{00000000-0004-0000-0000-000031000000}"/>
    <hyperlink ref="H67" r:id="rId51" xr:uid="{00000000-0004-0000-0000-000032000000}"/>
    <hyperlink ref="H68" r:id="rId52" xr:uid="{00000000-0004-0000-0000-000033000000}"/>
    <hyperlink ref="H69" r:id="rId53" xr:uid="{00000000-0004-0000-0000-000034000000}"/>
    <hyperlink ref="H70" r:id="rId54" xr:uid="{00000000-0004-0000-0000-000035000000}"/>
    <hyperlink ref="H71" r:id="rId55" xr:uid="{00000000-0004-0000-0000-000036000000}"/>
    <hyperlink ref="H72" r:id="rId56" xr:uid="{00000000-0004-0000-0000-000037000000}"/>
    <hyperlink ref="H73" r:id="rId57" xr:uid="{00000000-0004-0000-0000-000038000000}"/>
    <hyperlink ref="H74" r:id="rId58" xr:uid="{00000000-0004-0000-0000-000039000000}"/>
    <hyperlink ref="H75" r:id="rId59" xr:uid="{00000000-0004-0000-0000-00003A000000}"/>
    <hyperlink ref="H76" r:id="rId60" xr:uid="{00000000-0004-0000-0000-00003B000000}"/>
    <hyperlink ref="H77" r:id="rId61" xr:uid="{00000000-0004-0000-0000-00003C000000}"/>
    <hyperlink ref="H78" r:id="rId62" xr:uid="{00000000-0004-0000-0000-00003D000000}"/>
    <hyperlink ref="H79" r:id="rId63" xr:uid="{00000000-0004-0000-0000-00003E000000}"/>
    <hyperlink ref="H80" r:id="rId64" xr:uid="{00000000-0004-0000-0000-00003F000000}"/>
    <hyperlink ref="H81" r:id="rId65" xr:uid="{00000000-0004-0000-0000-000040000000}"/>
    <hyperlink ref="H82" r:id="rId66" xr:uid="{00000000-0004-0000-0000-000041000000}"/>
    <hyperlink ref="H83" r:id="rId67" xr:uid="{00000000-0004-0000-0000-000042000000}"/>
    <hyperlink ref="H84" r:id="rId68" xr:uid="{00000000-0004-0000-0000-000043000000}"/>
    <hyperlink ref="H85" r:id="rId69" xr:uid="{00000000-0004-0000-0000-000044000000}"/>
    <hyperlink ref="H86" r:id="rId70" xr:uid="{00000000-0004-0000-0000-000045000000}"/>
    <hyperlink ref="H87" r:id="rId71" xr:uid="{00000000-0004-0000-0000-000046000000}"/>
    <hyperlink ref="H88" r:id="rId72" xr:uid="{00000000-0004-0000-0000-000047000000}"/>
    <hyperlink ref="H89" r:id="rId73" xr:uid="{00000000-0004-0000-0000-000048000000}"/>
    <hyperlink ref="H90" r:id="rId74" xr:uid="{00000000-0004-0000-0000-000049000000}"/>
    <hyperlink ref="H91" r:id="rId75" xr:uid="{00000000-0004-0000-0000-00004A000000}"/>
    <hyperlink ref="H92" r:id="rId76" xr:uid="{00000000-0004-0000-0000-00004B000000}"/>
    <hyperlink ref="H93" r:id="rId77" xr:uid="{00000000-0004-0000-0000-00004C000000}"/>
    <hyperlink ref="H94" r:id="rId78" xr:uid="{00000000-0004-0000-0000-00004D000000}"/>
    <hyperlink ref="H95" r:id="rId79" xr:uid="{00000000-0004-0000-0000-00004E000000}"/>
    <hyperlink ref="H96" r:id="rId80" xr:uid="{00000000-0004-0000-0000-00004F000000}"/>
    <hyperlink ref="H97" r:id="rId81" xr:uid="{00000000-0004-0000-0000-000050000000}"/>
    <hyperlink ref="H98" r:id="rId82" xr:uid="{00000000-0004-0000-0000-000051000000}"/>
    <hyperlink ref="H99" r:id="rId83" xr:uid="{00000000-0004-0000-0000-000052000000}"/>
    <hyperlink ref="H100" r:id="rId84" xr:uid="{00000000-0004-0000-0000-000053000000}"/>
    <hyperlink ref="H101" r:id="rId85" xr:uid="{00000000-0004-0000-0000-000054000000}"/>
    <hyperlink ref="H102" r:id="rId86" xr:uid="{00000000-0004-0000-0000-000055000000}"/>
    <hyperlink ref="H103" r:id="rId87" xr:uid="{00000000-0004-0000-0000-000056000000}"/>
    <hyperlink ref="H104" r:id="rId88" xr:uid="{00000000-0004-0000-0000-000057000000}"/>
    <hyperlink ref="H105" r:id="rId89" xr:uid="{00000000-0004-0000-0000-000058000000}"/>
    <hyperlink ref="H106" r:id="rId90" xr:uid="{00000000-0004-0000-0000-000059000000}"/>
    <hyperlink ref="H107" r:id="rId91" xr:uid="{00000000-0004-0000-0000-00005A000000}"/>
    <hyperlink ref="H108" r:id="rId92" xr:uid="{00000000-0004-0000-0000-00005B000000}"/>
    <hyperlink ref="H109" r:id="rId93" xr:uid="{00000000-0004-0000-0000-00005C000000}"/>
    <hyperlink ref="H110" r:id="rId94" xr:uid="{00000000-0004-0000-0000-00005D000000}"/>
    <hyperlink ref="H111" r:id="rId95" xr:uid="{00000000-0004-0000-0000-00005E000000}"/>
    <hyperlink ref="H116" r:id="rId96" xr:uid="{00000000-0004-0000-0000-00005F000000}"/>
    <hyperlink ref="H117" r:id="rId97" xr:uid="{00000000-0004-0000-0000-000060000000}"/>
    <hyperlink ref="H118" r:id="rId98" xr:uid="{00000000-0004-0000-0000-000061000000}"/>
    <hyperlink ref="H119" r:id="rId99" xr:uid="{00000000-0004-0000-0000-000062000000}"/>
    <hyperlink ref="H120" r:id="rId100" xr:uid="{00000000-0004-0000-0000-000063000000}"/>
  </hyperlink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Daiva Raguotiene</cp:lastModifiedBy>
  <cp:revision>29</cp:revision>
  <cp:lastPrinted>2020-11-19T11:58:33Z</cp:lastPrinted>
  <dcterms:created xsi:type="dcterms:W3CDTF">2020-10-28T09:14:55Z</dcterms:created>
  <dcterms:modified xsi:type="dcterms:W3CDTF">2021-04-12T09:51:03Z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