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90" windowWidth="20730" windowHeight="10035"/>
  </bookViews>
  <sheets>
    <sheet name="Sheet1" sheetId="1" r:id="rId1"/>
    <sheet name="Sheet2" sheetId="2" r:id="rId2"/>
    <sheet name="Sheet3" sheetId="3" r:id="rId3"/>
  </sheets>
  <calcPr calcId="124519" iterateDelta="1E-4"/>
</workbook>
</file>

<file path=xl/calcChain.xml><?xml version="1.0" encoding="utf-8"?>
<calcChain xmlns="http://schemas.openxmlformats.org/spreadsheetml/2006/main">
  <c r="O18" i="1"/>
  <c r="O15"/>
  <c r="O14"/>
  <c r="O13"/>
  <c r="K16"/>
  <c r="J16"/>
  <c r="L16" s="1"/>
  <c r="K17"/>
  <c r="J17"/>
  <c r="L17" s="1"/>
  <c r="K14"/>
  <c r="K15"/>
  <c r="K18"/>
  <c r="K13"/>
  <c r="J18"/>
  <c r="L18" s="1"/>
  <c r="J14"/>
  <c r="L14" s="1"/>
  <c r="J15"/>
  <c r="L15" s="1"/>
  <c r="J13"/>
  <c r="L13" s="1"/>
  <c r="L19" l="1"/>
  <c r="K19"/>
</calcChain>
</file>

<file path=xl/sharedStrings.xml><?xml version="1.0" encoding="utf-8"?>
<sst xmlns="http://schemas.openxmlformats.org/spreadsheetml/2006/main" count="115" uniqueCount="110">
  <si>
    <t>Eil. Nr.</t>
  </si>
  <si>
    <t>Diagnostinių reagentų, medžiagų pavadinimai</t>
  </si>
  <si>
    <t>Kokybiniai ir techniniai reikalavimai</t>
  </si>
  <si>
    <t>Siūloma pakuotė</t>
  </si>
  <si>
    <t>Siūlomos pakuotės  kaina Eur be PVM</t>
  </si>
  <si>
    <t>10 parametrų šlapimo tyrimas</t>
  </si>
  <si>
    <t xml:space="preserve">Matavimo ribos: Kraujas: neigiamas - 250 Ery/µL; Urobilinogenas: norma – 200 µmol/L; Bilirubinas:  neigiamas -  70µmol/L; Proteinas: neigiamas - 5 g/L; Nitritai: neigiamas - teigiamas; Ketonai: neigiamas - 30 mmol/L; Gliukozė: neigiamas - 27,8 mmol/L; pH: 5-9; Santykinis tankis: 1,000-1,030; Leukocitai: neigiamas - 500Leu/µL; </t>
  </si>
  <si>
    <t>1.2.</t>
  </si>
  <si>
    <t>PASTABOS:</t>
  </si>
  <si>
    <t>Mikroalbuminas/ kreatininas</t>
  </si>
  <si>
    <t>PVM</t>
  </si>
  <si>
    <t>popierius</t>
  </si>
  <si>
    <t>kontrolinis tirpalas</t>
  </si>
  <si>
    <t>1.3.</t>
  </si>
  <si>
    <t>1.4.</t>
  </si>
  <si>
    <t>1.1.</t>
  </si>
  <si>
    <t>pakuotė mažiau nei 25 juostelės</t>
  </si>
  <si>
    <t>norma ir patologija</t>
  </si>
  <si>
    <t>Tipas</t>
  </si>
  <si>
    <t>Atmintis</t>
  </si>
  <si>
    <t xml:space="preserve">Vartotojo sąsaja </t>
  </si>
  <si>
    <t>Jungtys</t>
  </si>
  <si>
    <t>Mėginio įvedimas</t>
  </si>
  <si>
    <t>Kalibracija</t>
  </si>
  <si>
    <t>Šviesos šaltinis</t>
  </si>
  <si>
    <t>Mikroskopavimas</t>
  </si>
  <si>
    <t>Mėginio skaidrumas, spalva</t>
  </si>
  <si>
    <t xml:space="preserve">Tiriamų parametrų skaičius </t>
  </si>
  <si>
    <t>Rezultatai</t>
  </si>
  <si>
    <t>Rezultatų pateikimas</t>
  </si>
  <si>
    <t>Kokybės kontrolė</t>
  </si>
  <si>
    <t>ne mažiau 500 mėginių matavimų ir  20 kalibracijos duomenų</t>
  </si>
  <si>
    <t>lietimui jautrus ekranas, ne mažiau 10 cm įstrižainės</t>
  </si>
  <si>
    <t>turi būti USB, RS232, PS/2</t>
  </si>
  <si>
    <t>Barkodų skaitytuvu arba ekrane</t>
  </si>
  <si>
    <t>Vidinė automatinė</t>
  </si>
  <si>
    <t>LED, ne mažiau 4 bangų ilgių</t>
  </si>
  <si>
    <t>Galimybė nurodyti ir atspausdinti šlapimo mėginio skaidrumą ir spalvą lietuvių kalba</t>
  </si>
  <si>
    <t>Ne mažiau nei 10 parametrų juostelės</t>
  </si>
  <si>
    <t>Turi būti nurodomi SI sistemos vienetais ir +/- sistemoje</t>
  </si>
  <si>
    <t>Atspausdinant integruotu terminiu spausdintuvu ir perduodamas į LIS</t>
  </si>
  <si>
    <t>2 lygių, skysta, paruošta naudoti</t>
  </si>
  <si>
    <t>Būtina</t>
  </si>
  <si>
    <t>Analizatorius turi nurodyti, kuriuos mėginius privaloma papildomai mikroskopuoti. Galimybė analizatoriuje prie tyrimo rezultato įvesti mikroskopavimo rezultatus (ne mažiau 10 skirtingų parametrų)</t>
  </si>
  <si>
    <t>Preliminarus tyrimų skaičius per 36 mėn.</t>
  </si>
  <si>
    <t>Suma Eur be PVM 36 mėn</t>
  </si>
  <si>
    <t>Suma Eur su PVM 36 mėn</t>
  </si>
  <si>
    <t>Vertinamas tik visas pasiūlymas, atitinkantis visus kokybinius ir techninius reikalavimus. Pirkimo dalis perkama iš vieno tiekėjo</t>
  </si>
  <si>
    <t>1.Tiekėjas privalo įvertinti ir nurodyti (įrašyti) visas reikiamas sudedamąsias dalis tyrimui atlikti</t>
  </si>
  <si>
    <t>2. Pateikti reikalingą reagentų, kitų priemonių ir kontrolinių medžiagų (atliekant kasdieninę 2-jų lygių kokybės kontrolę) kiekį, numatomam nurodytam tyrimų skaičiui per 36 mėn. atlikimui</t>
  </si>
  <si>
    <t>3. Reagentai ir papildomos medžiagos/priemonės turi būti paženklinti CE arba lygiaverčiu ženklu</t>
  </si>
  <si>
    <t>4. Visos siūlomos prekės turi būti originalios, tinkamos darbui siūlomiems analizatoriams.( Pateikti gamintojo patvirtinimą )</t>
  </si>
  <si>
    <t>5. Reagentų galiojimo terminas ne trumpesnis kaip 6 mėnesiai nuo pristatymo dienos</t>
  </si>
  <si>
    <t>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tyrimo atlikimą. Tyrimams kur nenaudojamos pagalbinės priemonės ar reagentai nurodoma 0 (nulis).</t>
  </si>
  <si>
    <t>Vertinamas tik pilnas pasiūlymas, pilnai  atitinkantis kokybinius ir techninius reikalavimus. Pirkimo dalis perkama iš vieno tiekėjo</t>
  </si>
  <si>
    <t>Pavadinimas techniniai parametrai</t>
  </si>
  <si>
    <t xml:space="preserve">Reikalaujami techniniai parametrai </t>
  </si>
  <si>
    <t>Reikalavimų atitikimas (būtina nurodyti tikslią nuorodą analizatoriaus dokumentacijoje (dokumentacijoje tiksliai pažymimas techninis parametras)</t>
  </si>
  <si>
    <t>1x15ml, 1x15ml</t>
  </si>
  <si>
    <t xml:space="preserve">pakuočių skaičius 36 mėn. </t>
  </si>
  <si>
    <t>Siūlomos pakuotės kaina Eur su PVM</t>
  </si>
  <si>
    <t>Komercinis prekės pavadinimas</t>
  </si>
  <si>
    <t>930874 Medi-Test Mikroalbumin (24)</t>
  </si>
  <si>
    <t xml:space="preserve">93038 Medi-Test kontrolė </t>
  </si>
  <si>
    <t>93068 Medi-Test URYXXON Stik 10 (100)</t>
  </si>
  <si>
    <t>1 rul. - 180 spaudinių.</t>
  </si>
  <si>
    <t>1.5.</t>
  </si>
  <si>
    <t>5x7ml,  5x7ml</t>
  </si>
  <si>
    <t>Microbumin Microalbumin Kontrolė/ Lygiai 1ir2</t>
  </si>
  <si>
    <t>143  PIRKIMO DALIS - REAGENTAI IR PAILDOMOS PRIEMONĖS AUTOMATIZUOTAM ŠLAPIMO TYRIMUI SU ANALIZATORIAIS PANAUDAI</t>
  </si>
  <si>
    <r>
      <t xml:space="preserve">143.1.  REAGENTAI IR PAPILDOMOS PRIEMONĖS  AUTOMATINIAM ŠLAPIMO TYRIMŲ  ANALIZATORIUI PAGAL PANAUDĄ </t>
    </r>
    <r>
      <rPr>
        <b/>
        <i/>
        <sz val="14"/>
        <rFont val="Times New Roman"/>
        <family val="1"/>
        <charset val="186"/>
      </rPr>
      <t xml:space="preserve">- 3 vnt. NE SENESNI KAIP 3 METAI NUO PAGAMINIMO DATOS  (SIŪLOMI </t>
    </r>
    <r>
      <rPr>
        <i/>
        <u/>
        <sz val="14"/>
        <rFont val="Times New Roman"/>
        <family val="1"/>
        <charset val="186"/>
      </rPr>
      <t>Uryxxon-500 - 3 vnt, Macherey-Nagel, Vokietija)</t>
    </r>
    <r>
      <rPr>
        <b/>
        <i/>
        <sz val="14"/>
        <rFont val="Times New Roman"/>
        <family val="1"/>
        <charset val="186"/>
      </rPr>
      <t xml:space="preserve"> )</t>
    </r>
  </si>
  <si>
    <t>Reagentai ir papildomos priemonės automatiniam šlapimo tyrimų  analizatoriui pagal panaudą ( 3 analizatoriai skirtingais veiklos adresais, kai nėra galimybės naudoti kasdieninei vidaus kokybėsa kontrolę tą pačią kontrolinės medžiagos pakuotę)</t>
  </si>
  <si>
    <t>pridedamas 2-jų lygių kontrolių skaičius 36 mėn. (365x2x3)x3 analizatoriai t.y.: 6570</t>
  </si>
  <si>
    <t>Automatinis šlapimo analizatorius ne senesnis negu 3 metai nuo pagaminimo datos.</t>
  </si>
  <si>
    <t>Galimybė prisijungti prie laboratorijos informacinės sistemos (LIS)</t>
  </si>
  <si>
    <t>Analizatorius privalo turėti dvikryptę komunikaciją (integracinę sąsają) standartiniu protokolu (ASTM, HL7) bendravimui su laboratorijos informacine sistema. Turi būti galimybė užtikrinti tyrimų užsakymų ir atsakymų mainus.</t>
  </si>
  <si>
    <t>Analizatoriaus jungtys</t>
  </si>
  <si>
    <t>Būtina, kad analizatorius jungtųsi į informacinį laboratorijos tinklą, duomenų siuntimas į centrinę duomenų bazę. RJ45 prievadas integruotas arba komplektuojamas su konverteriu/ adapteriu.</t>
  </si>
  <si>
    <t>Integravimo darbai</t>
  </si>
  <si>
    <t>Tiekėjas turi skirti inžinierių (konsultantą) analizatoriaus prijungimui ir integracinės sąsajos sukonfigūravimui duomenų mainams su LIS. Inžinierius turės bendradarbiauti su Užsakovo paskirtais atstovais, konfigūruojančiais LIS pusės integracines sąsajas.  
Privalomas Užsakovo personalo apmokymas.</t>
  </si>
  <si>
    <t>Įranga paženklinta CE ženklu, turi atitikti IVDD 98/79/EC</t>
  </si>
  <si>
    <t>Remonto darbus ir techninio aptarnavimo paslaugą tiekėjas turi teikti nemokamai, visą sutarties galiojimo laikotarpį. Gamintojo apmokyti ir sertifikuoti (pateikti tai įrodančius sertifikatus) serviso specialistai turi būti kalbantys valstybine kalba, turėti ne mažesnę kaip 3 metų darbo patirtį prižiūrint panaudai teikiamą prietaisą</t>
  </si>
  <si>
    <t>1.  Reikalavimai analizatoriui (3 vnt.)</t>
  </si>
  <si>
    <t>1 rul.</t>
  </si>
  <si>
    <t>143.1. Pirkimo dalies bendra suma:</t>
  </si>
  <si>
    <t>vizualiniam</t>
  </si>
  <si>
    <t xml:space="preserve">norma ir patologija </t>
  </si>
  <si>
    <t>juostelės  2 lygių kontrolei atlikti pagal gamintojo rekomendacijas (12dėž.)</t>
  </si>
  <si>
    <r>
      <t>vizualiniam tikrinimui, 2 tyr. kas 30 dienų (365X3METAI/30d.)</t>
    </r>
    <r>
      <rPr>
        <sz val="6.4"/>
        <color theme="1"/>
        <rFont val="Calibri"/>
        <family val="2"/>
        <charset val="186"/>
      </rPr>
      <t>=</t>
    </r>
    <r>
      <rPr>
        <sz val="8"/>
        <color theme="1"/>
        <rFont val="Times New Roman"/>
        <family val="1"/>
        <charset val="186"/>
      </rPr>
      <t>38kartaix2tyr</t>
    </r>
    <r>
      <rPr>
        <sz val="8"/>
        <color theme="1"/>
        <rFont val="Calibri"/>
        <family val="2"/>
        <charset val="186"/>
      </rPr>
      <t>=76tyr.=po 4 dėžx3 vietos=12dėž</t>
    </r>
    <r>
      <rPr>
        <sz val="8"/>
        <color theme="1"/>
        <rFont val="Times New Roman"/>
        <family val="1"/>
        <charset val="186"/>
      </rPr>
      <t>.</t>
    </r>
  </si>
  <si>
    <t>Pastabos pak. skaičius</t>
  </si>
  <si>
    <t>1. Uryxxon_500 bukletas aprašymas_LT_2psl.</t>
  </si>
  <si>
    <t>3. Uryxxon_500 vartotojo vadovas_LT  32 psl.</t>
  </si>
  <si>
    <t>2. Uryxxon_500 vartotojo vadovas_LT  32 psl.</t>
  </si>
  <si>
    <t>7. Uryxxon_500 vartotojo vadovas_LT  32 psl.</t>
  </si>
  <si>
    <t>9. Uryxxon_500 vartotojo vadovas_LT  42 psl.</t>
  </si>
  <si>
    <t>11. Uryxxon_500 vartotojo vadovas_LT  54 psl.</t>
  </si>
  <si>
    <t>12. Uryxxon_500 vartotojo vadovas_LT 45 psl.</t>
  </si>
  <si>
    <t>4. Uryxxon_500 bukletas aprašymas_LT_2psl.</t>
  </si>
  <si>
    <t>5. Uryxxon_500 bukletas aprašymas_LT_2,3psl.</t>
  </si>
  <si>
    <t>6. Uryxxon_500 bukletas aprašymas_LT_2psl.</t>
  </si>
  <si>
    <t>8. Uryxxon_500 bukletas aprašymas_LT_psl.</t>
  </si>
  <si>
    <t>10. Uryxxon_500 bukletas aprašymas_LT_4psl.</t>
  </si>
  <si>
    <t>13.Uryxxon_500 bukletas aprašymas_LT_3,4psl., Medi-test kontrolės aprašymas</t>
  </si>
  <si>
    <t>14. Uryxxon_500 vartotojo vadovas_LT  32 psl.</t>
  </si>
  <si>
    <t>UAB BIOEKSMA Inžinierius Gediminas Meškauskas</t>
  </si>
  <si>
    <t xml:space="preserve">UAB BIOEKSMA Inžinierius Gediminas Meškauskas (dirba nuo 2016 m.) Priežiūros sertifikatas. </t>
  </si>
  <si>
    <t>Jungiasi per RS232 jungtį per konverterį MOXA N PORT 5100</t>
  </si>
  <si>
    <t>(365d.X3METAI/20d.)=54,75 dėž.vienai vietai (55)x3 vietos=165dėž.</t>
  </si>
  <si>
    <t>galiojimas 6 mėn. atidarius but., 3 metai neatidarytas.</t>
  </si>
  <si>
    <t xml:space="preserve"> 17. CE dekraracija pridedama. Uryxxon_500 bukletas aprašymas_LT_2psl.</t>
  </si>
</sst>
</file>

<file path=xl/styles.xml><?xml version="1.0" encoding="utf-8"?>
<styleSheet xmlns="http://schemas.openxmlformats.org/spreadsheetml/2006/main">
  <numFmts count="2">
    <numFmt numFmtId="164" formatCode="#,##0.00\ _€"/>
    <numFmt numFmtId="165" formatCode="#,##0.00\ &quot;€&quot;"/>
  </numFmts>
  <fonts count="14">
    <font>
      <sz val="11"/>
      <color theme="1"/>
      <name val="Calibri"/>
      <family val="2"/>
      <charset val="186"/>
      <scheme val="minor"/>
    </font>
    <font>
      <sz val="10"/>
      <color theme="1"/>
      <name val="Times New Roman"/>
      <family val="1"/>
      <charset val="186"/>
    </font>
    <font>
      <b/>
      <sz val="10"/>
      <color theme="1"/>
      <name val="Times New Roman"/>
      <family val="1"/>
      <charset val="186"/>
    </font>
    <font>
      <sz val="11"/>
      <color theme="1"/>
      <name val="Times New Roman"/>
      <family val="1"/>
      <charset val="186"/>
    </font>
    <font>
      <b/>
      <sz val="11"/>
      <color theme="1"/>
      <name val="Times New Roman"/>
      <family val="1"/>
      <charset val="186"/>
    </font>
    <font>
      <b/>
      <sz val="12"/>
      <color theme="1"/>
      <name val="Times New Roman"/>
      <family val="1"/>
      <charset val="186"/>
    </font>
    <font>
      <b/>
      <i/>
      <sz val="14"/>
      <name val="Times New Roman"/>
      <family val="1"/>
      <charset val="186"/>
    </font>
    <font>
      <i/>
      <u/>
      <sz val="14"/>
      <name val="Times New Roman"/>
      <family val="1"/>
      <charset val="186"/>
    </font>
    <font>
      <sz val="12"/>
      <color theme="1"/>
      <name val="Times New Roman"/>
      <family val="1"/>
      <charset val="186"/>
    </font>
    <font>
      <sz val="8"/>
      <color theme="1"/>
      <name val="Times New Roman"/>
      <family val="1"/>
      <charset val="186"/>
    </font>
    <font>
      <sz val="8"/>
      <color theme="1"/>
      <name val="Calibri"/>
      <family val="2"/>
      <charset val="186"/>
    </font>
    <font>
      <sz val="6.4"/>
      <color theme="1"/>
      <name val="Calibri"/>
      <family val="2"/>
      <charset val="186"/>
    </font>
    <font>
      <sz val="11"/>
      <name val="Times New Roman"/>
      <family val="1"/>
      <charset val="186"/>
    </font>
    <font>
      <sz val="9"/>
      <color theme="1"/>
      <name val="Times New Roman"/>
      <family val="1"/>
      <charset val="186"/>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98">
    <xf numFmtId="0" fontId="0" fillId="0" borderId="0" xfId="0"/>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3" fillId="0" borderId="0" xfId="0" applyFont="1" applyFill="1"/>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top" wrapText="1"/>
    </xf>
    <xf numFmtId="0" fontId="1" fillId="0" borderId="1" xfId="0" applyFont="1" applyFill="1" applyBorder="1" applyAlignment="1">
      <alignment vertical="top" wrapText="1"/>
    </xf>
    <xf numFmtId="0" fontId="1" fillId="0" borderId="1" xfId="0" applyFont="1" applyFill="1" applyBorder="1" applyAlignment="1">
      <alignment wrapText="1"/>
    </xf>
    <xf numFmtId="16" fontId="1" fillId="0" borderId="1" xfId="0" applyNumberFormat="1" applyFont="1" applyFill="1" applyBorder="1" applyAlignment="1">
      <alignment horizontal="center" vertical="top" wrapText="1"/>
    </xf>
    <xf numFmtId="0" fontId="1" fillId="0" borderId="0" xfId="0" applyFont="1" applyFill="1" applyBorder="1" applyAlignment="1">
      <alignment horizontal="center" vertical="center" wrapText="1"/>
    </xf>
    <xf numFmtId="0" fontId="1" fillId="0" borderId="2" xfId="0" applyNumberFormat="1" applyFont="1" applyFill="1" applyBorder="1" applyAlignment="1">
      <alignment horizontal="center" vertical="top" wrapText="1"/>
    </xf>
    <xf numFmtId="0" fontId="1" fillId="0" borderId="2" xfId="0" applyNumberFormat="1" applyFont="1" applyFill="1" applyBorder="1" applyAlignment="1">
      <alignment horizontal="center" vertical="center" wrapText="1"/>
    </xf>
    <xf numFmtId="0" fontId="1" fillId="0" borderId="1" xfId="0" applyFont="1" applyFill="1" applyBorder="1" applyAlignment="1">
      <alignment horizontal="left" vertical="top" wrapText="1"/>
    </xf>
    <xf numFmtId="0" fontId="1" fillId="0" borderId="0" xfId="0" applyFont="1" applyFill="1" applyBorder="1" applyAlignment="1">
      <alignment horizontal="left" vertical="top"/>
    </xf>
    <xf numFmtId="0" fontId="3" fillId="0" borderId="0" xfId="0" applyNumberFormat="1" applyFont="1" applyFill="1"/>
    <xf numFmtId="0" fontId="3" fillId="0" borderId="0" xfId="0" applyFont="1" applyFill="1" applyAlignment="1">
      <alignment wrapText="1"/>
    </xf>
    <xf numFmtId="0" fontId="3" fillId="0" borderId="0" xfId="0" applyFont="1" applyFill="1" applyAlignment="1">
      <alignment horizontal="center" vertical="center"/>
    </xf>
    <xf numFmtId="2" fontId="3" fillId="0" borderId="0" xfId="0" applyNumberFormat="1" applyFont="1" applyFill="1" applyAlignment="1">
      <alignment horizontal="center" vertical="center"/>
    </xf>
    <xf numFmtId="0" fontId="3" fillId="0" borderId="1" xfId="0" applyFont="1" applyFill="1" applyBorder="1" applyAlignment="1">
      <alignment horizontal="center" vertical="center"/>
    </xf>
    <xf numFmtId="2" fontId="3" fillId="0" borderId="1" xfId="0" applyNumberFormat="1" applyFont="1" applyFill="1" applyBorder="1" applyAlignment="1">
      <alignment horizontal="center" vertical="center"/>
    </xf>
    <xf numFmtId="2" fontId="4" fillId="0" borderId="1" xfId="0" applyNumberFormat="1" applyFont="1" applyFill="1" applyBorder="1" applyAlignment="1">
      <alignment horizontal="center" vertical="center"/>
    </xf>
    <xf numFmtId="0" fontId="3" fillId="0" borderId="2" xfId="0" applyFont="1" applyFill="1" applyBorder="1"/>
    <xf numFmtId="0" fontId="3" fillId="0" borderId="3" xfId="0" applyFont="1" applyFill="1" applyBorder="1"/>
    <xf numFmtId="0" fontId="3" fillId="0" borderId="4" xfId="0" applyFont="1" applyFill="1" applyBorder="1"/>
    <xf numFmtId="0" fontId="3" fillId="0" borderId="0" xfId="0" applyFont="1" applyFill="1" applyBorder="1"/>
    <xf numFmtId="0" fontId="3" fillId="0" borderId="1" xfId="0" applyFont="1" applyFill="1" applyBorder="1"/>
    <xf numFmtId="0" fontId="3" fillId="0" borderId="1" xfId="0" applyFont="1" applyFill="1" applyBorder="1" applyAlignment="1">
      <alignment horizontal="center"/>
    </xf>
    <xf numFmtId="0" fontId="3" fillId="0" borderId="7" xfId="0" applyFont="1" applyFill="1" applyBorder="1" applyAlignment="1">
      <alignment horizontal="left" vertical="top"/>
    </xf>
    <xf numFmtId="0" fontId="3" fillId="0" borderId="6" xfId="0" applyFont="1" applyFill="1" applyBorder="1" applyAlignment="1">
      <alignment horizontal="left" vertical="top"/>
    </xf>
    <xf numFmtId="0" fontId="1" fillId="0" borderId="1" xfId="0" applyFont="1" applyFill="1" applyBorder="1" applyAlignment="1">
      <alignment horizontal="center" vertical="top"/>
    </xf>
    <xf numFmtId="0" fontId="3" fillId="0" borderId="6" xfId="0" applyFont="1" applyFill="1" applyBorder="1" applyAlignment="1">
      <alignment horizontal="left" vertical="top" wrapText="1"/>
    </xf>
    <xf numFmtId="0" fontId="5" fillId="0" borderId="0" xfId="0" applyFont="1" applyFill="1" applyAlignment="1">
      <alignment horizontal="left"/>
    </xf>
    <xf numFmtId="0" fontId="4" fillId="0" borderId="8" xfId="0" applyFont="1" applyFill="1" applyBorder="1" applyAlignment="1">
      <alignment horizontal="left"/>
    </xf>
    <xf numFmtId="0" fontId="3" fillId="0" borderId="0" xfId="0" applyFont="1" applyFill="1" applyBorder="1" applyAlignment="1">
      <alignment horizontal="left" vertical="top" wrapText="1"/>
    </xf>
    <xf numFmtId="0" fontId="3" fillId="0" borderId="0" xfId="0" applyFont="1" applyBorder="1" applyAlignment="1">
      <alignment horizontal="left" vertical="center"/>
    </xf>
    <xf numFmtId="0" fontId="5" fillId="0" borderId="7" xfId="0" applyFont="1" applyFill="1" applyBorder="1" applyAlignment="1">
      <alignment horizontal="center" vertical="top" wrapText="1"/>
    </xf>
    <xf numFmtId="0" fontId="4" fillId="0" borderId="1" xfId="0" applyFont="1" applyFill="1" applyBorder="1" applyAlignment="1">
      <alignment horizontal="center" vertical="center" wrapText="1"/>
    </xf>
    <xf numFmtId="0" fontId="3" fillId="0" borderId="1" xfId="0" applyNumberFormat="1" applyFont="1" applyFill="1" applyBorder="1" applyAlignment="1">
      <alignment horizontal="center"/>
    </xf>
    <xf numFmtId="164" fontId="3" fillId="0" borderId="1" xfId="0" applyNumberFormat="1" applyFont="1" applyFill="1" applyBorder="1" applyAlignment="1">
      <alignment horizontal="center" vertical="center"/>
    </xf>
    <xf numFmtId="0" fontId="1" fillId="0" borderId="1" xfId="0" applyFont="1" applyFill="1" applyBorder="1" applyAlignment="1">
      <alignment horizontal="left" vertical="center" wrapText="1"/>
    </xf>
    <xf numFmtId="0" fontId="3" fillId="0" borderId="0" xfId="0" applyFont="1" applyFill="1" applyAlignment="1">
      <alignment horizontal="center"/>
    </xf>
    <xf numFmtId="0" fontId="3" fillId="0" borderId="0" xfId="0" applyNumberFormat="1" applyFont="1" applyFill="1" applyAlignment="1">
      <alignment horizontal="center"/>
    </xf>
    <xf numFmtId="0" fontId="1" fillId="0" borderId="0" xfId="0" applyFont="1" applyAlignment="1">
      <alignment wrapText="1"/>
    </xf>
    <xf numFmtId="0" fontId="3" fillId="0" borderId="1" xfId="0" applyFont="1" applyFill="1" applyBorder="1" applyAlignment="1">
      <alignment horizontal="center" wrapText="1"/>
    </xf>
    <xf numFmtId="0" fontId="4" fillId="0" borderId="0" xfId="0" applyFont="1" applyFill="1" applyBorder="1" applyAlignment="1"/>
    <xf numFmtId="0" fontId="3" fillId="0" borderId="1" xfId="0" applyFont="1" applyFill="1" applyBorder="1" applyAlignment="1">
      <alignment horizontal="center" vertical="top"/>
    </xf>
    <xf numFmtId="0" fontId="1" fillId="0" borderId="1" xfId="0" applyFont="1" applyFill="1" applyBorder="1" applyAlignment="1">
      <alignment horizontal="left" vertical="top" wrapText="1"/>
    </xf>
    <xf numFmtId="0" fontId="3" fillId="0" borderId="0" xfId="0" applyFont="1" applyFill="1" applyAlignment="1">
      <alignment horizontal="center" vertical="top"/>
    </xf>
    <xf numFmtId="0" fontId="3" fillId="0" borderId="0" xfId="0" applyFont="1" applyFill="1" applyAlignment="1">
      <alignment horizontal="center" vertical="top" wrapText="1"/>
    </xf>
    <xf numFmtId="164" fontId="3" fillId="0" borderId="0" xfId="0" applyNumberFormat="1" applyFont="1" applyFill="1" applyAlignment="1">
      <alignment horizontal="center" vertical="center"/>
    </xf>
    <xf numFmtId="164" fontId="3" fillId="0" borderId="0" xfId="0" applyNumberFormat="1" applyFont="1" applyFill="1" applyAlignment="1">
      <alignment horizontal="center"/>
    </xf>
    <xf numFmtId="165" fontId="9" fillId="0" borderId="0" xfId="0" applyNumberFormat="1" applyFont="1" applyFill="1" applyAlignment="1">
      <alignment horizontal="center" vertical="top" wrapText="1"/>
    </xf>
    <xf numFmtId="0" fontId="13" fillId="0" borderId="0" xfId="0" applyFont="1" applyFill="1" applyAlignment="1">
      <alignment wrapText="1"/>
    </xf>
    <xf numFmtId="0" fontId="3" fillId="0" borderId="5" xfId="0" applyFont="1" applyFill="1" applyBorder="1" applyAlignment="1">
      <alignment horizontal="left" vertical="top"/>
    </xf>
    <xf numFmtId="0" fontId="3" fillId="0" borderId="6" xfId="0" applyFont="1" applyFill="1" applyBorder="1" applyAlignment="1">
      <alignment horizontal="left" vertical="top"/>
    </xf>
    <xf numFmtId="0" fontId="3" fillId="0" borderId="5" xfId="0" applyFont="1" applyFill="1" applyBorder="1" applyAlignment="1">
      <alignment horizontal="left" vertical="top" wrapText="1"/>
    </xf>
    <xf numFmtId="0" fontId="3" fillId="0" borderId="6" xfId="0" applyFont="1" applyFill="1" applyBorder="1" applyAlignment="1">
      <alignment horizontal="left" vertical="top" wrapText="1"/>
    </xf>
    <xf numFmtId="0" fontId="1" fillId="0" borderId="1" xfId="0" applyFont="1" applyFill="1" applyBorder="1" applyAlignment="1">
      <alignment horizontal="center" vertical="top"/>
    </xf>
    <xf numFmtId="0" fontId="5" fillId="0" borderId="1" xfId="0" applyFont="1" applyFill="1" applyBorder="1" applyAlignment="1">
      <alignment horizontal="left" vertical="top"/>
    </xf>
    <xf numFmtId="0" fontId="5" fillId="0" borderId="5" xfId="0" applyFont="1" applyFill="1" applyBorder="1" applyAlignment="1">
      <alignment horizontal="left" vertical="top"/>
    </xf>
    <xf numFmtId="0" fontId="5" fillId="0" borderId="6" xfId="0" applyFont="1" applyFill="1" applyBorder="1" applyAlignment="1">
      <alignment horizontal="left" vertical="top"/>
    </xf>
    <xf numFmtId="0" fontId="5" fillId="0" borderId="5" xfId="0" applyFont="1" applyFill="1" applyBorder="1" applyAlignment="1">
      <alignment horizontal="center" vertical="top" wrapText="1"/>
    </xf>
    <xf numFmtId="0" fontId="5" fillId="0" borderId="6" xfId="0" applyFont="1" applyFill="1" applyBorder="1" applyAlignment="1">
      <alignment horizontal="center" vertical="top" wrapText="1"/>
    </xf>
    <xf numFmtId="0" fontId="5" fillId="0" borderId="7" xfId="0" applyFont="1" applyFill="1" applyBorder="1" applyAlignment="1">
      <alignment horizontal="center" vertical="top"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5" fillId="0" borderId="0" xfId="0" applyFont="1" applyFill="1" applyAlignment="1">
      <alignment horizontal="left"/>
    </xf>
    <xf numFmtId="0" fontId="3" fillId="0" borderId="0" xfId="0" applyFont="1" applyFill="1" applyBorder="1" applyAlignment="1">
      <alignment horizontal="left"/>
    </xf>
    <xf numFmtId="0" fontId="8" fillId="0" borderId="5" xfId="0" applyFont="1" applyFill="1" applyBorder="1" applyAlignment="1">
      <alignment horizontal="left" vertical="top" wrapText="1"/>
    </xf>
    <xf numFmtId="0" fontId="8" fillId="0" borderId="7"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5" xfId="0" applyFont="1" applyFill="1" applyBorder="1" applyAlignment="1">
      <alignment horizontal="left" vertical="top"/>
    </xf>
    <xf numFmtId="0" fontId="8" fillId="0" borderId="7" xfId="0" applyFont="1" applyFill="1" applyBorder="1" applyAlignment="1">
      <alignment horizontal="left" vertical="top"/>
    </xf>
    <xf numFmtId="0" fontId="8" fillId="0" borderId="6" xfId="0" applyFont="1" applyFill="1" applyBorder="1" applyAlignment="1">
      <alignment horizontal="left" vertical="top"/>
    </xf>
    <xf numFmtId="0" fontId="2" fillId="0" borderId="1" xfId="0" applyFont="1" applyFill="1" applyBorder="1" applyAlignment="1">
      <alignment horizontal="right" vertical="center" wrapText="1"/>
    </xf>
    <xf numFmtId="0" fontId="3" fillId="0" borderId="7" xfId="0" applyFont="1" applyFill="1" applyBorder="1" applyAlignment="1">
      <alignment horizontal="left" vertical="top" wrapText="1"/>
    </xf>
    <xf numFmtId="0" fontId="1" fillId="0" borderId="1" xfId="0" applyFont="1" applyFill="1" applyBorder="1" applyAlignment="1">
      <alignment horizontal="left" vertical="top" wrapText="1"/>
    </xf>
    <xf numFmtId="0" fontId="8" fillId="0" borderId="1" xfId="0" applyFont="1" applyFill="1" applyBorder="1" applyAlignment="1">
      <alignment horizontal="left" vertical="top"/>
    </xf>
    <xf numFmtId="0" fontId="3" fillId="0" borderId="1" xfId="0" applyFont="1" applyFill="1" applyBorder="1" applyAlignment="1">
      <alignment horizontal="left" vertical="top"/>
    </xf>
    <xf numFmtId="0" fontId="1" fillId="0" borderId="5" xfId="0" applyNumberFormat="1" applyFont="1" applyFill="1" applyBorder="1" applyAlignment="1">
      <alignment horizontal="left" vertical="top" wrapText="1"/>
    </xf>
    <xf numFmtId="0" fontId="1" fillId="0" borderId="7" xfId="0" applyNumberFormat="1" applyFont="1" applyFill="1" applyBorder="1" applyAlignment="1">
      <alignment horizontal="left" vertical="top" wrapText="1"/>
    </xf>
    <xf numFmtId="0" fontId="1" fillId="0" borderId="6" xfId="0" applyNumberFormat="1" applyFont="1" applyFill="1" applyBorder="1" applyAlignment="1">
      <alignment horizontal="left" vertical="top" wrapText="1"/>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0" fontId="12" fillId="0" borderId="5" xfId="0" applyFont="1" applyFill="1" applyBorder="1" applyAlignment="1">
      <alignment horizontal="left" vertical="top" wrapText="1"/>
    </xf>
    <xf numFmtId="0" fontId="12" fillId="0" borderId="6" xfId="0" applyFont="1" applyFill="1" applyBorder="1" applyAlignment="1">
      <alignment horizontal="left" vertical="top" wrapText="1"/>
    </xf>
    <xf numFmtId="0" fontId="1" fillId="0" borderId="5" xfId="0" applyFont="1" applyFill="1" applyBorder="1" applyAlignment="1">
      <alignment horizontal="center" vertical="top"/>
    </xf>
    <xf numFmtId="0" fontId="1" fillId="0" borderId="7" xfId="0" applyFont="1" applyFill="1" applyBorder="1" applyAlignment="1">
      <alignment horizontal="center" vertical="top"/>
    </xf>
    <xf numFmtId="0" fontId="1" fillId="0" borderId="6" xfId="0" applyFont="1" applyFill="1" applyBorder="1" applyAlignment="1">
      <alignment horizontal="center" vertical="top"/>
    </xf>
    <xf numFmtId="0" fontId="12" fillId="0" borderId="5" xfId="0" applyFont="1" applyBorder="1" applyAlignment="1">
      <alignment horizontal="left" vertical="top"/>
    </xf>
    <xf numFmtId="0" fontId="12" fillId="0" borderId="6" xfId="0" applyFont="1" applyBorder="1" applyAlignment="1">
      <alignment horizontal="left" vertical="top"/>
    </xf>
    <xf numFmtId="165" fontId="12" fillId="0" borderId="5" xfId="0" applyNumberFormat="1" applyFont="1" applyFill="1" applyBorder="1" applyAlignment="1">
      <alignment horizontal="left" vertical="top" wrapText="1"/>
    </xf>
    <xf numFmtId="165" fontId="12" fillId="0" borderId="6" xfId="0" applyNumberFormat="1" applyFont="1" applyFill="1" applyBorder="1" applyAlignment="1">
      <alignment horizontal="left" vertical="top" wrapText="1"/>
    </xf>
    <xf numFmtId="0" fontId="1" fillId="0" borderId="5" xfId="0" applyFont="1" applyFill="1" applyBorder="1" applyAlignment="1">
      <alignment horizontal="center" vertical="top" wrapText="1"/>
    </xf>
    <xf numFmtId="0" fontId="1" fillId="0" borderId="7" xfId="0" applyFont="1" applyFill="1" applyBorder="1" applyAlignment="1">
      <alignment horizontal="center" vertical="top" wrapText="1"/>
    </xf>
    <xf numFmtId="0" fontId="1" fillId="0" borderId="6" xfId="0" applyFont="1" applyFill="1" applyBorder="1" applyAlignment="1">
      <alignment horizontal="center" vertical="top" wrapText="1"/>
    </xf>
    <xf numFmtId="0" fontId="3" fillId="0" borderId="5" xfId="0" applyFont="1" applyBorder="1" applyAlignment="1">
      <alignment horizontal="left" vertical="top"/>
    </xf>
    <xf numFmtId="0" fontId="3" fillId="0" borderId="6" xfId="0" applyFont="1" applyBorder="1" applyAlignment="1">
      <alignment horizontal="lef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5:P52"/>
  <sheetViews>
    <sheetView tabSelected="1" topLeftCell="C1" zoomScale="80" zoomScaleNormal="80" workbookViewId="0">
      <pane ySplit="3" topLeftCell="A13" activePane="bottomLeft" state="frozen"/>
      <selection pane="bottomLeft" activeCell="H17" sqref="H17"/>
    </sheetView>
  </sheetViews>
  <sheetFormatPr defaultRowHeight="15"/>
  <cols>
    <col min="1" max="1" width="4.85546875" style="3" customWidth="1"/>
    <col min="2" max="2" width="9.140625" style="3"/>
    <col min="3" max="3" width="30.140625" style="15" customWidth="1"/>
    <col min="4" max="4" width="36.85546875" style="15" customWidth="1"/>
    <col min="5" max="5" width="25.85546875" style="16" customWidth="1"/>
    <col min="6" max="6" width="38.42578125" style="16" customWidth="1"/>
    <col min="7" max="7" width="13" style="16" customWidth="1"/>
    <col min="8" max="8" width="16.140625" style="16" customWidth="1"/>
    <col min="9" max="9" width="5.7109375" style="16" bestFit="1" customWidth="1"/>
    <col min="10" max="10" width="14.140625" style="16" customWidth="1"/>
    <col min="11" max="11" width="13.42578125" style="17" customWidth="1"/>
    <col min="12" max="12" width="14.140625" style="17" customWidth="1"/>
    <col min="13" max="13" width="19.42578125" style="16" customWidth="1"/>
    <col min="14" max="14" width="23.140625" style="3" customWidth="1"/>
    <col min="15" max="15" width="26.28515625" style="3" customWidth="1"/>
    <col min="16" max="16" width="33.42578125" style="3" customWidth="1"/>
    <col min="17" max="16384" width="9.140625" style="3"/>
  </cols>
  <sheetData>
    <row r="5" spans="2:16" ht="15.75">
      <c r="B5" s="66" t="s">
        <v>69</v>
      </c>
      <c r="C5" s="66"/>
      <c r="D5" s="66"/>
      <c r="E5" s="66"/>
      <c r="F5" s="66"/>
      <c r="G5" s="66"/>
      <c r="H5" s="66"/>
      <c r="I5" s="66"/>
      <c r="J5" s="66"/>
      <c r="K5" s="66"/>
      <c r="L5" s="66"/>
      <c r="M5" s="66"/>
    </row>
    <row r="6" spans="2:16" ht="15.75">
      <c r="B6" s="31"/>
      <c r="C6" s="31"/>
      <c r="D6" s="31"/>
      <c r="E6" s="31"/>
      <c r="F6" s="31"/>
      <c r="G6" s="31"/>
      <c r="H6" s="31"/>
      <c r="I6" s="31"/>
      <c r="J6" s="31"/>
      <c r="K6" s="31"/>
      <c r="L6" s="31"/>
      <c r="M6" s="31"/>
    </row>
    <row r="7" spans="2:16" ht="19.5">
      <c r="B7" s="44" t="s">
        <v>70</v>
      </c>
      <c r="C7" s="44"/>
      <c r="D7" s="44"/>
      <c r="E7" s="44"/>
      <c r="F7" s="44"/>
      <c r="G7" s="44"/>
      <c r="H7" s="44"/>
      <c r="I7" s="44"/>
      <c r="J7" s="44"/>
      <c r="K7" s="44"/>
      <c r="L7" s="44"/>
      <c r="M7" s="44"/>
    </row>
    <row r="8" spans="2:16">
      <c r="B8" s="67" t="s">
        <v>47</v>
      </c>
      <c r="C8" s="67"/>
      <c r="D8" s="67"/>
      <c r="E8" s="67"/>
      <c r="F8" s="67"/>
      <c r="G8" s="67"/>
      <c r="H8" s="67"/>
      <c r="I8" s="67"/>
      <c r="J8" s="67"/>
      <c r="K8" s="67"/>
      <c r="L8" s="67"/>
      <c r="M8" s="67"/>
    </row>
    <row r="9" spans="2:16">
      <c r="B9" s="32"/>
      <c r="C9" s="32"/>
      <c r="D9" s="32"/>
      <c r="E9" s="32"/>
      <c r="F9" s="32"/>
      <c r="G9" s="32"/>
      <c r="H9" s="32"/>
      <c r="I9" s="32"/>
      <c r="J9" s="32"/>
      <c r="K9" s="32"/>
      <c r="L9" s="32"/>
      <c r="M9" s="32"/>
    </row>
    <row r="10" spans="2:16" ht="63" customHeight="1">
      <c r="B10" s="4" t="s">
        <v>0</v>
      </c>
      <c r="C10" s="4" t="s">
        <v>1</v>
      </c>
      <c r="D10" s="4" t="s">
        <v>2</v>
      </c>
      <c r="E10" s="1" t="s">
        <v>44</v>
      </c>
      <c r="F10" s="1" t="s">
        <v>3</v>
      </c>
      <c r="G10" s="1" t="s">
        <v>59</v>
      </c>
      <c r="H10" s="1" t="s">
        <v>4</v>
      </c>
      <c r="I10" s="1" t="s">
        <v>10</v>
      </c>
      <c r="J10" s="1" t="s">
        <v>60</v>
      </c>
      <c r="K10" s="2" t="s">
        <v>45</v>
      </c>
      <c r="L10" s="2" t="s">
        <v>46</v>
      </c>
      <c r="M10" s="1" t="s">
        <v>61</v>
      </c>
      <c r="N10" s="36" t="s">
        <v>72</v>
      </c>
      <c r="O10" s="40" t="s">
        <v>89</v>
      </c>
    </row>
    <row r="11" spans="2:16" s="14" customFormat="1">
      <c r="B11" s="10">
        <v>1</v>
      </c>
      <c r="C11" s="10">
        <v>2</v>
      </c>
      <c r="D11" s="10">
        <v>3</v>
      </c>
      <c r="E11" s="11">
        <v>4</v>
      </c>
      <c r="F11" s="11">
        <v>5</v>
      </c>
      <c r="G11" s="11">
        <v>6</v>
      </c>
      <c r="H11" s="11">
        <v>7</v>
      </c>
      <c r="I11" s="11">
        <v>8</v>
      </c>
      <c r="J11" s="11">
        <v>9</v>
      </c>
      <c r="K11" s="11">
        <v>10</v>
      </c>
      <c r="L11" s="11">
        <v>11</v>
      </c>
      <c r="M11" s="11">
        <v>12</v>
      </c>
      <c r="N11" s="37">
        <v>13</v>
      </c>
      <c r="O11" s="41"/>
    </row>
    <row r="12" spans="2:16" s="14" customFormat="1" ht="36" customHeight="1">
      <c r="B12" s="10"/>
      <c r="C12" s="79" t="s">
        <v>71</v>
      </c>
      <c r="D12" s="80"/>
      <c r="E12" s="80"/>
      <c r="F12" s="80"/>
      <c r="G12" s="80"/>
      <c r="H12" s="80"/>
      <c r="I12" s="80"/>
      <c r="J12" s="80"/>
      <c r="K12" s="80"/>
      <c r="L12" s="80"/>
      <c r="M12" s="80"/>
      <c r="N12" s="81"/>
      <c r="O12" s="41"/>
    </row>
    <row r="13" spans="2:16" ht="120" customHeight="1">
      <c r="B13" s="8" t="s">
        <v>15</v>
      </c>
      <c r="C13" s="6" t="s">
        <v>5</v>
      </c>
      <c r="D13" s="12" t="s">
        <v>6</v>
      </c>
      <c r="E13" s="18">
        <v>70000</v>
      </c>
      <c r="F13" s="18">
        <v>100</v>
      </c>
      <c r="G13" s="18">
        <v>766</v>
      </c>
      <c r="H13" s="38">
        <v>12</v>
      </c>
      <c r="I13" s="18">
        <v>5</v>
      </c>
      <c r="J13" s="38">
        <f>SUM(H13*1.05)</f>
        <v>12.600000000000001</v>
      </c>
      <c r="K13" s="19">
        <f>SUM(G13*H13)</f>
        <v>9192</v>
      </c>
      <c r="L13" s="19">
        <f>SUM(G13*J13)</f>
        <v>9651.6</v>
      </c>
      <c r="M13" s="39" t="s">
        <v>64</v>
      </c>
      <c r="N13" s="18">
        <v>76570</v>
      </c>
      <c r="O13" s="16">
        <f>SUM(N13/100)</f>
        <v>765.7</v>
      </c>
    </row>
    <row r="14" spans="2:16" ht="25.5">
      <c r="B14" s="5" t="s">
        <v>7</v>
      </c>
      <c r="C14" s="6" t="s">
        <v>12</v>
      </c>
      <c r="D14" s="6" t="s">
        <v>17</v>
      </c>
      <c r="E14" s="18"/>
      <c r="F14" s="18" t="s">
        <v>58</v>
      </c>
      <c r="G14" s="18">
        <v>165</v>
      </c>
      <c r="H14" s="38">
        <v>32</v>
      </c>
      <c r="I14" s="18">
        <v>5</v>
      </c>
      <c r="J14" s="38">
        <f t="shared" ref="J14:J17" si="0">SUM(H14*1.05)</f>
        <v>33.6</v>
      </c>
      <c r="K14" s="19">
        <f t="shared" ref="K14:K18" si="1">SUM(G14*H14)</f>
        <v>5280</v>
      </c>
      <c r="L14" s="19">
        <f t="shared" ref="L14:L18" si="2">SUM(G14*J14)</f>
        <v>5544</v>
      </c>
      <c r="M14" s="6" t="s">
        <v>63</v>
      </c>
      <c r="N14" s="43">
        <v>6570</v>
      </c>
      <c r="O14" s="40">
        <f>SUM(N14/40)</f>
        <v>164.25</v>
      </c>
      <c r="P14" s="52" t="s">
        <v>107</v>
      </c>
    </row>
    <row r="15" spans="2:16" ht="33" customHeight="1">
      <c r="B15" s="5" t="s">
        <v>13</v>
      </c>
      <c r="C15" s="6" t="s">
        <v>9</v>
      </c>
      <c r="D15" s="6" t="s">
        <v>16</v>
      </c>
      <c r="E15" s="18">
        <v>500</v>
      </c>
      <c r="F15" s="18">
        <v>24</v>
      </c>
      <c r="G15" s="18">
        <v>21</v>
      </c>
      <c r="H15" s="38">
        <v>10</v>
      </c>
      <c r="I15" s="18">
        <v>5</v>
      </c>
      <c r="J15" s="38">
        <f t="shared" si="0"/>
        <v>10.5</v>
      </c>
      <c r="K15" s="19">
        <f t="shared" si="1"/>
        <v>210</v>
      </c>
      <c r="L15" s="19">
        <f t="shared" si="2"/>
        <v>220.5</v>
      </c>
      <c r="M15" s="6" t="s">
        <v>62</v>
      </c>
      <c r="N15" s="18"/>
      <c r="O15" s="49">
        <f>SUM(E15/24)</f>
        <v>20.833333333333332</v>
      </c>
      <c r="P15" s="47" t="s">
        <v>85</v>
      </c>
    </row>
    <row r="16" spans="2:16" ht="36.75" customHeight="1">
      <c r="B16" s="5"/>
      <c r="C16" s="6" t="s">
        <v>9</v>
      </c>
      <c r="D16" s="6" t="s">
        <v>87</v>
      </c>
      <c r="E16" s="18"/>
      <c r="F16" s="18">
        <v>24</v>
      </c>
      <c r="G16" s="18">
        <v>12</v>
      </c>
      <c r="H16" s="38">
        <v>10</v>
      </c>
      <c r="I16" s="18">
        <v>5</v>
      </c>
      <c r="J16" s="38">
        <f t="shared" si="0"/>
        <v>10.5</v>
      </c>
      <c r="K16" s="19">
        <f t="shared" si="1"/>
        <v>120</v>
      </c>
      <c r="L16" s="19">
        <f t="shared" si="2"/>
        <v>126</v>
      </c>
      <c r="M16" s="6" t="s">
        <v>62</v>
      </c>
      <c r="N16" s="18"/>
      <c r="O16" s="47">
        <v>12</v>
      </c>
      <c r="P16" s="51" t="s">
        <v>88</v>
      </c>
    </row>
    <row r="17" spans="2:16" ht="39">
      <c r="B17" s="5" t="s">
        <v>14</v>
      </c>
      <c r="C17" s="6" t="s">
        <v>12</v>
      </c>
      <c r="D17" s="46" t="s">
        <v>86</v>
      </c>
      <c r="E17" s="18"/>
      <c r="F17" s="18" t="s">
        <v>67</v>
      </c>
      <c r="G17" s="18">
        <v>6</v>
      </c>
      <c r="H17" s="38">
        <v>120</v>
      </c>
      <c r="I17" s="18">
        <v>5</v>
      </c>
      <c r="J17" s="38">
        <f t="shared" si="0"/>
        <v>126</v>
      </c>
      <c r="K17" s="19">
        <f t="shared" si="1"/>
        <v>720</v>
      </c>
      <c r="L17" s="19">
        <f t="shared" si="2"/>
        <v>756</v>
      </c>
      <c r="M17" s="42" t="s">
        <v>68</v>
      </c>
      <c r="N17" s="18"/>
      <c r="O17" s="48">
        <v>6</v>
      </c>
      <c r="P17" s="48" t="s">
        <v>108</v>
      </c>
    </row>
    <row r="18" spans="2:16">
      <c r="B18" s="5" t="s">
        <v>66</v>
      </c>
      <c r="C18" s="6" t="s">
        <v>11</v>
      </c>
      <c r="D18" s="7"/>
      <c r="E18" s="18"/>
      <c r="F18" s="18" t="s">
        <v>83</v>
      </c>
      <c r="G18" s="18">
        <v>426</v>
      </c>
      <c r="H18" s="38">
        <v>0.5</v>
      </c>
      <c r="I18" s="18">
        <v>21</v>
      </c>
      <c r="J18" s="38">
        <f>SUM(H18*1.21)</f>
        <v>0.60499999999999998</v>
      </c>
      <c r="K18" s="19">
        <f t="shared" si="1"/>
        <v>213</v>
      </c>
      <c r="L18" s="19">
        <f t="shared" si="2"/>
        <v>257.73</v>
      </c>
      <c r="M18" s="6" t="s">
        <v>11</v>
      </c>
      <c r="N18" s="18">
        <v>76570</v>
      </c>
      <c r="O18" s="50">
        <f>SUM(N18/180)</f>
        <v>425.38888888888891</v>
      </c>
      <c r="P18" s="40" t="s">
        <v>65</v>
      </c>
    </row>
    <row r="19" spans="2:16">
      <c r="B19" s="74" t="s">
        <v>84</v>
      </c>
      <c r="C19" s="74"/>
      <c r="D19" s="74"/>
      <c r="E19" s="74"/>
      <c r="F19" s="74"/>
      <c r="G19" s="74"/>
      <c r="H19" s="74"/>
      <c r="I19" s="74"/>
      <c r="J19" s="74"/>
      <c r="K19" s="19">
        <f>SUM(K13:K18)</f>
        <v>15735</v>
      </c>
      <c r="L19" s="20">
        <f>SUM(L13:L18)</f>
        <v>16555.830000000002</v>
      </c>
      <c r="M19" s="18"/>
      <c r="N19" s="25"/>
      <c r="O19" s="40"/>
    </row>
    <row r="20" spans="2:16" ht="15" customHeight="1">
      <c r="B20" s="21"/>
      <c r="C20" s="76" t="s">
        <v>8</v>
      </c>
      <c r="D20" s="76"/>
      <c r="E20" s="76"/>
      <c r="F20" s="76"/>
      <c r="G20" s="76"/>
      <c r="H20" s="76"/>
      <c r="I20" s="76"/>
      <c r="J20" s="76"/>
      <c r="K20" s="76"/>
      <c r="L20" s="76"/>
      <c r="M20" s="76"/>
    </row>
    <row r="21" spans="2:16" ht="15" customHeight="1">
      <c r="B21" s="22"/>
      <c r="C21" s="68" t="s">
        <v>48</v>
      </c>
      <c r="D21" s="69"/>
      <c r="E21" s="69"/>
      <c r="F21" s="69"/>
      <c r="G21" s="69"/>
      <c r="H21" s="69"/>
      <c r="I21" s="69"/>
      <c r="J21" s="69"/>
      <c r="K21" s="69"/>
      <c r="L21" s="69"/>
      <c r="M21" s="70"/>
    </row>
    <row r="22" spans="2:16" ht="15" customHeight="1">
      <c r="B22" s="22"/>
      <c r="C22" s="68" t="s">
        <v>49</v>
      </c>
      <c r="D22" s="69"/>
      <c r="E22" s="69"/>
      <c r="F22" s="69"/>
      <c r="G22" s="69"/>
      <c r="H22" s="69"/>
      <c r="I22" s="69"/>
      <c r="J22" s="69"/>
      <c r="K22" s="69"/>
      <c r="L22" s="69"/>
      <c r="M22" s="70"/>
    </row>
    <row r="23" spans="2:16" ht="15.75">
      <c r="B23" s="22"/>
      <c r="C23" s="77" t="s">
        <v>50</v>
      </c>
      <c r="D23" s="77"/>
      <c r="E23" s="77"/>
      <c r="F23" s="77"/>
      <c r="G23" s="77"/>
      <c r="H23" s="77"/>
      <c r="I23" s="77"/>
      <c r="J23" s="77"/>
      <c r="K23" s="77"/>
      <c r="L23" s="77"/>
      <c r="M23" s="77"/>
    </row>
    <row r="24" spans="2:16">
      <c r="B24" s="22"/>
      <c r="C24" s="78" t="s">
        <v>51</v>
      </c>
      <c r="D24" s="78"/>
      <c r="E24" s="78"/>
      <c r="F24" s="78"/>
      <c r="G24" s="78"/>
      <c r="H24" s="78"/>
      <c r="I24" s="78"/>
      <c r="J24" s="78"/>
      <c r="K24" s="78"/>
      <c r="L24" s="78"/>
      <c r="M24" s="78"/>
    </row>
    <row r="25" spans="2:16" ht="15.75">
      <c r="B25" s="22"/>
      <c r="C25" s="77" t="s">
        <v>52</v>
      </c>
      <c r="D25" s="77"/>
      <c r="E25" s="77"/>
      <c r="F25" s="77"/>
      <c r="G25" s="77"/>
      <c r="H25" s="77"/>
      <c r="I25" s="77"/>
      <c r="J25" s="77"/>
      <c r="K25" s="77"/>
      <c r="L25" s="77"/>
      <c r="M25" s="77"/>
    </row>
    <row r="26" spans="2:16">
      <c r="B26" s="22"/>
      <c r="C26" s="78"/>
      <c r="D26" s="78"/>
      <c r="E26" s="78"/>
      <c r="F26" s="78"/>
      <c r="G26" s="78"/>
      <c r="H26" s="78"/>
      <c r="I26" s="78"/>
      <c r="J26" s="78"/>
      <c r="K26" s="78"/>
      <c r="L26" s="78"/>
      <c r="M26" s="78"/>
    </row>
    <row r="27" spans="2:16" ht="41.25" customHeight="1">
      <c r="B27" s="23"/>
      <c r="C27" s="55" t="s">
        <v>53</v>
      </c>
      <c r="D27" s="75"/>
      <c r="E27" s="75"/>
      <c r="F27" s="75"/>
      <c r="G27" s="75"/>
      <c r="H27" s="75"/>
      <c r="I27" s="75"/>
      <c r="J27" s="75"/>
      <c r="K27" s="75"/>
      <c r="L27" s="75"/>
      <c r="M27" s="56"/>
    </row>
    <row r="28" spans="2:16" ht="18" customHeight="1">
      <c r="B28" s="24"/>
      <c r="C28" s="33"/>
      <c r="D28" s="33"/>
      <c r="E28" s="33"/>
      <c r="F28" s="33"/>
      <c r="G28" s="33"/>
      <c r="H28" s="33"/>
      <c r="I28" s="33"/>
      <c r="J28" s="33"/>
      <c r="K28" s="33"/>
      <c r="L28" s="33"/>
      <c r="M28" s="33"/>
    </row>
    <row r="29" spans="2:16">
      <c r="B29" s="24"/>
      <c r="C29" s="13"/>
      <c r="D29" s="13"/>
      <c r="E29" s="13"/>
      <c r="F29" s="13"/>
      <c r="G29" s="13"/>
      <c r="H29" s="13"/>
      <c r="I29" s="13"/>
      <c r="J29" s="13"/>
      <c r="K29" s="13"/>
      <c r="L29" s="13"/>
      <c r="M29" s="13"/>
    </row>
    <row r="30" spans="2:16" ht="15.75">
      <c r="B30" s="25"/>
      <c r="C30" s="58" t="s">
        <v>82</v>
      </c>
      <c r="D30" s="58"/>
      <c r="E30" s="57"/>
      <c r="F30" s="57"/>
      <c r="G30" s="29"/>
      <c r="H30" s="57"/>
      <c r="I30" s="57"/>
      <c r="J30" s="57"/>
      <c r="K30" s="57"/>
      <c r="L30" s="57"/>
      <c r="M30" s="57"/>
    </row>
    <row r="31" spans="2:16" ht="15.75">
      <c r="B31" s="25"/>
      <c r="C31" s="71" t="s">
        <v>54</v>
      </c>
      <c r="D31" s="72"/>
      <c r="E31" s="72"/>
      <c r="F31" s="72"/>
      <c r="G31" s="72"/>
      <c r="H31" s="72"/>
      <c r="I31" s="72"/>
      <c r="J31" s="72"/>
      <c r="K31" s="72"/>
      <c r="L31" s="72"/>
      <c r="M31" s="73"/>
    </row>
    <row r="32" spans="2:16" ht="48.75" customHeight="1">
      <c r="B32" s="25"/>
      <c r="C32" s="59" t="s">
        <v>55</v>
      </c>
      <c r="D32" s="60"/>
      <c r="E32" s="61" t="s">
        <v>56</v>
      </c>
      <c r="F32" s="62"/>
      <c r="G32" s="35"/>
      <c r="H32" s="61" t="s">
        <v>57</v>
      </c>
      <c r="I32" s="63"/>
      <c r="J32" s="63"/>
      <c r="K32" s="63"/>
      <c r="L32" s="63"/>
      <c r="M32" s="62"/>
    </row>
    <row r="33" spans="2:13" ht="39.75" customHeight="1">
      <c r="B33" s="45">
        <v>1</v>
      </c>
      <c r="C33" s="96" t="s">
        <v>18</v>
      </c>
      <c r="D33" s="97"/>
      <c r="E33" s="55" t="s">
        <v>73</v>
      </c>
      <c r="F33" s="56"/>
      <c r="G33" s="28"/>
      <c r="H33" s="57" t="s">
        <v>90</v>
      </c>
      <c r="I33" s="57"/>
      <c r="J33" s="57"/>
      <c r="K33" s="57"/>
      <c r="L33" s="57"/>
      <c r="M33" s="57"/>
    </row>
    <row r="34" spans="2:13">
      <c r="B34" s="26">
        <v>2</v>
      </c>
      <c r="C34" s="64" t="s">
        <v>19</v>
      </c>
      <c r="D34" s="65"/>
      <c r="E34" s="53" t="s">
        <v>31</v>
      </c>
      <c r="F34" s="54"/>
      <c r="G34" s="28"/>
      <c r="H34" s="57" t="s">
        <v>92</v>
      </c>
      <c r="I34" s="57"/>
      <c r="J34" s="57"/>
      <c r="K34" s="57"/>
      <c r="L34" s="57"/>
      <c r="M34" s="57"/>
    </row>
    <row r="35" spans="2:13">
      <c r="B35" s="26">
        <v>3</v>
      </c>
      <c r="C35" s="64" t="s">
        <v>20</v>
      </c>
      <c r="D35" s="65"/>
      <c r="E35" s="53" t="s">
        <v>32</v>
      </c>
      <c r="F35" s="54"/>
      <c r="G35" s="28"/>
      <c r="H35" s="57" t="s">
        <v>91</v>
      </c>
      <c r="I35" s="57"/>
      <c r="J35" s="57"/>
      <c r="K35" s="57"/>
      <c r="L35" s="57"/>
      <c r="M35" s="57"/>
    </row>
    <row r="36" spans="2:13">
      <c r="B36" s="26">
        <v>4</v>
      </c>
      <c r="C36" s="64" t="s">
        <v>21</v>
      </c>
      <c r="D36" s="65"/>
      <c r="E36" s="53" t="s">
        <v>33</v>
      </c>
      <c r="F36" s="54"/>
      <c r="G36" s="28"/>
      <c r="H36" s="57" t="s">
        <v>97</v>
      </c>
      <c r="I36" s="57"/>
      <c r="J36" s="57"/>
      <c r="K36" s="57"/>
      <c r="L36" s="57"/>
      <c r="M36" s="57"/>
    </row>
    <row r="37" spans="2:13">
      <c r="B37" s="26">
        <v>5</v>
      </c>
      <c r="C37" s="64" t="s">
        <v>22</v>
      </c>
      <c r="D37" s="65"/>
      <c r="E37" s="53" t="s">
        <v>34</v>
      </c>
      <c r="F37" s="54"/>
      <c r="G37" s="28"/>
      <c r="H37" s="57" t="s">
        <v>98</v>
      </c>
      <c r="I37" s="57"/>
      <c r="J37" s="57"/>
      <c r="K37" s="57"/>
      <c r="L37" s="57"/>
      <c r="M37" s="57"/>
    </row>
    <row r="38" spans="2:13">
      <c r="B38" s="26">
        <v>6</v>
      </c>
      <c r="C38" s="64" t="s">
        <v>23</v>
      </c>
      <c r="D38" s="65"/>
      <c r="E38" s="53" t="s">
        <v>35</v>
      </c>
      <c r="F38" s="54"/>
      <c r="G38" s="28"/>
      <c r="H38" s="57" t="s">
        <v>99</v>
      </c>
      <c r="I38" s="57"/>
      <c r="J38" s="57"/>
      <c r="K38" s="57"/>
      <c r="L38" s="57"/>
      <c r="M38" s="57"/>
    </row>
    <row r="39" spans="2:13">
      <c r="B39" s="26">
        <v>7</v>
      </c>
      <c r="C39" s="64" t="s">
        <v>24</v>
      </c>
      <c r="D39" s="65"/>
      <c r="E39" s="53" t="s">
        <v>36</v>
      </c>
      <c r="F39" s="54"/>
      <c r="G39" s="28"/>
      <c r="H39" s="57" t="s">
        <v>93</v>
      </c>
      <c r="I39" s="57"/>
      <c r="J39" s="57"/>
      <c r="K39" s="57"/>
      <c r="L39" s="57"/>
      <c r="M39" s="57"/>
    </row>
    <row r="40" spans="2:13" ht="45.75" customHeight="1">
      <c r="B40" s="18">
        <v>8</v>
      </c>
      <c r="C40" s="64" t="s">
        <v>25</v>
      </c>
      <c r="D40" s="65"/>
      <c r="E40" s="55" t="s">
        <v>43</v>
      </c>
      <c r="F40" s="56"/>
      <c r="G40" s="30"/>
      <c r="H40" s="57" t="s">
        <v>100</v>
      </c>
      <c r="I40" s="57"/>
      <c r="J40" s="57"/>
      <c r="K40" s="57"/>
      <c r="L40" s="57"/>
      <c r="M40" s="57"/>
    </row>
    <row r="41" spans="2:13" ht="32.25" customHeight="1">
      <c r="B41" s="26">
        <v>9</v>
      </c>
      <c r="C41" s="64" t="s">
        <v>26</v>
      </c>
      <c r="D41" s="65"/>
      <c r="E41" s="55" t="s">
        <v>37</v>
      </c>
      <c r="F41" s="56"/>
      <c r="G41" s="27"/>
      <c r="H41" s="86" t="s">
        <v>94</v>
      </c>
      <c r="I41" s="87"/>
      <c r="J41" s="87"/>
      <c r="K41" s="87"/>
      <c r="L41" s="87"/>
      <c r="M41" s="88"/>
    </row>
    <row r="42" spans="2:13">
      <c r="B42" s="26">
        <v>10</v>
      </c>
      <c r="C42" s="64" t="s">
        <v>27</v>
      </c>
      <c r="D42" s="65"/>
      <c r="E42" s="53" t="s">
        <v>38</v>
      </c>
      <c r="F42" s="54"/>
      <c r="G42" s="27"/>
      <c r="H42" s="86" t="s">
        <v>101</v>
      </c>
      <c r="I42" s="87"/>
      <c r="J42" s="87"/>
      <c r="K42" s="87"/>
      <c r="L42" s="87"/>
      <c r="M42" s="88"/>
    </row>
    <row r="43" spans="2:13">
      <c r="B43" s="26">
        <v>11</v>
      </c>
      <c r="C43" s="64" t="s">
        <v>28</v>
      </c>
      <c r="D43" s="65"/>
      <c r="E43" s="53" t="s">
        <v>39</v>
      </c>
      <c r="F43" s="54"/>
      <c r="G43" s="27"/>
      <c r="H43" s="86" t="s">
        <v>95</v>
      </c>
      <c r="I43" s="87"/>
      <c r="J43" s="87"/>
      <c r="K43" s="87"/>
      <c r="L43" s="87"/>
      <c r="M43" s="88"/>
    </row>
    <row r="44" spans="2:13" ht="22.5" customHeight="1">
      <c r="B44" s="26">
        <v>12</v>
      </c>
      <c r="C44" s="64" t="s">
        <v>29</v>
      </c>
      <c r="D44" s="65"/>
      <c r="E44" s="53" t="s">
        <v>40</v>
      </c>
      <c r="F44" s="54"/>
      <c r="G44" s="27"/>
      <c r="H44" s="86" t="s">
        <v>96</v>
      </c>
      <c r="I44" s="87"/>
      <c r="J44" s="87"/>
      <c r="K44" s="87"/>
      <c r="L44" s="87"/>
      <c r="M44" s="88"/>
    </row>
    <row r="45" spans="2:13">
      <c r="B45" s="26">
        <v>13</v>
      </c>
      <c r="C45" s="64" t="s">
        <v>30</v>
      </c>
      <c r="D45" s="65"/>
      <c r="E45" s="53" t="s">
        <v>41</v>
      </c>
      <c r="F45" s="54"/>
      <c r="G45" s="28"/>
      <c r="H45" s="57" t="s">
        <v>102</v>
      </c>
      <c r="I45" s="57"/>
      <c r="J45" s="57"/>
      <c r="K45" s="57"/>
      <c r="L45" s="57"/>
      <c r="M45" s="57"/>
    </row>
    <row r="46" spans="2:13" ht="71.25" customHeight="1">
      <c r="B46" s="45">
        <v>14</v>
      </c>
      <c r="C46" s="89" t="s">
        <v>74</v>
      </c>
      <c r="D46" s="90"/>
      <c r="E46" s="91" t="s">
        <v>75</v>
      </c>
      <c r="F46" s="92"/>
      <c r="G46" s="27"/>
      <c r="H46" s="86" t="s">
        <v>103</v>
      </c>
      <c r="I46" s="87"/>
      <c r="J46" s="87"/>
      <c r="K46" s="87"/>
      <c r="L46" s="87"/>
      <c r="M46" s="88"/>
    </row>
    <row r="47" spans="2:13" ht="71.25" customHeight="1">
      <c r="B47" s="45">
        <v>15</v>
      </c>
      <c r="C47" s="89" t="s">
        <v>76</v>
      </c>
      <c r="D47" s="90"/>
      <c r="E47" s="91" t="s">
        <v>77</v>
      </c>
      <c r="F47" s="92"/>
      <c r="G47" s="27"/>
      <c r="H47" s="86" t="s">
        <v>106</v>
      </c>
      <c r="I47" s="87"/>
      <c r="J47" s="87"/>
      <c r="K47" s="87"/>
      <c r="L47" s="87"/>
      <c r="M47" s="88"/>
    </row>
    <row r="48" spans="2:13" ht="90.75" customHeight="1">
      <c r="B48" s="45">
        <v>16</v>
      </c>
      <c r="C48" s="89" t="s">
        <v>78</v>
      </c>
      <c r="D48" s="90"/>
      <c r="E48" s="91" t="s">
        <v>79</v>
      </c>
      <c r="F48" s="92"/>
      <c r="G48" s="27"/>
      <c r="H48" s="86" t="s">
        <v>104</v>
      </c>
      <c r="I48" s="87"/>
      <c r="J48" s="87"/>
      <c r="K48" s="87"/>
      <c r="L48" s="87"/>
      <c r="M48" s="88"/>
    </row>
    <row r="49" spans="2:13" ht="90.75" customHeight="1">
      <c r="B49" s="45">
        <v>17</v>
      </c>
      <c r="C49" s="89" t="s">
        <v>80</v>
      </c>
      <c r="D49" s="90"/>
      <c r="E49" s="91" t="s">
        <v>42</v>
      </c>
      <c r="F49" s="92"/>
      <c r="G49" s="27"/>
      <c r="H49" s="93" t="s">
        <v>109</v>
      </c>
      <c r="I49" s="94"/>
      <c r="J49" s="94"/>
      <c r="K49" s="94"/>
      <c r="L49" s="94"/>
      <c r="M49" s="95"/>
    </row>
    <row r="50" spans="2:13" ht="90.75" customHeight="1">
      <c r="B50" s="45">
        <v>18</v>
      </c>
      <c r="C50" s="82" t="s">
        <v>81</v>
      </c>
      <c r="D50" s="83"/>
      <c r="E50" s="84" t="s">
        <v>42</v>
      </c>
      <c r="F50" s="85"/>
      <c r="G50" s="27"/>
      <c r="H50" s="86" t="s">
        <v>105</v>
      </c>
      <c r="I50" s="87"/>
      <c r="J50" s="87"/>
      <c r="K50" s="87"/>
      <c r="L50" s="87"/>
      <c r="M50" s="88"/>
    </row>
    <row r="51" spans="2:13">
      <c r="B51" s="9"/>
      <c r="C51" s="34"/>
      <c r="D51" s="34"/>
      <c r="E51" s="33"/>
      <c r="F51" s="33"/>
      <c r="G51" s="33"/>
      <c r="H51" s="9"/>
      <c r="I51" s="9"/>
      <c r="J51" s="9"/>
      <c r="K51" s="9"/>
      <c r="L51" s="9"/>
      <c r="M51" s="9"/>
    </row>
    <row r="52" spans="2:13">
      <c r="B52" s="9"/>
      <c r="C52" s="34"/>
      <c r="D52" s="34"/>
      <c r="E52" s="33"/>
      <c r="F52" s="33"/>
      <c r="G52" s="33"/>
      <c r="H52" s="9"/>
      <c r="I52" s="9"/>
      <c r="J52" s="9"/>
      <c r="K52" s="9"/>
      <c r="L52" s="9"/>
      <c r="M52" s="9"/>
    </row>
  </sheetData>
  <mergeCells count="73">
    <mergeCell ref="C33:D33"/>
    <mergeCell ref="E38:F38"/>
    <mergeCell ref="E39:F39"/>
    <mergeCell ref="E40:F40"/>
    <mergeCell ref="E45:F45"/>
    <mergeCell ref="C34:D34"/>
    <mergeCell ref="C35:D35"/>
    <mergeCell ref="C36:D36"/>
    <mergeCell ref="C44:D44"/>
    <mergeCell ref="E44:F44"/>
    <mergeCell ref="E41:F41"/>
    <mergeCell ref="E43:F43"/>
    <mergeCell ref="C37:D37"/>
    <mergeCell ref="C38:D38"/>
    <mergeCell ref="C39:D39"/>
    <mergeCell ref="E37:F37"/>
    <mergeCell ref="E48:F48"/>
    <mergeCell ref="H48:M48"/>
    <mergeCell ref="H44:M44"/>
    <mergeCell ref="H46:M46"/>
    <mergeCell ref="C41:D41"/>
    <mergeCell ref="C42:D42"/>
    <mergeCell ref="E42:F42"/>
    <mergeCell ref="H41:M41"/>
    <mergeCell ref="H42:M42"/>
    <mergeCell ref="C50:D50"/>
    <mergeCell ref="E50:F50"/>
    <mergeCell ref="H50:M50"/>
    <mergeCell ref="C43:D43"/>
    <mergeCell ref="C46:D46"/>
    <mergeCell ref="E46:F46"/>
    <mergeCell ref="H45:M45"/>
    <mergeCell ref="C45:D45"/>
    <mergeCell ref="H43:M43"/>
    <mergeCell ref="C49:D49"/>
    <mergeCell ref="E49:F49"/>
    <mergeCell ref="H49:M49"/>
    <mergeCell ref="C47:D47"/>
    <mergeCell ref="E47:F47"/>
    <mergeCell ref="H47:M47"/>
    <mergeCell ref="C48:D48"/>
    <mergeCell ref="C40:D40"/>
    <mergeCell ref="H37:M37"/>
    <mergeCell ref="H38:M38"/>
    <mergeCell ref="B5:M5"/>
    <mergeCell ref="B8:M8"/>
    <mergeCell ref="C21:M21"/>
    <mergeCell ref="C22:M22"/>
    <mergeCell ref="C31:M31"/>
    <mergeCell ref="B19:J19"/>
    <mergeCell ref="C27:M27"/>
    <mergeCell ref="C20:M20"/>
    <mergeCell ref="C23:M23"/>
    <mergeCell ref="C24:M24"/>
    <mergeCell ref="C25:M25"/>
    <mergeCell ref="C26:M26"/>
    <mergeCell ref="C12:N12"/>
    <mergeCell ref="E30:F30"/>
    <mergeCell ref="H30:M30"/>
    <mergeCell ref="C30:D30"/>
    <mergeCell ref="C32:D32"/>
    <mergeCell ref="E32:F32"/>
    <mergeCell ref="H32:M32"/>
    <mergeCell ref="H40:M40"/>
    <mergeCell ref="H33:M33"/>
    <mergeCell ref="H34:M34"/>
    <mergeCell ref="H35:M35"/>
    <mergeCell ref="H36:M36"/>
    <mergeCell ref="E34:F34"/>
    <mergeCell ref="E35:F35"/>
    <mergeCell ref="E36:F36"/>
    <mergeCell ref="E33:F33"/>
    <mergeCell ref="H39:M3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mickunas</dc:creator>
  <cp:lastModifiedBy>balasaitiene</cp:lastModifiedBy>
  <dcterms:created xsi:type="dcterms:W3CDTF">2016-11-23T06:14:07Z</dcterms:created>
  <dcterms:modified xsi:type="dcterms:W3CDTF">2021-02-19T10:37:33Z</dcterms:modified>
</cp:coreProperties>
</file>