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628"/>
  <workbookPr/>
  <mc:AlternateContent xmlns:mc="http://schemas.openxmlformats.org/markup-compatibility/2006">
    <mc:Choice Requires="x15">
      <x15ac:absPath xmlns:x15ac="http://schemas.microsoft.com/office/spreadsheetml/2010/11/ac" url="\\Granitas\konkursams\2021\Ruosiami_2021\LSMU Kauno ligonine reagentai visi 02 15\Siunciami_dokumentai\"/>
    </mc:Choice>
  </mc:AlternateContent>
  <xr:revisionPtr revIDLastSave="0" documentId="13_ncr:1_{97FFD6E6-09FE-4A69-AEFE-EEF49ECF84C3}" xr6:coauthVersionLast="46" xr6:coauthVersionMax="46" xr10:uidLastSave="{00000000-0000-0000-0000-000000000000}"/>
  <bookViews>
    <workbookView xWindow="-120" yWindow="-120" windowWidth="25440" windowHeight="15390" xr2:uid="{00000000-000D-0000-FFFF-FFFF00000000}"/>
  </bookViews>
  <sheets>
    <sheet name="Lapas1" sheetId="1" r:id="rId1"/>
  </sheets>
  <definedNames>
    <definedName name="_xlnm.Print_Area" localSheetId="0">Lapas1!$A$1:$I$249</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95" i="1" l="1"/>
  <c r="G194" i="1"/>
  <c r="H220" i="1" l="1"/>
  <c r="I220" i="1" s="1"/>
  <c r="H221" i="1"/>
  <c r="I221" i="1" s="1"/>
  <c r="H217" i="1"/>
  <c r="I217" i="1" s="1"/>
  <c r="H219" i="1"/>
  <c r="I219" i="1" s="1"/>
  <c r="H44" i="1"/>
  <c r="I44" i="1" s="1"/>
  <c r="H51" i="1"/>
  <c r="I51" i="1" s="1"/>
  <c r="H52" i="1"/>
  <c r="I52" i="1" s="1"/>
  <c r="H53" i="1"/>
  <c r="I53" i="1" s="1"/>
  <c r="H54" i="1"/>
  <c r="I54" i="1" s="1"/>
  <c r="H55" i="1"/>
  <c r="I55" i="1" s="1"/>
  <c r="H50" i="1"/>
  <c r="I50" i="1" s="1"/>
  <c r="H58" i="1"/>
  <c r="I58" i="1" s="1"/>
  <c r="H38" i="1"/>
  <c r="I38" i="1" s="1"/>
  <c r="H39" i="1"/>
  <c r="I39" i="1" s="1"/>
  <c r="H40" i="1"/>
  <c r="I40" i="1" s="1"/>
  <c r="H41" i="1"/>
  <c r="I41" i="1" s="1"/>
  <c r="G56" i="1" l="1"/>
  <c r="I222" i="1"/>
  <c r="H195" i="1"/>
  <c r="G196" i="1"/>
  <c r="H196" i="1" s="1"/>
  <c r="G197" i="1"/>
  <c r="H197" i="1" s="1"/>
  <c r="G193" i="1"/>
  <c r="H193" i="1" s="1"/>
  <c r="H194" i="1"/>
  <c r="G192" i="1"/>
  <c r="H192" i="1" s="1"/>
  <c r="H198" i="1" l="1"/>
  <c r="D80" i="1" l="1"/>
  <c r="H155" i="1"/>
  <c r="I155" i="1" s="1"/>
  <c r="H156" i="1"/>
  <c r="I156" i="1" s="1"/>
  <c r="H157" i="1"/>
  <c r="I157" i="1" s="1"/>
  <c r="H153" i="1"/>
  <c r="I153" i="1" s="1"/>
  <c r="H106" i="1"/>
  <c r="I106" i="1" s="1"/>
  <c r="H86" i="1"/>
  <c r="I86" i="1" s="1"/>
  <c r="H96" i="1"/>
  <c r="I96" i="1" s="1"/>
  <c r="H74" i="1"/>
  <c r="I74" i="1" s="1"/>
  <c r="H76" i="1"/>
  <c r="I76" i="1" s="1"/>
  <c r="H77" i="1"/>
  <c r="I77" i="1" s="1"/>
  <c r="H79" i="1"/>
  <c r="I79" i="1" s="1"/>
  <c r="H81" i="1"/>
  <c r="I81" i="1" s="1"/>
  <c r="H83" i="1"/>
  <c r="I83" i="1" s="1"/>
  <c r="H85" i="1"/>
  <c r="I85" i="1" s="1"/>
  <c r="H88" i="1"/>
  <c r="I88" i="1" s="1"/>
  <c r="H89" i="1"/>
  <c r="I89" i="1" s="1"/>
  <c r="H90" i="1"/>
  <c r="I90" i="1" s="1"/>
  <c r="H91" i="1"/>
  <c r="I91" i="1" s="1"/>
  <c r="H92" i="1"/>
  <c r="I92" i="1" s="1"/>
  <c r="H93" i="1"/>
  <c r="I93" i="1" s="1"/>
  <c r="H94" i="1"/>
  <c r="I94" i="1" s="1"/>
  <c r="H95" i="1"/>
  <c r="I95" i="1" s="1"/>
  <c r="H97" i="1"/>
  <c r="I97" i="1" s="1"/>
  <c r="H99" i="1"/>
  <c r="I99" i="1" s="1"/>
  <c r="H100" i="1"/>
  <c r="I100" i="1" s="1"/>
  <c r="H101" i="1"/>
  <c r="I101" i="1" s="1"/>
  <c r="H103" i="1"/>
  <c r="I103" i="1" s="1"/>
  <c r="H104" i="1"/>
  <c r="I104" i="1" s="1"/>
  <c r="H105" i="1"/>
  <c r="I105" i="1" s="1"/>
  <c r="H107" i="1"/>
  <c r="I107" i="1" s="1"/>
  <c r="H108" i="1"/>
  <c r="I108" i="1" s="1"/>
  <c r="H109" i="1"/>
  <c r="I109" i="1" s="1"/>
  <c r="H110" i="1"/>
  <c r="I110" i="1" s="1"/>
  <c r="H111" i="1"/>
  <c r="I111" i="1" s="1"/>
  <c r="H112" i="1"/>
  <c r="I112" i="1" s="1"/>
  <c r="I158" i="1" l="1"/>
  <c r="I114" i="1"/>
  <c r="H37" i="1" l="1"/>
  <c r="I37" i="1" s="1"/>
  <c r="G42" i="1" s="1"/>
  <c r="H35" i="1"/>
  <c r="I35" i="1" s="1"/>
  <c r="H33" i="1"/>
  <c r="I33" i="1" s="1"/>
  <c r="H32" i="1"/>
  <c r="I32" i="1" s="1"/>
  <c r="H31" i="1"/>
  <c r="I31" i="1" s="1"/>
  <c r="H29" i="1"/>
  <c r="I29" i="1" s="1"/>
  <c r="H28" i="1"/>
  <c r="I28" i="1" s="1"/>
  <c r="H26" i="1"/>
  <c r="I26" i="1" s="1"/>
  <c r="H25" i="1"/>
  <c r="I25" i="1" s="1"/>
  <c r="H23" i="1"/>
  <c r="I23" i="1" s="1"/>
  <c r="H22" i="1"/>
  <c r="I22" i="1" s="1"/>
  <c r="H20" i="1"/>
  <c r="I20" i="1" s="1"/>
  <c r="H12" i="1"/>
  <c r="I12" i="1" s="1"/>
  <c r="H13" i="1"/>
  <c r="I13" i="1" s="1"/>
  <c r="H14" i="1"/>
  <c r="I14" i="1" s="1"/>
  <c r="H16" i="1"/>
  <c r="I16" i="1" s="1"/>
  <c r="H18" i="1"/>
  <c r="I18" i="1" s="1"/>
  <c r="H11" i="1"/>
  <c r="I11" i="1" s="1"/>
  <c r="H59" i="1"/>
  <c r="I59" i="1" s="1"/>
  <c r="D98" i="1" l="1"/>
  <c r="D87" i="1"/>
  <c r="D84" i="1"/>
  <c r="D78" i="1"/>
  <c r="D73" i="1"/>
  <c r="D20" i="1" l="1"/>
  <c r="D23" i="1"/>
  <c r="D26" i="1"/>
</calcChain>
</file>

<file path=xl/sharedStrings.xml><?xml version="1.0" encoding="utf-8"?>
<sst xmlns="http://schemas.openxmlformats.org/spreadsheetml/2006/main" count="622" uniqueCount="463">
  <si>
    <t>REAGENTŲ BEI PAPILDOMŲ PRIEMONIŲ PAVADINIMAI, KIEKIAI IR KAINOS</t>
  </si>
  <si>
    <t xml:space="preserve">Eil.
Nr.
</t>
  </si>
  <si>
    <t>Diagnostinių reagentų, medžiagų pavadinimai</t>
  </si>
  <si>
    <t>Techniniai ir kokybiniai reikalavimai tyrimams</t>
  </si>
  <si>
    <t>Preliminarus tyrimų skaičius per 36 mėn. (vnt kiekis)</t>
  </si>
  <si>
    <t>Reagentų ir priemonių kiekis (ml./vnt.) nurodytam tyrimų skaičiui</t>
  </si>
  <si>
    <t>Siūloma pakuotė</t>
  </si>
  <si>
    <t>Siūlomos pakuotės kaina, EUR be PVM</t>
  </si>
  <si>
    <t>Suma, EUR be PVM 36 mėn.</t>
  </si>
  <si>
    <t>Suma, EUR su PVM 36 mėn.</t>
  </si>
  <si>
    <t>1</t>
  </si>
  <si>
    <t>2</t>
  </si>
  <si>
    <t>3</t>
  </si>
  <si>
    <t>4</t>
  </si>
  <si>
    <t>5</t>
  </si>
  <si>
    <t>6</t>
  </si>
  <si>
    <t>7</t>
  </si>
  <si>
    <t>8</t>
  </si>
  <si>
    <t>9</t>
  </si>
  <si>
    <t>10</t>
  </si>
  <si>
    <t>11</t>
  </si>
  <si>
    <t>12</t>
  </si>
  <si>
    <t>13</t>
  </si>
  <si>
    <t>14</t>
  </si>
  <si>
    <t>15</t>
  </si>
  <si>
    <t>16</t>
  </si>
  <si>
    <t>17</t>
  </si>
  <si>
    <t>18</t>
  </si>
  <si>
    <t>Legionella testas</t>
  </si>
  <si>
    <t>Imunochromatografinis testas L.pneumophilae antigenui šlapime nustatyti</t>
  </si>
  <si>
    <t>Greitas testas S.pneumoniae antigenui šlapime nustatyti</t>
  </si>
  <si>
    <t>38</t>
  </si>
  <si>
    <t>39</t>
  </si>
  <si>
    <t>40</t>
  </si>
  <si>
    <t>41</t>
  </si>
  <si>
    <t>42</t>
  </si>
  <si>
    <t>43</t>
  </si>
  <si>
    <t>44</t>
  </si>
  <si>
    <t>(Analizatoriaus pavadinimas)</t>
  </si>
  <si>
    <t>Preliminarus tyrimų skaičius per 36 mėn.</t>
  </si>
  <si>
    <t>PASTABOS:</t>
  </si>
  <si>
    <t>1. Tiekėjas privalo įvertinti ir nurodyti (įrašyti) visas reikiamas sudedamąsias dalis tyrimui atlikti.</t>
  </si>
  <si>
    <t>2. Pateikti reikalingą reagentų, kitų priemonių ir kontrolinių medžiagų (atliekant kasdieninę 2-jų lygių kokybės kontrolę) kiekį, numatomam nurodytam tyrimų skaičiui per 36 mėn. atlikimui.</t>
  </si>
  <si>
    <t>3. Reagentai ir papildomos medžiagos/priemonės turi būti paženklinti CE arba lygiaverčiu ženklu.</t>
  </si>
  <si>
    <t>4. Visos siūlomos prekės turi būti originalios, tinkamos darbui siūlomiems analizatoriams.( Pateikti gamintojo patvirtinimą )</t>
  </si>
  <si>
    <t>Tyrimo priemones reikalingas tiksliniam tyrimui atlikti tiekėjai privalo nurodyti patys užpildydami specifikacijoje pateiktas lenteles, nebūtinai vadovaujantis tuo kas dalinai nurodyta specifikacijoje, tačiau būtina nurodyti visą spektrą priemonių užtikrinančių kokybišką tyrimo atlikimą. Tyrimams kur nenaudojamos pagalbinės priemonės ar reagentai nurodoma 0 (nulis).</t>
  </si>
  <si>
    <t>Eil.Nr.</t>
  </si>
  <si>
    <t>Pavadinimas/ techniniai parametrai</t>
  </si>
  <si>
    <t>Reikalaujami techniniai parametrai</t>
  </si>
  <si>
    <t>Reikalavimų atitikimas (būtina nurodyti tikslią nuorodą analizatoriaus dokumentacijoje (dokumentacijoje tiksliai pažymimas techninis parametras)</t>
  </si>
  <si>
    <t>Galimybė prisijungti prie laboratorijos informacinės sistemos (LIS)</t>
  </si>
  <si>
    <t>Būtina</t>
  </si>
  <si>
    <t>45</t>
  </si>
  <si>
    <t>46</t>
  </si>
  <si>
    <t>47</t>
  </si>
  <si>
    <t>48</t>
  </si>
  <si>
    <t>49</t>
  </si>
  <si>
    <t>50</t>
  </si>
  <si>
    <t xml:space="preserve"> </t>
  </si>
  <si>
    <t xml:space="preserve">6 vnt </t>
  </si>
  <si>
    <t xml:space="preserve"> INFEKCIJŲ SEROLOGINIAI TYRIMAI </t>
  </si>
  <si>
    <t>Plokštelių juostelės dalijamos atskirais šulinėliais (pusiau automat. spektrofotometras )</t>
  </si>
  <si>
    <t xml:space="preserve">Anti HSV ½ IgG ELISA reakcija 96 šulinėliai plokštelėje </t>
  </si>
  <si>
    <t xml:space="preserve">Anti HSV ½ IgM ELISA reakcija 96 šulinėliai plokštelėje </t>
  </si>
  <si>
    <t>Anti Varicella Zoster IgM   ELISA reakcija 96 šulinėliai plokštelėje</t>
  </si>
  <si>
    <t>Neuroboreliosis IgG/IgM ELISA reakcija 96 šulinėliai plokštelėje</t>
  </si>
  <si>
    <t>Apskaičiavimas pagal formulę be bendrųjų imunoglobulinų ir albumino  gradiento, IgG ir IgM antikūnų nustatymas viename rinkinyje(pusiau automat. spektrofotometras )</t>
  </si>
  <si>
    <t xml:space="preserve">Anti TBE IgG ir IgM (erkinis encefalitas) ELISA reakcija 96 šulinėliai plokštelėje viename rinkinyje su atskiromis kontrolemis ir konjugatais </t>
  </si>
  <si>
    <t>ANA screen ELISA reakcija 96 šulinėliai plokštelėje. Kietos fazės pagrindas - išgrynintų antigenų mišinys ( ss-A60, ss-A52, ss-B RNP-70, sn RNP/SM, Sc-70)</t>
  </si>
  <si>
    <t xml:space="preserve">Nespecifinių pneumonijų sukėlėjų diagnostika </t>
  </si>
  <si>
    <t>Anti Mycoplasma pneum. IgM ELISA reakcija 96 šulinėliai plokštelėje. Kietos fazės pagrindas išgrynintas  MP antigenas (FH štamas su papildomu P1  ir HMN1  168 kDa)</t>
  </si>
  <si>
    <t xml:space="preserve">Anti Chlamydia pneum.. IgM ELISA reakcija 96 šulinėliai plokštelėje. Kietos fazės pagrindas, grupei specifinis LPS </t>
  </si>
  <si>
    <t>Anti Chlamydia trach. IgM ELISA reakcija 96 šulinėliai plokštelėje. Kietos fazės pagrindas –MOM (išorinės membranos proteinai LPS ir sisntetiniais peptidais</t>
  </si>
  <si>
    <t>1.1</t>
  </si>
  <si>
    <t>2.1</t>
  </si>
  <si>
    <t>3.1</t>
  </si>
  <si>
    <t>4.1</t>
  </si>
  <si>
    <t>5.1</t>
  </si>
  <si>
    <t>6.1</t>
  </si>
  <si>
    <t>7.1</t>
  </si>
  <si>
    <t>8.1</t>
  </si>
  <si>
    <t>9.1</t>
  </si>
  <si>
    <t>Mėginio tūris</t>
  </si>
  <si>
    <t>Kokybinis,  imunochromatografinis metodas;Tyrimo jautrumas lyginant su PGR arba ELISA metodu ne mažiau nei 98 proc, specifiškumas ne mažiau  nei 95 proc.</t>
  </si>
  <si>
    <t>Vertinama tik pilna pirkimo dalis, atitinkanti bendrinius kokybinius bei techninius reikalavimus.</t>
  </si>
  <si>
    <t>5. Reagentų galiojimo terminas ne trumpesnis kaip 6 mėnesiai nuo pristatymo dienos.</t>
  </si>
  <si>
    <t>CE sertifikatas</t>
  </si>
  <si>
    <t>Atmintis</t>
  </si>
  <si>
    <t>Jungtys</t>
  </si>
  <si>
    <t xml:space="preserve">DIAGNOSTIKOS REAGENTŲ SU ANALIZATORIŲ PANAUDA PIRKIMAS, </t>
  </si>
  <si>
    <t xml:space="preserve">RPR reagentų rinkinys su kontroliniu serumu, plokštelemis, pipetėmis. </t>
  </si>
  <si>
    <t xml:space="preserve">Monolateks rinkinys infekc. mononukleozės heterof. a/k  nustatyti. </t>
  </si>
  <si>
    <t xml:space="preserve">Anti Helicobacter pylori IgG </t>
  </si>
  <si>
    <t>Greitas imunochromatografinis testas su CagAg ir VacAg</t>
  </si>
  <si>
    <t xml:space="preserve"> Imunochromatografinis testas</t>
  </si>
  <si>
    <t xml:space="preserve"> Helicobacter pylori  antigenas išmatose </t>
  </si>
  <si>
    <t>S. pneumoniae testas</t>
  </si>
  <si>
    <t xml:space="preserve">Plazmodium Falciparum nustatymas </t>
  </si>
  <si>
    <t xml:space="preserve">Gripo   A/B  viruso nustatymas </t>
  </si>
  <si>
    <t>Anti Mycoplasma pneum. IgG</t>
  </si>
  <si>
    <t>Anti Chlamydia pneum.. IgG</t>
  </si>
  <si>
    <t>Greitas Clostridium difficile specifinės gliutamato dehidrogenazės (GDH) ir Clostridium difficile  toksinų A ir B nustatymas išmatose</t>
  </si>
  <si>
    <t>53</t>
  </si>
  <si>
    <t>54</t>
  </si>
  <si>
    <t>55</t>
  </si>
  <si>
    <t>56</t>
  </si>
  <si>
    <t>57</t>
  </si>
  <si>
    <t>58</t>
  </si>
  <si>
    <t>59</t>
  </si>
  <si>
    <t>60</t>
  </si>
  <si>
    <t>61</t>
  </si>
  <si>
    <t>63</t>
  </si>
  <si>
    <t>63.1</t>
  </si>
  <si>
    <t>63.2</t>
  </si>
  <si>
    <t xml:space="preserve">Testai narkotikų nustatymui šlapime </t>
  </si>
  <si>
    <t xml:space="preserve">Barbitūratų  nustatymui </t>
  </si>
  <si>
    <t xml:space="preserve">Kokaino  nustatymui </t>
  </si>
  <si>
    <t xml:space="preserve">Amfetamino  nustatymui </t>
  </si>
  <si>
    <t xml:space="preserve">Morfino  nustatymui </t>
  </si>
  <si>
    <t xml:space="preserve">Benzodiazepinų  nustatymui </t>
  </si>
  <si>
    <t>AMP/BAR/BZO/COC/MOR/ MTD/THC</t>
  </si>
  <si>
    <t>Rinkinys slaptam kraujavimui iš virškinamojo trakto susekti IFOB  imunologiniu metodu</t>
  </si>
  <si>
    <t>30 vnt.</t>
  </si>
  <si>
    <t>70</t>
  </si>
  <si>
    <t>71</t>
  </si>
  <si>
    <t>72</t>
  </si>
  <si>
    <t>73</t>
  </si>
  <si>
    <t>Rinkinys standartizuotam kraujavimo laikui nustatyti, Ivy metodu,</t>
  </si>
  <si>
    <t>supakuota po 1 vnt.</t>
  </si>
  <si>
    <t>1000 vnt.</t>
  </si>
  <si>
    <t>1.</t>
  </si>
  <si>
    <t>2.</t>
  </si>
  <si>
    <t>3.</t>
  </si>
  <si>
    <t>4.</t>
  </si>
  <si>
    <t>5.</t>
  </si>
  <si>
    <t>6.</t>
  </si>
  <si>
    <t>9.</t>
  </si>
  <si>
    <t>Gamintojo katalogai, ar kita medžiaga, įrodanti atitikimą reikalaujamiems parametrams</t>
  </si>
  <si>
    <t>Įranga paženklinta CE ženklu, turi atitikti IVDD 98/79/EC</t>
  </si>
  <si>
    <t xml:space="preserve"> BIOCHEMINIAI - IMUNOLOGINIAI  TYRIMAI </t>
  </si>
  <si>
    <t>Matavimo principas</t>
  </si>
  <si>
    <t>Eil. Nr.</t>
  </si>
  <si>
    <t>Preliminarus tyrimų skaičius (įskaitant kasdieninius 2 lygių kontrolinius tyrimus) per 36 mėn.</t>
  </si>
  <si>
    <t xml:space="preserve">Protrombino komplekso II-VII-X faktorių aktyvumo nustatymas </t>
  </si>
  <si>
    <t xml:space="preserve">Fibrinogeno koncentracijos nustatymas </t>
  </si>
  <si>
    <t>Aktyvinto dalinio tromboplastino laiko nustatymas (ADTL)</t>
  </si>
  <si>
    <t>D-dimerų koncentracijos nustatymas</t>
  </si>
  <si>
    <t>Imunoturbidimetrinis metodas, reagentas turi būti ne prastesnės klinikinės kokybės negu šiuo metu naudojamas gydymo įstaigoje: nejautrus heparinui iki 1IU/ml, sukalibruotas (kalibracinė kreivė įkeliama naudojant brūkšninį kodą), darbinio tirpalo stabilumas analizatoriuje ≥ 14 d. , jautrumas  ≥97% , specifiškumas ≥75,5%, NPV≥99,7%.</t>
  </si>
  <si>
    <t>Anti Xa faktoriaus nustatymas</t>
  </si>
  <si>
    <t>Chromogeninių substratų metodas. Pateikti reikiamą kiekį reagentų, kalibracinių ir dviejų lygių kontrolinių plazmų (įrašyti visus tikslius komercinius pavadinimus) šių vaistų kontrolei, tyrimų skaičių išskirstant proporcingai : LMWH, HMWH, Fondaparinux, Edoxaban, Apixaban.</t>
  </si>
  <si>
    <t>Ekarino tyrimas tiesioginio trombino inhibitoriaus (dabigatran) nustatymui</t>
  </si>
  <si>
    <t>Chromogeninių substratų metodas</t>
  </si>
  <si>
    <t>Analizatoriaus duomenys</t>
  </si>
  <si>
    <t>Analizatoriaus tipas, modelis, gamintojas</t>
  </si>
  <si>
    <t>Analizatoriaus tipas</t>
  </si>
  <si>
    <t>Automatinis krešėjimo sistemos analizatorius</t>
  </si>
  <si>
    <t>Matavimo principai</t>
  </si>
  <si>
    <t xml:space="preserve">1. Chronometrinis: elektromagnetinis mechaninis arba lygiavertis, leidžiantis išmatuoti normalias, lipemines, hemolizuotas, drumstas plazmas be papildomų procedūrų
2. Kolorimetrinis
3. Imunoturbidimetrinis
</t>
  </si>
  <si>
    <t>Tyrimų spektras</t>
  </si>
  <si>
    <t>Ne mažesnis, kaip nurodyta tiriamų analičių lentelėje (Priedas Nr.1.1)</t>
  </si>
  <si>
    <t>Mėginių talpa</t>
  </si>
  <si>
    <t>Ne mažesnė kaip 80 vietų</t>
  </si>
  <si>
    <t>Tiriamieji mėginiai</t>
  </si>
  <si>
    <t>Atliekant rutinos (chronometrinius) tyrimus, analizatorius turi ištirti visus citruotos plazmos mėginius: normalius, lipeminius, hemolizuotus, ikterinius, drumstus.
Būtina funkcija  - papildomai pridėti ir nelaukiant  tyrimų ciklo pabaigos analizuoti skubius mėginius. 
Būtinas  automatinis mėginio praskiedimas.</t>
  </si>
  <si>
    <t>Matavimo sistema</t>
  </si>
  <si>
    <t>Atliekant rutinos (chronometrinius) tyrimus rezultatas turi būti gaunamas iš vieno matavimo be papildomų procedūrų. Vienam tyrimui naudojama viena matavimo laikmena. Analizatorius turi išduoti patikimą rezultatą, reakcijos  metu susidarius tiek normalios, tiek ir silpnos struktūros krešuliui (disfibrinogenemijos, antikoaguliantų perdozavimo bei kitais atvejais)</t>
  </si>
  <si>
    <t>Reagentų ir matavimo laikmenų valdymas</t>
  </si>
  <si>
    <t>Būtinas funkcionalumas:
- reagentų patalpinimas į bet kurią reagentų talpos poziciją
- daugiau nei vieno tos pačios rūšies reagento buteliuko patalpinimas, užtikrinantis nenutrūkstamą ištyrimo procesą
- pastovus reagentų, skysčių, matavimo laikmenų kiekio sekimas ir vartotojo informavimas apie jų trūkumą.</t>
  </si>
  <si>
    <t>Vienkartinės matavimo laikmenos</t>
  </si>
  <si>
    <t xml:space="preserve">Vienkartinės matavimo laikmenos turi būti analizatoriaus gamintojo,  kiekvienos pakuotės  serijos Nr. identifikuojamas  brūkšninio kodo pagalba, talpinamos į analizatorių ne mažiau kaip po 800 vnt. </t>
  </si>
  <si>
    <t>Duomenų atsekamumas</t>
  </si>
  <si>
    <t>Privalomas brūkšninių kodų skaitytuvas,  identifikuojantis ne mažiau , kaip šiuos parametrus: pavadinimą, kodą, partijos Nr., stabilumą analizatoriuje, galiojimo laiką, tūrį, kalibracijos duomenis, kontrolinių medžiagų duomenis</t>
  </si>
  <si>
    <t>Komplektacija ir pajungimas į LIS</t>
  </si>
  <si>
    <t>Remonto darbus ir techninio aptarnavimo paslaugą tiekėjas turi teikti nemokamai, visą sutarties galiojimo laikotarpį. Gamintojo apmokyti ir sertifikuoti (pateikti tai įrodančius sertifikatus) serviso specialistai turi būti kalbantys valstybine kalba, turėti ne mažesnę kaip 3 metų darbo patirtį prižiūrint panaudai teikiamą prietaisą</t>
  </si>
  <si>
    <t>Ne senesni negu 3 metai nuo pagaminimo datos</t>
  </si>
  <si>
    <t xml:space="preserve">Protrombino laiko II-VII-X faktorių aktyvumo nustatymas </t>
  </si>
  <si>
    <r>
      <t xml:space="preserve">Mėginys  -  citruota plazma: normali, lipeminė, hemolizuota, ikterinė, reagentas turi būti nejautrus heparinui iki 1 IU ml, sukalibruotas, kalibracinė kreivė įkeliama naudojant brūkšninį kodą. Pakuotė </t>
    </r>
    <r>
      <rPr>
        <u/>
        <sz val="10"/>
        <rFont val="Times New Roman"/>
        <family val="1"/>
        <charset val="186"/>
      </rPr>
      <t>&lt;</t>
    </r>
    <r>
      <rPr>
        <sz val="10"/>
        <rFont val="Times New Roman"/>
        <family val="1"/>
        <charset val="186"/>
      </rPr>
      <t xml:space="preserve"> 10 ml.</t>
    </r>
  </si>
  <si>
    <r>
      <t xml:space="preserve">Mėginys  -  citruota plazma: normali, lipeminė, hemolizuota, ikterinė, reagentas turi būti nejautrus heparinui iki 1 IU ml, sukalibruotas. Pakuotė </t>
    </r>
    <r>
      <rPr>
        <u/>
        <sz val="10"/>
        <rFont val="Times New Roman"/>
        <family val="1"/>
        <charset val="186"/>
      </rPr>
      <t>&lt;</t>
    </r>
    <r>
      <rPr>
        <sz val="10"/>
        <rFont val="Times New Roman"/>
        <family val="1"/>
        <charset val="186"/>
      </rPr>
      <t xml:space="preserve"> 5 ml.</t>
    </r>
  </si>
  <si>
    <r>
      <t xml:space="preserve">Mėginys  -  citruota plazma: normali, lipeminė, hemolizuota, ikterinė, Klauso metodas, reagentas turi būti skystas (paruoštas darbui), sukalibruotas, kalibracinė kreivė įkeliama naudojant brūkšninį kodą , darbinio tirpalo stabilumas ≥ 7 d. analizatoriuje. Pakuotė </t>
    </r>
    <r>
      <rPr>
        <u/>
        <sz val="10"/>
        <rFont val="Times New Roman"/>
        <family val="1"/>
        <charset val="186"/>
      </rPr>
      <t>&lt;</t>
    </r>
    <r>
      <rPr>
        <sz val="10"/>
        <rFont val="Times New Roman"/>
        <family val="1"/>
        <charset val="186"/>
      </rPr>
      <t xml:space="preserve"> 5 ml.</t>
    </r>
  </si>
  <si>
    <r>
      <t xml:space="preserve">Mėginys  -  citruota plazma: normali, lipeminė, hemolizuota, ikterinė, rekalcifikacijos metodas Aktyvatorius  polifenolis, stabilumas ≥ 7 d. analizatoriuje, pakuotė </t>
    </r>
    <r>
      <rPr>
        <u/>
        <sz val="10"/>
        <rFont val="Times New Roman"/>
        <family val="1"/>
        <charset val="186"/>
      </rPr>
      <t>&lt;</t>
    </r>
    <r>
      <rPr>
        <sz val="10"/>
        <rFont val="Times New Roman"/>
        <family val="1"/>
        <charset val="186"/>
      </rPr>
      <t xml:space="preserve"> 10 ml.</t>
    </r>
  </si>
  <si>
    <r>
      <t xml:space="preserve">Mėginys  -  citruota plazma: normali, lipeminė, hemolizuota, ikterinė, rekalcifikacijos metodas Aktyvatorius silicis, stabilumas ≥ 7 d. 2-8ºC, pakuotė </t>
    </r>
    <r>
      <rPr>
        <u/>
        <sz val="10"/>
        <rFont val="Times New Roman"/>
        <family val="1"/>
        <charset val="186"/>
      </rPr>
      <t>&lt;</t>
    </r>
    <r>
      <rPr>
        <sz val="10"/>
        <rFont val="Times New Roman"/>
        <family val="1"/>
        <charset val="186"/>
      </rPr>
      <t xml:space="preserve"> 5 ml. </t>
    </r>
  </si>
  <si>
    <t xml:space="preserve">Turi būti spausdintuvas, monitorius, srovės/įtampos stabilizatorius, analizatoriaus pajungimas į LIS. </t>
  </si>
  <si>
    <t>programinės įrangos privalomi funkcionalumai</t>
  </si>
  <si>
    <t>1.Programinė įranga turi leisti perduoti į LIS šiuos duomenis: tyrimų užsakymus, tyrimų atsakymus, kokybės kontrolės duomenis, tyrimų atlikimo laiką, operatoriaus ID. 2. Būtina archyvuoti visus pacientų tyrimų rezultatus, kokybės kontrolės rezultatus, kalibravimo duomenis, techninės priežiūros duomenis, operatorių prisijungimo duomenis ne mažiau kaip 5 metų laikotarpiu. 3. Automatinio pamatinių biologinių verčių ribų apskaičiavimas iš archyvo pagal laboratorijos nustatytus kriterijus. 4. Automatinis rezultatų kompleksinės ir išplėstinės neapibrėžties skaičiavimas. 5. Westgard-o taisyklių taikymas vidinės kokybės kontrolės grafikuose. 6. Automatinio tyrimo atsakymo techninis validavimas vadovaujantis laboratorijos nustatytomis taisyklėmis. 7. Atsikartojamumo, atkūriamumo apskaičiavimas.</t>
  </si>
  <si>
    <t>Tyrimo atlikimo laikas</t>
  </si>
  <si>
    <t>Analizatoriaus jungtys</t>
  </si>
  <si>
    <t>BENDROSIOS CITOLOGIJOS TYRIMAI</t>
  </si>
  <si>
    <t>1 vnt.</t>
  </si>
  <si>
    <t xml:space="preserve">Greitų plazmos reaginų testas su 0,02 % anglies dalelių, ne daugiau 100 testų pakuotėje, su teigiama/neigiama kontrole </t>
  </si>
  <si>
    <t xml:space="preserve">Testas kokybinis, imunochromatografinis, įpakuotas hermetiškai uždarytame maišelyje, skirtas žmogaus IgM antikūnių prieš Epštein-Baro virusą  serume / plazmoje  nustatymui. Pasirinkimo pirmumas tyrimų fasuotėms:  ne daugiau 25 testų. </t>
  </si>
  <si>
    <t>Rota/Adeno viruso Ag nustatymas išmatose</t>
  </si>
  <si>
    <t xml:space="preserve">Imunochromatografinis testas kokybiniam Adeno ir Rota  virusų nustatymui žmogaus išmatose. Pilnas rinkinys su kontrole, vienkartinėmis priemonėmis,  to paties gamintojo kaip ir Nora viruso testo. Pasirinkimo pirmumas tyrimų fasuotėms:  ne daugiau 10 testų. </t>
  </si>
  <si>
    <t>Antikūnų prieš dvispiralę DNR nustatymas (anti-dsDNR)</t>
  </si>
  <si>
    <t xml:space="preserve">Latekso agliutinacijos metodas, kokybinis tyrimas. Rinkinys  paruoštas naudojimui: reagentai, teigiama/neigiama kontrolės, plokštelės, kitos reikalingos tyrimui priemonės. Pasirinkimo pirmumas tyrimų fasuotėms:  ne daugiau 50 testų. </t>
  </si>
  <si>
    <t>Aspirino poveikio nustatymas</t>
  </si>
  <si>
    <t>Būtina: vidinė kontrolė kasetėje, kliniškai nustatyta slenkstinė vertė</t>
  </si>
  <si>
    <t>Klopidogrelio ir kitų antiagregantų veikiančių į P2Y12 receptorius poveikio nustatymas</t>
  </si>
  <si>
    <t>Būtina: vidinė kontrolė kasetėje, kliniškai validuotas terapinis langas (pateikti studijų pavadinimus ir apimtis), trombocitų inhibicijos procento įvertinimas</t>
  </si>
  <si>
    <t>1.  Siūlomi reagentai ir eksploatacinės priemonės  turi būti originalūs analizatoriaus gamintojo. Jei siūlomas lygiavertis  analizatorius, reagentai ir eksploatacinės priemonės  turi būti  siūlomų  analizatorių gamintojų arba su prietaiso gamintojo patvirtintais klinikiniais analitiniais validacijos ir adaptacijos protokolais ir pilnai atitinkantys  kokybinius ir  techninius reikalavimus.</t>
  </si>
  <si>
    <t>2. Tiekėjas privalo įvertinti ir nurodyti (įrašyti) visas reikiamas sudedamąsias dalis konkrečiam šioje specifikacijoje nurodytam tyrimui atlikti.</t>
  </si>
  <si>
    <t xml:space="preserve">4. Visos siūlomos prekės (reagentai, matavimo laikmenos, kontrolinė medžiaga) turi būti prietaiso gamintojo arba su prietaiso gamintojo pateiktais klinikiniais analitiniais validacijos ir adaptacijos protokolais ir pilnai atitinkantys  kokybinius ir  techninius reikalavimus. </t>
  </si>
  <si>
    <t>5. Reagentai ir papildomos medžiagos/priemonės turi būti paženklinti CE ženklu pagal IVDD prietaisų direktyvą 98/79/EC.</t>
  </si>
  <si>
    <t>6. Reagentų, kontrolinių, kalbibracinių medžiagų galiojimo terminas ne trumpesnis kaip 6 mėnesiai nuo pristatymo dienos.</t>
  </si>
  <si>
    <t>Tyrimo priemones, reikalingas tiksliniam tyrimui atlikti, tiekėjai privalo nurodyti patys užpildydami specifikacijoje pateiktas lenteles, nebūtinai vadovaujantis tuo, kas dalinai nurodyta specifikacijoje, tačiau būtina nurodyti visą spektrą priemonių užtikrinančių kokybišką tyrimo atlikimą. Tyrimams, kur nenaudojamos pagalbinės priemonės ar reagentai nurodoma 0 (nulis).</t>
  </si>
  <si>
    <t>Analizatoriaus pavadinimas, tipas / modelis, gamintojas</t>
  </si>
  <si>
    <t xml:space="preserve">Sistemos tipas </t>
  </si>
  <si>
    <t>Automatinis analizatorius antiagregantų poveikio nustatymui</t>
  </si>
  <si>
    <t>Šviesos transmisijos agregometrijos metodas</t>
  </si>
  <si>
    <t>Matavimo kanalų skaičius</t>
  </si>
  <si>
    <t>Vienas</t>
  </si>
  <si>
    <t>Pilnas kraujas uždaruose vakuuminiuose mėgintuvėliuose</t>
  </si>
  <si>
    <t>Tyrimo procedūra</t>
  </si>
  <si>
    <t>Mėginiai turi būti tiriami tiesiai iš mėgintuvėlio, be papildomų mėginio paruošimo ar reagentų pipetavimo procedūrų</t>
  </si>
  <si>
    <t>Matavimo trukmė</t>
  </si>
  <si>
    <t>Matavimo analizatoriuje trukmė ne ilgiau kaip 5 min</t>
  </si>
  <si>
    <t>Galimybė prijungti spausdintuvą</t>
  </si>
  <si>
    <t>Nemokama pogarantinė analizatoriaus techninė priežiūra ir jos rinkinys sutarties galiojimo metu</t>
  </si>
  <si>
    <t>Būtina. Pateikti patvirtinimą raštu.</t>
  </si>
  <si>
    <t>Analizatoriaus naudojimo vadovas lietuvių ir anglų kalbomis</t>
  </si>
  <si>
    <t>Privaloma</t>
  </si>
  <si>
    <t>Kokybiniai ir techniniai reikalavimai tyrimui</t>
  </si>
  <si>
    <t>Spausdintuvas</t>
  </si>
  <si>
    <t>Tikslinis tyrimo (reagento, medžiagos, papildomos priemonės) pavadinimas</t>
  </si>
  <si>
    <t>Tyrimų skaičius per 36 mėn.</t>
  </si>
  <si>
    <t>Tuberkuliozės antikūnių nustatymas</t>
  </si>
  <si>
    <t xml:space="preserve">Testas kokybinis, imunochromatografinis, įpakuotas hermetiškai uždarytame maišelyje, skirtas tuberkuliozės antikūnų nustatymui. Pasirinkimo pirmumas tyrimų fasuotėms:  ne daugiau 25 testų. </t>
  </si>
  <si>
    <t>(Turi atitikti nurodytus kokybinius bei techninius reikalavimus)</t>
  </si>
  <si>
    <t>Programų(ciklų) skaičius per 36 mėn.</t>
  </si>
  <si>
    <t>Išorinė kokybės kontrolė biochemijai</t>
  </si>
  <si>
    <t xml:space="preserve">12 mėnesių ciklas. Kontrolinių mėginių  (iki 50 analičių) tyrimas 1 kartą per mėnesį. Viso 12 mėginių/metus. Galimybė registruoti kelis analizatorius už tą pačią kainą.Nemokamas dalyvio sertifikatas </t>
  </si>
  <si>
    <t>Išorinė kokybės kontrolė hematologijai</t>
  </si>
  <si>
    <t xml:space="preserve">12 mėnesių ciklas. Kontrolinių mėginių  (iki 12 analičių) tyrimas 1 kartą per mėnesį. Viso 12 mėginių/metus.Galimybė registruoti kelis analizatorius už tą pačią kainą.Nemokamas dalyvio sertifikatas </t>
  </si>
  <si>
    <t>Išorinė kokybės kontrolė imunologiniams tyrimams</t>
  </si>
  <si>
    <t xml:space="preserve">12 mėnesių ciklas. Kontrolinių mėginių  (iki 50 analičių) tyrimas 1 kartą per mėnesį. Viso 12 mėginių/metus.Galimybė registruoti kelis analizatorius už tą pačią kainą.Nemokamas dalyvio sertifikatas </t>
  </si>
  <si>
    <t>Išorinė kokybės kontrolė PK ir DATL ir FIB  tyrimams</t>
  </si>
  <si>
    <t>12 mėnesių ciklas. Ne mažiau 4 lygių kontrolinių mėginių ištyrimas 2 kartus metuose. Viso 6 mėginiai/metus. Nemokamas dalyvio sertifikatas</t>
  </si>
  <si>
    <t>Išorinė kokybės kontrolė D-dimerų  tyrimams</t>
  </si>
  <si>
    <t>1. Išorinio kokybės vertinimo programos, kontrolinės medžiagos bei naudojamos papildomos medžiagos/priemonės turi būti paženklinti CE ženklu pagal IVDD prietaisų direktyvą 98/79/EC.</t>
  </si>
  <si>
    <t>2. Gamintojo katalogai, ar kita medžiaga, įrodanti atitikimą reikalaujamiems parametrams.</t>
  </si>
  <si>
    <t>3. Naudojimo instrukcijos lietuvių ir anglų kalbomis.</t>
  </si>
  <si>
    <t>Išorinė kokybės kontrolė smegenų skysčio biochemijos tyrimams</t>
  </si>
  <si>
    <t>Ne mažiau 2 kartų ciklų per metus.</t>
  </si>
  <si>
    <t>51</t>
  </si>
  <si>
    <t>52</t>
  </si>
  <si>
    <t>63.3</t>
  </si>
  <si>
    <t>63.4</t>
  </si>
  <si>
    <t>63.5</t>
  </si>
  <si>
    <t>63pirkimo dalies bendra suma Eur:</t>
  </si>
  <si>
    <t>67</t>
  </si>
  <si>
    <t>70.1</t>
  </si>
  <si>
    <t>70.2</t>
  </si>
  <si>
    <t>70.3</t>
  </si>
  <si>
    <t>70.4</t>
  </si>
  <si>
    <t>70.5</t>
  </si>
  <si>
    <t>70.6.</t>
  </si>
  <si>
    <t>70 pirkimo dalies bendra suma Eur:</t>
  </si>
  <si>
    <t xml:space="preserve">140  PIRKIMO DALIS - DIAGNOSTIKOS REAGENTAI BEI PAPILDOMOS PRIEMONĖS KREŠĖJIMO SISTEMOS TYRIMAMS
</t>
  </si>
  <si>
    <t>140.1 Reagentai bei papildomos priemonės krešėjimo tyrimų analizatoriams (4 vnt.)</t>
  </si>
  <si>
    <r>
      <t xml:space="preserve">140.2  REIKALAVIMAI AUTOMATINIAM KREŠĖJIMO TYRIMŲ ANALIZATORIUI  (2 VNT) PANAUDAI </t>
    </r>
    <r>
      <rPr>
        <sz val="10"/>
        <rFont val="Times New Roman"/>
        <family val="1"/>
        <charset val="186"/>
      </rPr>
      <t>(adresais Hipodromo g. 13 ir Josvainių g. 2)</t>
    </r>
  </si>
  <si>
    <t>140.1 pirkimo dalies bendra suma Eur:</t>
  </si>
  <si>
    <r>
      <t xml:space="preserve">163. PIRKIMO DALIS - IŠORINĖ LABORATORINIŲ TYRIMŲ KONTROLĖS MEDŽIAGA  (ciklais) </t>
    </r>
    <r>
      <rPr>
        <sz val="10"/>
        <color indexed="8"/>
        <rFont val="Times New Roman"/>
        <family val="1"/>
        <charset val="186"/>
      </rPr>
      <t>(adresu Hipodromo g. 13)</t>
    </r>
  </si>
  <si>
    <t>163 pirkimo dalies reagentų ir/ar papildomų priemonių bendra suma Eur:</t>
  </si>
  <si>
    <t>Integravimo darbai</t>
  </si>
  <si>
    <t>Tiekėjas turi skirti inžinierių (konsultantą) analizatoriaus prijungimui ir integracinės sąsajos sukonfigūravimui duomenų mainams su LIS. Inžinierius turės bendradarbiauti su Užsakovo paskirtais atstovais, konfigūruojančiais LIS pusės integracines sąsajas.  
Privalomas Užsakovo personalo apmokymas.</t>
  </si>
  <si>
    <t>Būtina, kad analizatorius jungtųsi į informacinį laboratorijos tinklą, duomenų siuntimas į centrinę duomenų bazę. RJ45 prievadas integruotas arba komplektuojamas su konverteriu/ adapteriu.</t>
  </si>
  <si>
    <t>Analizatorius privalo turėti dvikryptę komunikaciją (integracinę sąsają) standartiniu protokolu (ASTM, HL7) bendravimui su laboratorijos informacine sistema. Turi būti galimybė užtikrinti tyrimų užsakymų ir atsakymų mainus.
Turi būti pateiktos visos būtinos licencijos protokolų, sąsajų aktyvavimui, integracinės sąsajos naudojimui visą analizatoriaus panaudos (eksploatavimo) laiką.</t>
  </si>
  <si>
    <t>166. PIRKIMO DALIS - LABORATORINĖS DIAGNOSTIKOS  REAGENTŲ, MEDŽIAGŲ IR PAPILDOMŲ PRIEMONIŲ TIRPAUS TUMOROGENEZĖS SLOPIKLIO TYRIMAMS</t>
  </si>
  <si>
    <t xml:space="preserve">Analizatorius, siūlomas panaudai, turi atitikti 166.1. ir 166.2. dalyse nurodytus kokybinius bei techninius reikalavimus. </t>
  </si>
  <si>
    <t xml:space="preserve">Eil. Nr. </t>
  </si>
  <si>
    <t>Reagentų ir priemonių kiekis (ml./ vnt.) nurodytam tyrimų skaičiui</t>
  </si>
  <si>
    <t>Siūlomos pakuotės kaina Eur  be PVM</t>
  </si>
  <si>
    <t xml:space="preserve">Suma, EUR be PVM 36 mėn </t>
  </si>
  <si>
    <t xml:space="preserve">Suma, EUR su PVM 36 mėn </t>
  </si>
  <si>
    <t>Tirpaus tumorogenezės slopiklio tyrimas</t>
  </si>
  <si>
    <t>Greitas kiekybinis  tyrimas iš ne ≤  35 µl  serumo ar plazmos; tyrimo atlikimas vienoje vienkartinėje  tyrimo kasetėje; būtina kontrolė kiekvienoje kasetėje, matavimo ribos ne siauresnės nei 13-200  µg/L, analitinis jautrumas ne ≥ 12,5 µg/L</t>
  </si>
  <si>
    <t>300 tyrimų</t>
  </si>
  <si>
    <t>Kontrolinė medžiaga</t>
  </si>
  <si>
    <t>Ne mažiau nei dviejų lygių; suderinta su reagentų rinkiniu ir analizatoriumi</t>
  </si>
  <si>
    <t>166 pirkimo dalies bendra suma Eur (su PVM)</t>
  </si>
  <si>
    <t xml:space="preserve">166.2. REIKALAVIMAI ERITROCITŲ NUSĖDIMO GREIČIO MATUOKLIUI </t>
  </si>
  <si>
    <t>Paskirtis</t>
  </si>
  <si>
    <t>Pusiau automatinis  skaitytuvas paciento kiekybiniams tyrimams atlikti plazmoje ar serume , interpretuoti programine įranga, pateikti rezultatą ekrane, atspausdinti integruotu terminiu spausdintuvu, perduoti į LIS sistemą</t>
  </si>
  <si>
    <t xml:space="preserve">Matavimo principas </t>
  </si>
  <si>
    <t>Imunofluorescencinė analizė</t>
  </si>
  <si>
    <t>Ne daugiau nei 35 µl</t>
  </si>
  <si>
    <t xml:space="preserve">Matavinmo ribos </t>
  </si>
  <si>
    <t>Ne siauresnės 13-200 µg/L</t>
  </si>
  <si>
    <t>Pajėgumas</t>
  </si>
  <si>
    <t>Viena tiriamoji kasetė</t>
  </si>
  <si>
    <t>Ne ilgiau kaip 20 min</t>
  </si>
  <si>
    <t xml:space="preserve">Kontrolė </t>
  </si>
  <si>
    <t>Būtina elektroninė kasdieninė prietaiso kontrolė</t>
  </si>
  <si>
    <t>Ne mažiau 300 tyrimų</t>
  </si>
  <si>
    <t xml:space="preserve">Integruotas vidinis terminis </t>
  </si>
  <si>
    <t>Automatinis prietaiso išsijungimas</t>
  </si>
  <si>
    <t xml:space="preserve"> Įranga paženklinta CE ženklu, turi atitikti IVDD 98/79/E</t>
  </si>
  <si>
    <t>USB, išorinio printerio, LIS. Būtina, kad analizatorius jungtųsi į informacinį laboratorijos tinklą</t>
  </si>
  <si>
    <t>2. Pateikti reikalingą reagentų, kitų priemonių ir kontrolinių kiekį, numatomam nurodytam tyrimų skaičiui per 36 mėn. atlikimui.</t>
  </si>
  <si>
    <t>4. Visos siūlomos prekės turi būti originalios, tinkamos darbui siūlomu analizatoriumi.</t>
  </si>
  <si>
    <t>Svarbu: Jei darbo metu yra generuojamos užterštos pavojingomis medžiagomis skystos atliekos, tiekėjas atliekų surinkimo ir nukenksminimo kaštus privalo pateikti pasiūlymuose pagal EC No 1907/2006 (REACH) reikalavimus</t>
  </si>
  <si>
    <t xml:space="preserve">PASTABA:
1. Tiekėjas privalo įvertinti ir nurodyti (įrašyti) visas reikiamas sudedamasias dalis tyrimui atlikti (reagentus, kontroles, kalibratorius ir kt.), tame tarpe ir aparato eksploatacines  medžiagas. 
2. Pateikti reikalingą reagentų, kitų priemonių ir kontrolinių kiekį, numatomam nurodytam tyrimų skaičiui per 36 mėn. atlikimui.
3. Reagentai ir papildomos medžiagos /priemonės turi būti paženklinti CE  ženklu pagal in vitro diagnostikos medicinos prietaisų direktyvą, IVDD 98/79/EC atitikties deklaraciją.
4. Visi siūlomi reagentai, papildomos medžiagos ir eksploatacinės priemonės turi būti vieno gamintojo.
</t>
  </si>
  <si>
    <t>Nesiūlome</t>
  </si>
  <si>
    <t>167 PIRKIMO DALIS - nesiūlome</t>
  </si>
  <si>
    <t>164. PIRKIMO DALIS - IŠORINĖ LABORATORINIŲ TYRIMŲ KONTROLĖS MEDŽIAGA  - nesiūlome</t>
  </si>
  <si>
    <t>1x6</t>
  </si>
  <si>
    <t>74-131</t>
  </si>
  <si>
    <t>1x96</t>
  </si>
  <si>
    <t>64-66</t>
  </si>
  <si>
    <r>
      <t xml:space="preserve">141. PIRKIMO DALIS - LABORATORINĖS DIAGNOSTIKOS  REAGENTŲ, MEDŽIAGŲ IR PAPILDOMŲ PRIEMONIŲ ANTIAGREGANTŲ POVEIKIO  NUSTATYMUI  PORTATYVINIU ANALIZATORIUMI </t>
    </r>
    <r>
      <rPr>
        <sz val="10"/>
        <rFont val="Times New Roman"/>
        <family val="1"/>
        <charset val="186"/>
      </rPr>
      <t>(adresu Hipodromo g. 13)</t>
    </r>
  </si>
  <si>
    <t xml:space="preserve">Analizatorius, siūlomas panaudai, turi atitikti 141.1. ir 141.2. dalyse nurodytus kokybinius bei techninius reikalavimus. </t>
  </si>
  <si>
    <t>141 pirkimo dalies reagentų ir/ar papildomų priemonių bendra suma Eur:</t>
  </si>
  <si>
    <t xml:space="preserve">141.2. REIKALAVIMAI ANTIAGREGANTŲ POVEIKIO  NUSTATYMUI  PORTATYVINIAM ANALIZATORIUI </t>
  </si>
  <si>
    <r>
      <t>3. Pateikti reikalingą reagentų, pagalbinių priemonių, kontrolinių medžiagų (atliekant kasdieninę 2-jų lygių kokybės kontrolę) kiekį, numatomam nurodytam tyrimų skaičiui per 36</t>
    </r>
    <r>
      <rPr>
        <sz val="10"/>
        <rFont val="Times New Roman"/>
        <family val="1"/>
        <charset val="186"/>
      </rPr>
      <t xml:space="preserve"> mėn. atlikimui. Būtina pateikti pasiūlymą visoms pirkimo dalies pozicijoms, visam nurodytam tyrimų skaičiui užtikrinti.</t>
    </r>
  </si>
  <si>
    <t xml:space="preserve">Reagentai ir papildomos priemonės  krešėjimo sistemos tyrimams analizatoriais STA Compact Max, STA Compact,  STA Satellite ir  START-4 (arba lygiaverčiais)
Analizatoriai yra įstaigos nuosavybė.  Siūlomi reagentai ir eksploatacinės priemonės  turi būti originalūs analizatorių gamintojo. Jei siūlomi lygiaverčiai analizatoriai, reagentai ir eksploatacinės priemonės  turi būti  siūlomų  analizatorių gamintojų arba su prietaiso gamintojo patvirtintais klinikiniais analitiniais validacijos ir adaptacijos protokolais ir pilnai atitinkantys  kokybinius ir  techninius reikalavimus
</t>
  </si>
  <si>
    <t>STA SPA+, kat. Nr. 00330. Diagnostica Stago, Prancūzija</t>
  </si>
  <si>
    <t>SPA 20, kat. Nr. 00122. Diagnostica Stago, Prancūzija</t>
  </si>
  <si>
    <t>SPA buferis, kat. Nr. 00124. Diagnostica Stago, Prancūzija</t>
  </si>
  <si>
    <t>12x4 ml</t>
  </si>
  <si>
    <t>2.2</t>
  </si>
  <si>
    <t>12x10 ml</t>
  </si>
  <si>
    <t>250 ml</t>
  </si>
  <si>
    <t>STA LIQUID FIB, kat. Nr.00673. Diagnostica Stago, Prancūzija</t>
  </si>
  <si>
    <t>4 ml</t>
  </si>
  <si>
    <t>STA PTT A5, kat. Nr. 00595. Diagnostica Stago, Prancūzija</t>
  </si>
  <si>
    <t>12x5 ml</t>
  </si>
  <si>
    <t>STA CEPHASCREEN 10, kat. Nr. 00310. Diagnostica Stago, Prancūzija</t>
  </si>
  <si>
    <t>STA LIATEST D-DI plus, kat. Nr. 00662. Diagnostica Stago, Prancūzija</t>
  </si>
  <si>
    <t>STA LIATEST CONTROL N+P, kat. Nr.00526. Diagnostica Stago, Prancūzija</t>
  </si>
  <si>
    <t>6.2</t>
  </si>
  <si>
    <t>STA LIQUID ANTI Xa 4, kat. Nr. 00311. Diagnostica Stago, Prancūzija</t>
  </si>
  <si>
    <t>STA QUALITY HBPM/LMWH, kat. Nr.00686. Diagnostica Stago, Prancūzija</t>
  </si>
  <si>
    <t>STA QUALITY HNF/UFH, kat. Nr.00381. Diagnostica Stago, Prancūzija</t>
  </si>
  <si>
    <t>STA DABIGATRAN CONTROL, kat. Nr.00994. Diagnostica Stago, Prancūzija</t>
  </si>
  <si>
    <t>STA FONDAPARINUX CONTROL, kat. Nr. 00355. Diagnostica Stago, Prancūzija</t>
  </si>
  <si>
    <t>STA APIXABAN CONTROL, kat. Nr. 01074. Diagnostica Stago, Prancūzija</t>
  </si>
  <si>
    <t>STA EDOXABAN CONTROL, kat. Nr. 01072. Diagnostica Stago, Prancūzija</t>
  </si>
  <si>
    <t>STA MULTI HEP CALIBRATOR, kat. Nr. 00348. Diagnostica Stago, Prancūzija</t>
  </si>
  <si>
    <t>STA DABIGATRAN CALIBRATOR, kat. Nr. 00993. Diagnostica Stago, Prancūzija</t>
  </si>
  <si>
    <t>STA APIXABAN CALIBRATOR, kat. Nr. 01075. Diagnostica Stago, Prancūzija</t>
  </si>
  <si>
    <t>STA FONDAPARINUX CALIBRATOR, kat. Nr. 00354. Diagnostica Stago, Prancūzija</t>
  </si>
  <si>
    <t>STA EDOXABAN CALIBRATOR, kat. Nr. 01073. Diagnostica Stago, Prancūzija</t>
  </si>
  <si>
    <t>5x1 ml</t>
  </si>
  <si>
    <t>2x1 ml</t>
  </si>
  <si>
    <t>3x1 ml</t>
  </si>
  <si>
    <t>4x1 ml</t>
  </si>
  <si>
    <t>STA ECA II, kat. Nr.00992. Diagnostica Stago, Prancūzija</t>
  </si>
  <si>
    <t>8.2</t>
  </si>
  <si>
    <t>8.3</t>
  </si>
  <si>
    <t>Kiti reagentai ir priemonės, reikalingi tyrimų atlikimui</t>
  </si>
  <si>
    <t>9.2</t>
  </si>
  <si>
    <t>9.3</t>
  </si>
  <si>
    <t>9.4</t>
  </si>
  <si>
    <t>9.5</t>
  </si>
  <si>
    <t>9.6</t>
  </si>
  <si>
    <t>9.7</t>
  </si>
  <si>
    <t>9.8</t>
  </si>
  <si>
    <t>9.9</t>
  </si>
  <si>
    <t>9.10</t>
  </si>
  <si>
    <t>9.11</t>
  </si>
  <si>
    <t>2x25 Т</t>
  </si>
  <si>
    <t>STA ROUTINE QC 2ml, kat. Nr. 00554. Diagnostica Stago, Prancūzija</t>
  </si>
  <si>
    <t>12x2x2 ml</t>
  </si>
  <si>
    <t>STA Owren Koller, kat. Nr. 00360. Diagnostica Stago, Prancūzija</t>
  </si>
  <si>
    <t>STA CaCl2 0.025 M, kat. Nr. 00367. Diagnostica Stago, Prancūzija</t>
  </si>
  <si>
    <t>STA Desorb U, kat. Nr. 00975. Diagnostica Stago, Prancūzija</t>
  </si>
  <si>
    <t>24x15 ml</t>
  </si>
  <si>
    <t>15 ml</t>
  </si>
  <si>
    <t>STA CLEANER SOLUTION, kat. Nr. 00973. Diagnostica Stago, Prancūzija</t>
  </si>
  <si>
    <t>STA CUVETTE 6x1000EXP/ABC, kat. Nr. 38669. Diagnostica Stago, Prancūzija</t>
  </si>
  <si>
    <t>STA Satellite kiuvetės, kat. Nr. 39430. Diagnostica Stago, Prancūzija</t>
  </si>
  <si>
    <t>Rutuliukai ST4, kat. Nr. 26441. Diagnostica Stago, Prancūzija</t>
  </si>
  <si>
    <t>KIUVETĖS ST4 4x150, kat. Nr. 38876. Diagnostica Stago, Prancūzija</t>
  </si>
  <si>
    <t>2,5 L</t>
  </si>
  <si>
    <t>220 vnt.</t>
  </si>
  <si>
    <t>1850 vnt.</t>
  </si>
  <si>
    <t>4x150 vnt.</t>
  </si>
  <si>
    <t>Šaldymo skystis glikolis (x1L), kat. Nr. 38640. Diagnostica Stago, Prancūzija</t>
  </si>
  <si>
    <t>1 L</t>
  </si>
  <si>
    <t>6x4 ml</t>
  </si>
  <si>
    <t>6x(6+5 ml)</t>
  </si>
  <si>
    <t>12x2x1 ml</t>
  </si>
  <si>
    <t>Pateikiamas</t>
  </si>
  <si>
    <t>3 metai nuo pagaminimo datos</t>
  </si>
  <si>
    <t>Įsipareigojame. Pateikiami sertifikatai</t>
  </si>
  <si>
    <t>Mėgintuvėliai kraujo paėmimui mėlyni, kat. Nr. 00015098/454322</t>
  </si>
  <si>
    <t>50 vnt.</t>
  </si>
  <si>
    <t xml:space="preserve">VERIFYNOW kontrolė (WQC), kat. Nr. 85047 </t>
  </si>
  <si>
    <t>VERIFYNOW ASPIRINUI rinkinys 25T, kat. Nr. 85053</t>
  </si>
  <si>
    <t>141.1. Reagentai, medžiagos bei papildomos priemonės antiagregantų poveikio nustatymui (analizatorius VerifyNow)</t>
  </si>
  <si>
    <t>VERIFYNOW P2Y12 rinkinys, kat. Nr. 85425</t>
  </si>
  <si>
    <t>25 T</t>
  </si>
  <si>
    <t>6(I lygis)+6(II lygis)</t>
  </si>
  <si>
    <t>Analizatorius jungiasi į informacinį laboratorijos tinklą, duomenų siuntimas į centrinę duomenų bazę. RJ45 prievadas integruotas. STA Compact Max brošiūra, 2 lapas.</t>
  </si>
  <si>
    <t>Analizatorius turi dvikryptę komunikaciją (integracinę sąsają) standartiniu protokolu (ASTM, HL7) bendravimui su laboratorijos informacine sistema. Yra galimybė užtikrinti tyrimų užsakymų ir atsakymų mainus.
Bus pateiktos visos būtinos licencijos protokolų, sąsajų aktyvavimui, integracinės sąsajos naudojimui visą analizatoriaus panaudos (eksploatavimo) laiką. STA Compact Max brošiūra, 2 lapas.</t>
  </si>
  <si>
    <t xml:space="preserve">Bus pateiktas spausdintuvas, monitorius, srovės/įtampos stabilizatorius, analizatorius pajungtas į LIS. </t>
  </si>
  <si>
    <t>1. Chronometrinis: elektromagnetinis mechaninis arba lygiavertis, leidžiantis išmatuoti normalias, lipemines, hemolizuotas, drumstas plazmas be papildomų procedūrų
2. Kolorimetrinis
3. Imunoturbidimetrinis. STA Compact Max brošiūra, 2 lapas. Brošiūra "Matuojamos plazmos", 10 lapas</t>
  </si>
  <si>
    <t>Įsipareigojame skirti inžinierių (konsultantą) analizatoriaus prijungimui ir integracinės sąsajos sukonfigūravimui duomenų mainams su LIS. Inžinierius bendraus su Užsakovo paskirtais atstovais, konfigūruojančiais LIS pusės integracines sąsajas.  
Užsakovo personalas bus apmokytas.</t>
  </si>
  <si>
    <t xml:space="preserve">Yra brūkšninių kodų skaitytuvas,  identifikuojantis šiuos parametrus: pavadinimą, kodą, partijos Nr., stabilumą analizatoriuje, galiojimo laiką, tūrį, kalibracijos duomenis, kontrolinių medžiagų duomenis. STA Compact Max brošiūra, 2 lapas. Reagentų, kalibratorių, kontrolių metodikos. </t>
  </si>
  <si>
    <t>Yra funkcionalumas:
- reagentų patalpinimas į bet kurią reagentų talpos poziciją. STA Compact Max techninės specifikacijos KONFIDENCIALU, 17/33 lapas
- daugiau nei vieno tos pačios rūšies reagento buteliuko patalpinimas, užtikrinantis nenutrūkstamą ištyrimo procesą. STA Compact Max techninės specifikacijos KONFIDENCIALU, 19/33 lapas
- pastovus reagentų, skysčių, matavimo laikmenų kiekio sekimas ir vartotojo informavimas apie jų trūkumą. STA Compact Max techninės specifikacijos KONFIDENCIALU, 18/33 lapas</t>
  </si>
  <si>
    <t xml:space="preserve">Atliekant rutinos (chronometrinius) tyrimus rezultatas gaunamas iš vieno matavimo be papildomų procedūrų. Vienam tyrimui naudojama viena matavimo laikmena. Analizatorius turi išduoti patikimą rezultatą, reakcijos  metu susidarius tiek normalios, tiek ir silpnos struktūros krešuliui (disfibrinogenemijos, antikoaguliantų perdozavimo bei kitais atvejais). STA Compact Max brošiūra, 2 lapas, </t>
  </si>
  <si>
    <t>96 vietos. STA Compact Max brošiūra, 2 lapas</t>
  </si>
  <si>
    <t>Atliekant rutinos (chronometrinius) tyrimus, analizatorius tiria visus citruotos plazmos mėginius: normalius, lipeminius, hemolizuotus, ikterinius, drumstus. Brošiūra "Matuojamos plazmos", 10 lapas.
Yra funkcija  - papildomai pridėti ir nelaukiant  tyrimų ciklo pabaigos analizuoti skubius mėginius. STA Compact Max brošiūra, 2 lapas
Yra automatinis mėginio praskiedimas. STA Compact Max brošiūra, 2 lapas</t>
  </si>
  <si>
    <t>Platesnis, negu nurodyta tiriamų. Analičių lentelėje. STA Compact Max brošiūra, 2 lapas, reagentų metodikos</t>
  </si>
  <si>
    <t>Vienkartinės matavimo laikmenos analizatoriaus gamintojo,  kiekvienos pakuotės  serijos Nr. identifikuojamas  brūkšninio kodo pagalba, talpinamos į analizatorių  po 1000 vnt. STA Compact Max brošiūra, 2 lapas, STA Compact Max naudojimo instrukcija ištrauka</t>
  </si>
  <si>
    <t>68  - 69 PIRKIMO DALYS - Nesiūlome</t>
  </si>
  <si>
    <t>132 - 139 PIRKIMO DALYS - nesiūlome</t>
  </si>
  <si>
    <t>142-163. PIRKIMO DALYS - nesiūlome</t>
  </si>
  <si>
    <t xml:space="preserve">20 vnt. </t>
  </si>
  <si>
    <t>Reagentų ir papildomų priemonių rinkinys</t>
  </si>
  <si>
    <t>1 rink</t>
  </si>
  <si>
    <t>Pagal poreikį</t>
  </si>
  <si>
    <t>VerifyNow, Accriva, Werfen Group</t>
  </si>
  <si>
    <t>Automatinis analizatorius antiagregantų poveikio nustatymui. VerifyNow vartotojo vadovas, 4, 7 lapai.</t>
  </si>
  <si>
    <t>1. Aspirino tipo antiagregantų poveikio nustatymas
2. ADP receptoriaus P2Y12 slopinimo klopidogreliu nustatymas
3. IIb/IIIa inhibitorių antiagregantų poveikio nustatymas</t>
  </si>
  <si>
    <t>Vienas. VerifyNow vartotojo vadovas, 7 lapas</t>
  </si>
  <si>
    <t>Šviesos transmisijos agregometrijos metodas. VerifyNow vartotojo vadovas, 4 lapas</t>
  </si>
  <si>
    <t>1. Aspirino tipo antiagregantų poveikio nustatymas
2. ADP receptoriaus P2Y12 slopinimo klopidogreliu nustatymas
3. IIb/IIIa inhibitorių antiagregantų poveikio nustatymas
VerifyNow vartotojo vadovas, 4 lapas</t>
  </si>
  <si>
    <t>Pilnas kraujas uždaruose vakuuminiuose mėgintuvėliuose. VerifyNow vartotojo vadovas, 7 lapas</t>
  </si>
  <si>
    <t>Mėginiai tiriami tiesiai iš mėgintuvėlio, be papildomų mėginio paruošimo ar reagentų pipetavimo procedūrų.  VerifyNow vartotojo vadovas, 7 lapas</t>
  </si>
  <si>
    <t>Matavimo analizatoriuje trukmė 2-5 min. VerifyNow vartotojo vadovas, 7 lapas</t>
  </si>
  <si>
    <t>Yra. VerifyNow vartotojo vadovas, 9 lapas</t>
  </si>
  <si>
    <t>Taip. Pateikiama CE sertifikato kopija</t>
  </si>
  <si>
    <t>Pateikiamas vartotojo vadovas</t>
  </si>
  <si>
    <t>Pateikiama</t>
  </si>
  <si>
    <t>1000 tyrimų. Apect Reader vartotojo vadovas, 9 lapas</t>
  </si>
  <si>
    <t>Integruotas vidinis terminis. Apect Reader vartotojo vadovas, 11 lapas</t>
  </si>
  <si>
    <t>USB, išorinio printerio, LIS. Būtina, kad analizatorius jungtųsi į informacinį laboratorijos tinklą. Apect Reader vartotojo vadovas, 12 lapas</t>
  </si>
  <si>
    <t>Yra, Apect Reader vartotojo vadovas, 17 lapas</t>
  </si>
  <si>
    <t>Viena tiriamoji kasetė. Apect Reader vartotojo vadovas, 6 lapas</t>
  </si>
  <si>
    <t>35 µl. ST2 metodika, 3 lapas</t>
  </si>
  <si>
    <t>Yra elektroninė kasdieninė prietaiso kontrolė. ST2 metodika, 3 lapas</t>
  </si>
  <si>
    <t>20 min. ST2 metodika, 4 lapas</t>
  </si>
  <si>
    <t>12,5-250 µg/L. ST2 metodika, 4 lapas</t>
  </si>
  <si>
    <t>Pusiau automatinis  skaitytuvas paciento kiekybiniams tyrimams atlikti plazmoje ar serume , interpretuoti programine įranga, pateikti rezultatą ekrane, atspausdinti integruotu terminiu spausdintuvu, perduoti į LIS sistemą. Apect Reader vartotojo vadovas, 6 lapas, ST2 metodika, 1 lapas</t>
  </si>
  <si>
    <t>Imunofluorescencinė analizė. Apect Reader vartotojo vadovas, 6 lapas, ST2 metodika, 1 lapas</t>
  </si>
  <si>
    <t>Yra, pateikiama CE sertifikato kopija</t>
  </si>
  <si>
    <t>Tyrimų rinkinys</t>
  </si>
  <si>
    <t>1x20 T</t>
  </si>
  <si>
    <t>2x1</t>
  </si>
  <si>
    <t>166.1. Reagentai, medžiagos bei papildomos priemonės automatiniam tirpaus tumorogenezės slopiklio tyrimų analizatoriui  ASPECT Reader</t>
  </si>
  <si>
    <r>
      <rPr>
        <b/>
        <sz val="10"/>
        <rFont val="Times New Roman"/>
        <family val="1"/>
        <charset val="186"/>
      </rPr>
      <t>1 vnt</t>
    </r>
    <r>
      <rPr>
        <sz val="10"/>
        <rFont val="Times New Roman"/>
        <family val="1"/>
        <charset val="186"/>
      </rPr>
      <t>. STA Compact Max, Diagnostica Stago, Prancūzija</t>
    </r>
  </si>
  <si>
    <t>50 T</t>
  </si>
  <si>
    <t>1-37</t>
  </si>
  <si>
    <t>10 T</t>
  </si>
  <si>
    <t>100 T</t>
  </si>
  <si>
    <t xml:space="preserve">Aspect READER popierius </t>
  </si>
  <si>
    <t>Aspect-PLUS EQC kalibracinė kasetė</t>
  </si>
  <si>
    <t>ST2 Kontrolė</t>
  </si>
  <si>
    <t>Nemokama pogarantinė analizatoriaus techninė priežiūra ir jos rinkinys sutarties galiojimo metu. Raštas "Dėl pogarantinio aptarnavimo"</t>
  </si>
  <si>
    <r>
      <t>1.Programinė įranga leidžia perduoti į LIS šiuos duomenis: tyrimų užsakymus, tyrimų atsakymus, kokybės kontrolės duomenis, tyrimų atlikimo laiką, operatoriaus ID. STA CoagExpert naudojimo instrukcija, 9 lapas. 2.Archyvuojama pacientų tyrimų rezultatai, kokybės kontrolės rezultatai, kalibravimo duomenys, techninės priežiūros duomenys, operatorių prisijungimo duomenys  2000 dienų laikotarpiu. STA CoagExpert naudojimo instrukcija, 24, 25 lapas</t>
    </r>
    <r>
      <rPr>
        <sz val="10"/>
        <color rgb="FFFF0000"/>
        <rFont val="Times New Roman"/>
        <family val="1"/>
        <charset val="186"/>
      </rPr>
      <t xml:space="preserve"> </t>
    </r>
    <r>
      <rPr>
        <sz val="10"/>
        <rFont val="Times New Roman"/>
        <family val="1"/>
        <charset val="186"/>
      </rPr>
      <t>3. Automatinio pamatinių biologinių verčių ribų apskaičiavimas iš archyvo pagal laboratorijos nustatytus kriterijuduomenys  2000 dienų laikotarpiu. STA CoagExpert naudojimo instrukcija 169 lapas. 4. Automatinis rezultatų kompleksinės ir išplėstinės neapibrėžties skaičiavimasduomenys  2000 dienų laikotarpiu. STA CoagExpert naudojimo instrukcija 119 lapas. 5. Westgard-o taisyklių taikymas vidinės kokybės kontrolės grafikuose.  STA CoagExpert naudojimo instrukcija 12 lapas. 6. Automatinio tyrimo atsakymo techninis validavimas vadovaujantis laboratorijos nustatytomis taisyklėmis. STA CoagExpert naudojimo instrukcija 205 lapas. 7. Atsikartojamumo, atkūriamumo apskaičiavimas. duomenys  2000 dienų laikotarpiu. STA CoagExpert naudojimo instrukcija  96 ir 100 lapai</t>
    </r>
  </si>
  <si>
    <t>12 mėnesių ciklas. Ne mažiau 4 lygių. Kontrolinių mėginių ištyrimas 6 kartus metuose. Viso 6 mėginiai/metus. Nemokamas dalyvio sertifikatas</t>
  </si>
  <si>
    <t>12x2 ml</t>
  </si>
  <si>
    <t> 2x1 ml</t>
  </si>
  <si>
    <t>2.3</t>
  </si>
  <si>
    <t>7.2</t>
  </si>
  <si>
    <t>7.3</t>
  </si>
  <si>
    <t>7.4</t>
  </si>
  <si>
    <t>7.5</t>
  </si>
  <si>
    <t>7.6</t>
  </si>
  <si>
    <t>7.7</t>
  </si>
  <si>
    <t>7.8</t>
  </si>
  <si>
    <t>7.9</t>
  </si>
  <si>
    <t>7.10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</si>
</sst>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9"/>
      <color theme="1"/>
      <name val="Times New Roman"/>
      <family val="1"/>
      <charset val="186"/>
    </font>
    <font>
      <b/>
      <sz val="10"/>
      <name val="Times New Roman"/>
      <family val="1"/>
      <charset val="186"/>
    </font>
    <font>
      <sz val="10"/>
      <name val="Times New Roman"/>
      <family val="1"/>
      <charset val="186"/>
    </font>
    <font>
      <i/>
      <sz val="10"/>
      <name val="Times New Roman"/>
      <family val="1"/>
      <charset val="186"/>
    </font>
    <font>
      <sz val="11"/>
      <color rgb="FF000000"/>
      <name val="Calibri"/>
      <family val="2"/>
    </font>
    <font>
      <u/>
      <sz val="10"/>
      <name val="Times New Roman"/>
      <family val="1"/>
      <charset val="186"/>
    </font>
    <font>
      <sz val="11"/>
      <name val="Calibri"/>
      <family val="2"/>
      <charset val="186"/>
    </font>
    <font>
      <b/>
      <sz val="10"/>
      <color rgb="FF0070C0"/>
      <name val="Times New Roman"/>
      <family val="1"/>
      <charset val="186"/>
    </font>
    <font>
      <sz val="10"/>
      <color indexed="8"/>
      <name val="Arial"/>
      <family val="2"/>
      <charset val="186"/>
    </font>
    <font>
      <b/>
      <sz val="10"/>
      <color indexed="8"/>
      <name val="Times New Roman"/>
      <family val="1"/>
      <charset val="186"/>
    </font>
    <font>
      <sz val="11"/>
      <color indexed="8"/>
      <name val="Calibri"/>
      <family val="2"/>
      <charset val="1"/>
    </font>
    <font>
      <sz val="10"/>
      <color indexed="8"/>
      <name val="Times New Roman"/>
      <family val="1"/>
      <charset val="186"/>
    </font>
    <font>
      <sz val="11"/>
      <color rgb="FF9C5700"/>
      <name val="Calibri"/>
      <family val="2"/>
      <charset val="186"/>
      <scheme val="minor"/>
    </font>
    <font>
      <sz val="10"/>
      <name val="Arial"/>
      <family val="2"/>
    </font>
    <font>
      <b/>
      <sz val="10"/>
      <color rgb="FFFF0000"/>
      <name val="Times New Roman"/>
      <family val="1"/>
      <charset val="186"/>
    </font>
    <font>
      <sz val="10"/>
      <color rgb="FFFF0000"/>
      <name val="Times New Roman"/>
      <family val="1"/>
      <charset val="186"/>
    </font>
    <font>
      <sz val="10"/>
      <color rgb="FF00B050"/>
      <name val="Times New Roman"/>
      <family val="1"/>
      <charset val="186"/>
    </font>
    <font>
      <sz val="10"/>
      <color rgb="FF000000"/>
      <name val="Times New Roman"/>
      <family val="1"/>
      <charset val="186"/>
    </font>
    <font>
      <b/>
      <i/>
      <sz val="10"/>
      <color indexed="8"/>
      <name val="Times New Roman"/>
      <family val="1"/>
      <charset val="186"/>
    </font>
    <font>
      <b/>
      <i/>
      <sz val="10"/>
      <name val="Times New Roman"/>
      <family val="1"/>
      <charset val="186"/>
    </font>
    <font>
      <sz val="10"/>
      <color theme="1"/>
      <name val="Times New Roman"/>
      <family val="1"/>
      <charset val="186"/>
    </font>
    <font>
      <b/>
      <sz val="10"/>
      <color rgb="FF000000"/>
      <name val="Times New Roman"/>
      <family val="1"/>
      <charset val="186"/>
    </font>
    <font>
      <b/>
      <sz val="10"/>
      <color theme="4"/>
      <name val="Times New Roman"/>
      <family val="1"/>
      <charset val="186"/>
    </font>
    <font>
      <sz val="10"/>
      <color theme="9"/>
      <name val="Times New Roman"/>
      <family val="1"/>
      <charset val="186"/>
    </font>
    <font>
      <b/>
      <sz val="10"/>
      <color indexed="18"/>
      <name val="Times New Roman"/>
      <family val="1"/>
      <charset val="186"/>
    </font>
    <font>
      <i/>
      <sz val="10"/>
      <color indexed="8"/>
      <name val="Times New Roman"/>
      <family val="1"/>
      <charset val="186"/>
    </font>
    <font>
      <i/>
      <sz val="10"/>
      <color indexed="10"/>
      <name val="Times New Roman"/>
      <family val="1"/>
      <charset val="186"/>
    </font>
    <font>
      <sz val="10"/>
      <color indexed="10"/>
      <name val="Times New Roman"/>
      <family val="1"/>
      <charset val="186"/>
    </font>
    <font>
      <sz val="12"/>
      <color theme="1"/>
      <name val="Times New Roman"/>
      <family val="1"/>
      <charset val="186"/>
    </font>
    <font>
      <sz val="8"/>
      <name val="Times New Roman"/>
      <family val="1"/>
      <charset val="186"/>
    </font>
    <font>
      <i/>
      <sz val="10"/>
      <color theme="1"/>
      <name val="Times New Roman"/>
      <family val="1"/>
      <charset val="186"/>
    </font>
    <font>
      <sz val="10"/>
      <name val="Times New Roman1"/>
    </font>
    <font>
      <b/>
      <sz val="10"/>
      <color rgb="FFFFFFFF"/>
      <name val="Times New Roman"/>
      <family val="1"/>
      <charset val="186"/>
    </font>
    <font>
      <sz val="10"/>
      <color rgb="FFFFFFFF"/>
      <name val="Times New Roman"/>
      <family val="1"/>
      <charset val="186"/>
    </font>
  </fonts>
  <fills count="6">
    <fill>
      <patternFill patternType="none"/>
    </fill>
    <fill>
      <patternFill patternType="gray125"/>
    </fill>
    <fill>
      <patternFill patternType="solid">
        <fgColor theme="0"/>
        <bgColor indexed="64"/>
      </patternFill>
    </fill>
    <fill>
      <patternFill patternType="solid">
        <fgColor theme="0"/>
        <bgColor indexed="26"/>
      </patternFill>
    </fill>
    <fill>
      <patternFill patternType="solid">
        <fgColor rgb="FFFFEB9C"/>
      </patternFill>
    </fill>
    <fill>
      <patternFill patternType="solid">
        <fgColor rgb="FFFFFFFF"/>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right/>
      <top style="thin">
        <color indexed="8"/>
      </top>
      <bottom/>
      <diagonal/>
    </border>
    <border>
      <left style="thin">
        <color indexed="8"/>
      </left>
      <right style="thin">
        <color indexed="8"/>
      </right>
      <top/>
      <bottom style="thin">
        <color indexed="8"/>
      </bottom>
      <diagonal/>
    </border>
    <border>
      <left/>
      <right/>
      <top/>
      <bottom style="thin">
        <color indexed="8"/>
      </bottom>
      <diagonal/>
    </border>
    <border>
      <left style="medium">
        <color indexed="8"/>
      </left>
      <right/>
      <top style="thin">
        <color indexed="8"/>
      </top>
      <bottom style="thin">
        <color indexed="8"/>
      </bottom>
      <diagonal/>
    </border>
    <border>
      <left/>
      <right style="thin">
        <color indexed="8"/>
      </right>
      <top style="thin">
        <color indexed="8"/>
      </top>
      <bottom/>
      <diagonal/>
    </border>
    <border>
      <left style="medium">
        <color indexed="8"/>
      </left>
      <right style="thin">
        <color indexed="8"/>
      </right>
      <top/>
      <bottom style="thin">
        <color indexed="8"/>
      </bottom>
      <diagonal/>
    </border>
    <border>
      <left/>
      <right/>
      <top style="thin">
        <color indexed="8"/>
      </top>
      <bottom style="thin">
        <color indexed="8"/>
      </bottom>
      <diagonal/>
    </border>
    <border>
      <left style="thin">
        <color indexed="8"/>
      </left>
      <right/>
      <top/>
      <bottom style="thin">
        <color indexed="8"/>
      </bottom>
      <diagonal/>
    </border>
    <border>
      <left/>
      <right style="thin">
        <color indexed="8"/>
      </right>
      <top/>
      <bottom style="thin">
        <color indexed="8"/>
      </bottom>
      <diagonal/>
    </border>
    <border>
      <left style="thin">
        <color indexed="8"/>
      </left>
      <right/>
      <top/>
      <bottom/>
      <diagonal/>
    </border>
    <border>
      <left style="thin">
        <color indexed="8"/>
      </left>
      <right/>
      <top style="thin">
        <color indexed="64"/>
      </top>
      <bottom style="thin">
        <color indexed="64"/>
      </bottom>
      <diagonal/>
    </border>
  </borders>
  <cellStyleXfs count="8">
    <xf numFmtId="0" fontId="0" fillId="0" borderId="0"/>
    <xf numFmtId="0" fontId="4" fillId="0" borderId="0" applyBorder="0" applyProtection="0"/>
    <xf numFmtId="0" fontId="8" fillId="0" borderId="0" applyNumberFormat="0" applyBorder="0" applyProtection="0"/>
    <xf numFmtId="0" fontId="8" fillId="0" borderId="0" applyNumberFormat="0" applyBorder="0" applyProtection="0"/>
    <xf numFmtId="0" fontId="6" fillId="0" borderId="0"/>
    <xf numFmtId="0" fontId="10" fillId="0" borderId="0"/>
    <xf numFmtId="0" fontId="12" fillId="4" borderId="0" applyNumberFormat="0" applyBorder="0" applyAlignment="0" applyProtection="0"/>
    <xf numFmtId="0" fontId="13" fillId="0" borderId="0"/>
  </cellStyleXfs>
  <cellXfs count="348">
    <xf numFmtId="0" fontId="0" fillId="0" borderId="0" xfId="0"/>
    <xf numFmtId="0" fontId="2" fillId="2" borderId="0" xfId="0" applyFont="1" applyFill="1" applyBorder="1"/>
    <xf numFmtId="0" fontId="2" fillId="2" borderId="0" xfId="0" applyFont="1" applyFill="1" applyBorder="1" applyAlignment="1">
      <alignment horizontal="center" vertical="center"/>
    </xf>
    <xf numFmtId="0" fontId="2" fillId="2" borderId="1" xfId="0" applyFont="1" applyFill="1" applyBorder="1" applyAlignment="1">
      <alignment horizontal="center" vertical="top"/>
    </xf>
    <xf numFmtId="0" fontId="2" fillId="2" borderId="1" xfId="0" applyFont="1" applyFill="1" applyBorder="1" applyAlignment="1">
      <alignment vertical="top" wrapText="1"/>
    </xf>
    <xf numFmtId="0" fontId="2" fillId="2" borderId="0" xfId="0" applyFont="1" applyFill="1" applyAlignment="1">
      <alignment horizontal="center" vertical="center"/>
    </xf>
    <xf numFmtId="0" fontId="2" fillId="2" borderId="0" xfId="0" applyFont="1" applyFill="1" applyAlignment="1">
      <alignment vertical="center"/>
    </xf>
    <xf numFmtId="0" fontId="2" fillId="2" borderId="0" xfId="0" applyFont="1" applyFill="1"/>
    <xf numFmtId="0" fontId="2" fillId="2" borderId="0" xfId="0" applyFont="1" applyFill="1" applyAlignment="1">
      <alignment horizontal="left" vertical="top"/>
    </xf>
    <xf numFmtId="49" fontId="2" fillId="2" borderId="0" xfId="0" applyNumberFormat="1" applyFont="1" applyFill="1" applyAlignment="1">
      <alignment horizontal="center" vertical="center"/>
    </xf>
    <xf numFmtId="0" fontId="2" fillId="2" borderId="0" xfId="0" applyFont="1" applyFill="1" applyBorder="1" applyAlignment="1">
      <alignment horizontal="center" vertical="center" wrapText="1"/>
    </xf>
    <xf numFmtId="0" fontId="1" fillId="2" borderId="1" xfId="0" applyFont="1" applyFill="1" applyBorder="1" applyAlignment="1">
      <alignment vertical="top" wrapText="1"/>
    </xf>
    <xf numFmtId="49" fontId="1" fillId="2" borderId="1" xfId="0" applyNumberFormat="1" applyFont="1" applyFill="1" applyBorder="1" applyAlignment="1">
      <alignment horizontal="center" vertical="center" wrapText="1"/>
    </xf>
    <xf numFmtId="49" fontId="2" fillId="2" borderId="1" xfId="0" applyNumberFormat="1" applyFont="1" applyFill="1" applyBorder="1" applyAlignment="1">
      <alignment horizontal="center" vertical="center"/>
    </xf>
    <xf numFmtId="0" fontId="2" fillId="2" borderId="1" xfId="0" applyFont="1" applyFill="1" applyBorder="1" applyAlignment="1">
      <alignment horizontal="center" vertical="center"/>
    </xf>
    <xf numFmtId="0" fontId="2" fillId="2" borderId="0" xfId="0" applyFont="1" applyFill="1" applyBorder="1" applyAlignment="1">
      <alignment vertical="center"/>
    </xf>
    <xf numFmtId="0" fontId="1" fillId="2" borderId="0" xfId="0" applyFont="1" applyFill="1" applyBorder="1" applyAlignment="1">
      <alignment horizontal="right" vertical="top"/>
    </xf>
    <xf numFmtId="49" fontId="2" fillId="2" borderId="0" xfId="0" applyNumberFormat="1" applyFont="1" applyFill="1" applyBorder="1" applyAlignment="1">
      <alignment horizontal="center" vertical="center"/>
    </xf>
    <xf numFmtId="0" fontId="1" fillId="2" borderId="0" xfId="0" applyFont="1" applyFill="1" applyBorder="1" applyAlignment="1">
      <alignment horizontal="right"/>
    </xf>
    <xf numFmtId="0" fontId="1" fillId="2" borderId="1" xfId="0" applyFont="1" applyFill="1" applyBorder="1" applyAlignment="1">
      <alignment vertical="center"/>
    </xf>
    <xf numFmtId="0" fontId="7" fillId="2" borderId="0" xfId="0" applyFont="1" applyFill="1" applyBorder="1" applyAlignment="1">
      <alignment horizontal="left" vertical="center" wrapText="1"/>
    </xf>
    <xf numFmtId="0" fontId="1" fillId="2" borderId="1" xfId="0" applyFont="1" applyFill="1" applyBorder="1" applyAlignment="1">
      <alignment horizontal="center" vertical="center"/>
    </xf>
    <xf numFmtId="49" fontId="2" fillId="2" borderId="1" xfId="0" applyNumberFormat="1" applyFont="1" applyFill="1" applyBorder="1" applyAlignment="1">
      <alignment horizontal="center" vertical="center" wrapText="1"/>
    </xf>
    <xf numFmtId="49" fontId="1" fillId="2" borderId="1" xfId="0" applyNumberFormat="1" applyFont="1" applyFill="1" applyBorder="1" applyAlignment="1">
      <alignment horizontal="center" vertical="center"/>
    </xf>
    <xf numFmtId="0" fontId="3" fillId="2" borderId="1"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1" fillId="2" borderId="0" xfId="0" applyFont="1" applyFill="1" applyBorder="1" applyAlignment="1">
      <alignment horizontal="center"/>
    </xf>
    <xf numFmtId="0" fontId="1" fillId="2" borderId="0" xfId="0" applyFont="1" applyFill="1" applyAlignment="1">
      <alignment horizontal="center" vertical="center" wrapText="1"/>
    </xf>
    <xf numFmtId="0" fontId="1" fillId="2" borderId="0" xfId="0" applyFont="1" applyFill="1" applyBorder="1" applyAlignment="1">
      <alignment horizontal="center" vertical="center" wrapText="1"/>
    </xf>
    <xf numFmtId="0" fontId="2" fillId="2" borderId="1" xfId="0" applyFont="1" applyFill="1" applyBorder="1" applyAlignment="1">
      <alignment horizontal="left" vertical="top" wrapText="1"/>
    </xf>
    <xf numFmtId="0" fontId="2" fillId="2" borderId="0" xfId="0" applyFont="1" applyFill="1" applyBorder="1" applyAlignment="1">
      <alignment horizontal="left" vertical="top"/>
    </xf>
    <xf numFmtId="0" fontId="2" fillId="2" borderId="0" xfId="0" applyFont="1" applyFill="1" applyBorder="1" applyAlignment="1">
      <alignment horizontal="left" vertical="top" wrapText="1"/>
    </xf>
    <xf numFmtId="0" fontId="1" fillId="2" borderId="0" xfId="0" applyFont="1" applyFill="1" applyBorder="1" applyAlignment="1">
      <alignment horizontal="center" vertical="top" wrapText="1"/>
    </xf>
    <xf numFmtId="0" fontId="2" fillId="2" borderId="1" xfId="0" applyFont="1" applyFill="1" applyBorder="1"/>
    <xf numFmtId="0" fontId="1" fillId="2" borderId="1" xfId="0" applyFont="1" applyFill="1" applyBorder="1" applyAlignment="1">
      <alignment horizontal="center" vertical="center" wrapText="1"/>
    </xf>
    <xf numFmtId="0" fontId="2" fillId="2" borderId="1" xfId="0" applyFont="1" applyFill="1" applyBorder="1" applyAlignment="1">
      <alignment vertical="center" wrapText="1"/>
    </xf>
    <xf numFmtId="0" fontId="2" fillId="2" borderId="0" xfId="0" applyFont="1" applyFill="1" applyBorder="1" applyAlignment="1">
      <alignment horizontal="left" vertical="center" wrapText="1"/>
    </xf>
    <xf numFmtId="0" fontId="2" fillId="2" borderId="1" xfId="0" applyFont="1" applyFill="1" applyBorder="1" applyAlignment="1">
      <alignment horizontal="left" vertical="center" wrapText="1"/>
    </xf>
    <xf numFmtId="0" fontId="1" fillId="2" borderId="0" xfId="0" applyFont="1" applyFill="1" applyBorder="1" applyAlignment="1">
      <alignment horizontal="center" vertical="center"/>
    </xf>
    <xf numFmtId="4" fontId="1" fillId="2" borderId="1" xfId="0" applyNumberFormat="1" applyFont="1" applyFill="1" applyBorder="1" applyAlignment="1">
      <alignment horizontal="center" vertical="center" wrapText="1"/>
    </xf>
    <xf numFmtId="4" fontId="1" fillId="2" borderId="0" xfId="0" applyNumberFormat="1" applyFont="1" applyFill="1" applyBorder="1" applyAlignment="1">
      <alignment vertical="center" wrapText="1"/>
    </xf>
    <xf numFmtId="4" fontId="2" fillId="2" borderId="0" xfId="0" applyNumberFormat="1" applyFont="1" applyFill="1" applyBorder="1" applyAlignment="1">
      <alignment vertical="center" wrapText="1"/>
    </xf>
    <xf numFmtId="4" fontId="1" fillId="2" borderId="0" xfId="0" applyNumberFormat="1" applyFont="1" applyFill="1" applyBorder="1" applyAlignment="1">
      <alignment horizontal="center" vertical="center" wrapText="1"/>
    </xf>
    <xf numFmtId="4" fontId="2" fillId="2" borderId="1" xfId="0" applyNumberFormat="1" applyFont="1" applyFill="1" applyBorder="1" applyAlignment="1">
      <alignment horizontal="center" vertical="center"/>
    </xf>
    <xf numFmtId="4" fontId="1" fillId="2" borderId="0" xfId="0" applyNumberFormat="1" applyFont="1" applyFill="1" applyBorder="1" applyAlignment="1">
      <alignment horizontal="right" vertical="center"/>
    </xf>
    <xf numFmtId="4" fontId="2" fillId="2" borderId="0" xfId="0" applyNumberFormat="1" applyFont="1" applyFill="1" applyBorder="1" applyAlignment="1">
      <alignment horizontal="center" vertical="center"/>
    </xf>
    <xf numFmtId="4" fontId="2" fillId="2" borderId="0" xfId="0" applyNumberFormat="1" applyFont="1" applyFill="1" applyBorder="1" applyAlignment="1">
      <alignment vertical="center"/>
    </xf>
    <xf numFmtId="4" fontId="1" fillId="2" borderId="0" xfId="0" applyNumberFormat="1" applyFont="1" applyFill="1" applyBorder="1" applyAlignment="1">
      <alignment horizontal="left" vertical="center" wrapText="1"/>
    </xf>
    <xf numFmtId="4" fontId="1" fillId="2" borderId="0" xfId="0" applyNumberFormat="1" applyFont="1" applyFill="1" applyBorder="1" applyAlignment="1">
      <alignment vertical="center"/>
    </xf>
    <xf numFmtId="4" fontId="2" fillId="2" borderId="1" xfId="0" applyNumberFormat="1" applyFont="1" applyFill="1" applyBorder="1" applyAlignment="1">
      <alignment vertical="center"/>
    </xf>
    <xf numFmtId="4" fontId="2" fillId="2" borderId="0" xfId="0" applyNumberFormat="1" applyFont="1" applyFill="1" applyBorder="1" applyAlignment="1">
      <alignment horizontal="left" vertical="center"/>
    </xf>
    <xf numFmtId="4" fontId="2" fillId="2" borderId="0" xfId="0" applyNumberFormat="1" applyFont="1" applyFill="1" applyAlignment="1">
      <alignment vertical="center"/>
    </xf>
    <xf numFmtId="4" fontId="2" fillId="2" borderId="0" xfId="0" applyNumberFormat="1" applyFont="1" applyFill="1" applyAlignment="1">
      <alignment horizontal="left" vertical="center"/>
    </xf>
    <xf numFmtId="4" fontId="1" fillId="2" borderId="1" xfId="0" applyNumberFormat="1" applyFont="1" applyFill="1" applyBorder="1" applyAlignment="1">
      <alignment horizontal="center" vertical="center"/>
    </xf>
    <xf numFmtId="4" fontId="2" fillId="2" borderId="0" xfId="0" applyNumberFormat="1" applyFont="1" applyFill="1" applyBorder="1" applyAlignment="1">
      <alignment horizontal="left" vertical="center" wrapText="1"/>
    </xf>
    <xf numFmtId="4" fontId="2" fillId="2" borderId="2" xfId="0" applyNumberFormat="1" applyFont="1" applyFill="1" applyBorder="1" applyAlignment="1">
      <alignment vertical="center"/>
    </xf>
    <xf numFmtId="4" fontId="1" fillId="2" borderId="0" xfId="0" applyNumberFormat="1" applyFont="1" applyFill="1" applyBorder="1" applyAlignment="1">
      <alignment horizontal="center" vertical="center"/>
    </xf>
    <xf numFmtId="4" fontId="1" fillId="2" borderId="0" xfId="0" applyNumberFormat="1" applyFont="1" applyFill="1" applyAlignment="1">
      <alignment vertical="center" wrapText="1"/>
    </xf>
    <xf numFmtId="0" fontId="2" fillId="2" borderId="7" xfId="0" applyFont="1" applyFill="1" applyBorder="1" applyAlignment="1">
      <alignment horizontal="center" vertical="center" wrapText="1"/>
    </xf>
    <xf numFmtId="0" fontId="2" fillId="2" borderId="0" xfId="0" applyFont="1" applyFill="1" applyBorder="1" applyAlignment="1">
      <alignment horizontal="justify" vertical="center" wrapText="1"/>
    </xf>
    <xf numFmtId="0" fontId="16" fillId="2" borderId="0" xfId="0" applyFont="1" applyFill="1"/>
    <xf numFmtId="0" fontId="2" fillId="2" borderId="0" xfId="0" applyFont="1" applyFill="1" applyBorder="1" applyAlignment="1">
      <alignment horizontal="center" vertical="center" wrapText="1" shrinkToFit="1"/>
    </xf>
    <xf numFmtId="0" fontId="17" fillId="2" borderId="0" xfId="0" applyFont="1" applyFill="1"/>
    <xf numFmtId="4" fontId="1" fillId="2" borderId="1" xfId="0" applyNumberFormat="1" applyFont="1" applyFill="1" applyBorder="1" applyAlignment="1">
      <alignment vertical="center" wrapText="1"/>
    </xf>
    <xf numFmtId="0" fontId="20" fillId="2" borderId="0" xfId="0" applyFont="1" applyFill="1"/>
    <xf numFmtId="0" fontId="3" fillId="2" borderId="0" xfId="0" applyFont="1" applyFill="1" applyAlignment="1">
      <alignment horizontal="left" vertical="top" wrapText="1"/>
    </xf>
    <xf numFmtId="0" fontId="3" fillId="2" borderId="0" xfId="0" applyFont="1" applyFill="1" applyAlignment="1">
      <alignment horizontal="center" vertical="center" wrapText="1"/>
    </xf>
    <xf numFmtId="4" fontId="3" fillId="2" borderId="0" xfId="0" applyNumberFormat="1" applyFont="1" applyFill="1" applyAlignment="1">
      <alignment horizontal="left" vertical="center" wrapText="1"/>
    </xf>
    <xf numFmtId="0" fontId="21" fillId="2" borderId="1" xfId="0" applyFont="1" applyFill="1" applyBorder="1" applyAlignment="1">
      <alignment horizontal="center" vertical="top"/>
    </xf>
    <xf numFmtId="49" fontId="17" fillId="2" borderId="1" xfId="0" applyNumberFormat="1" applyFont="1" applyFill="1" applyBorder="1" applyAlignment="1">
      <alignment horizontal="center" vertical="top" wrapText="1"/>
    </xf>
    <xf numFmtId="0" fontId="11" fillId="2" borderId="14" xfId="0" applyFont="1" applyFill="1" applyBorder="1" applyAlignment="1">
      <alignment vertical="center" wrapText="1"/>
    </xf>
    <xf numFmtId="0" fontId="11" fillId="2" borderId="14" xfId="0" applyFont="1" applyFill="1" applyBorder="1" applyAlignment="1">
      <alignment horizontal="left" vertical="center" wrapText="1"/>
    </xf>
    <xf numFmtId="49" fontId="1" fillId="2" borderId="18" xfId="0" applyNumberFormat="1" applyFont="1" applyFill="1" applyBorder="1" applyAlignment="1">
      <alignment horizontal="left" vertical="center" wrapText="1"/>
    </xf>
    <xf numFmtId="0" fontId="2" fillId="2" borderId="14" xfId="0" applyFont="1" applyFill="1" applyBorder="1" applyAlignment="1">
      <alignment vertical="top" wrapText="1"/>
    </xf>
    <xf numFmtId="0" fontId="23" fillId="2" borderId="0" xfId="0" applyFont="1" applyFill="1"/>
    <xf numFmtId="0" fontId="11" fillId="2" borderId="0" xfId="0" applyFont="1" applyFill="1" applyBorder="1" applyAlignment="1">
      <alignment vertical="center" wrapText="1"/>
    </xf>
    <xf numFmtId="4" fontId="2" fillId="2" borderId="3" xfId="0" applyNumberFormat="1" applyFont="1" applyFill="1" applyBorder="1" applyAlignment="1">
      <alignment vertical="center"/>
    </xf>
    <xf numFmtId="4" fontId="2" fillId="2" borderId="4" xfId="0" applyNumberFormat="1" applyFont="1" applyFill="1" applyBorder="1" applyAlignment="1">
      <alignment vertical="center"/>
    </xf>
    <xf numFmtId="4" fontId="1" fillId="3" borderId="0" xfId="0" applyNumberFormat="1" applyFont="1" applyFill="1" applyAlignment="1">
      <alignment horizontal="center" vertical="center" wrapText="1"/>
    </xf>
    <xf numFmtId="4" fontId="1" fillId="2" borderId="0" xfId="0" applyNumberFormat="1" applyFont="1" applyFill="1" applyAlignment="1">
      <alignment horizontal="center" vertical="center" wrapText="1"/>
    </xf>
    <xf numFmtId="0" fontId="11" fillId="2" borderId="0" xfId="0" applyFont="1" applyFill="1"/>
    <xf numFmtId="0" fontId="11" fillId="2" borderId="0" xfId="0" applyFont="1" applyFill="1" applyAlignment="1">
      <alignment horizontal="center" vertical="center"/>
    </xf>
    <xf numFmtId="4" fontId="11" fillId="3" borderId="0" xfId="0" applyNumberFormat="1" applyFont="1" applyFill="1" applyAlignment="1">
      <alignment vertical="center"/>
    </xf>
    <xf numFmtId="4" fontId="11" fillId="2" borderId="21" xfId="0" applyNumberFormat="1" applyFont="1" applyFill="1" applyBorder="1" applyAlignment="1">
      <alignment vertical="center"/>
    </xf>
    <xf numFmtId="0" fontId="24" fillId="2" borderId="14" xfId="0" applyFont="1" applyFill="1" applyBorder="1" applyAlignment="1">
      <alignment horizontal="center" vertical="center" wrapText="1"/>
    </xf>
    <xf numFmtId="0" fontId="9" fillId="2" borderId="14" xfId="0" applyFont="1" applyFill="1" applyBorder="1" applyAlignment="1">
      <alignment horizontal="center" vertical="center" wrapText="1"/>
    </xf>
    <xf numFmtId="4" fontId="9" fillId="2" borderId="14" xfId="0" applyNumberFormat="1" applyFont="1" applyFill="1" applyBorder="1" applyAlignment="1">
      <alignment horizontal="center" vertical="center" wrapText="1"/>
    </xf>
    <xf numFmtId="4" fontId="1" fillId="2" borderId="14" xfId="0" applyNumberFormat="1" applyFont="1" applyFill="1" applyBorder="1" applyAlignment="1">
      <alignment horizontal="center" vertical="center" wrapText="1"/>
    </xf>
    <xf numFmtId="0" fontId="11" fillId="2" borderId="14" xfId="0" applyFont="1" applyFill="1" applyBorder="1" applyAlignment="1">
      <alignment horizontal="center" vertical="top"/>
    </xf>
    <xf numFmtId="0" fontId="11" fillId="2" borderId="15" xfId="0" applyFont="1" applyFill="1" applyBorder="1" applyAlignment="1">
      <alignment horizontal="center" vertical="top"/>
    </xf>
    <xf numFmtId="0" fontId="11" fillId="2" borderId="1" xfId="0" applyFont="1" applyFill="1" applyBorder="1" applyAlignment="1">
      <alignment horizontal="center" vertical="top"/>
    </xf>
    <xf numFmtId="0" fontId="11" fillId="2" borderId="1" xfId="0" applyFont="1" applyFill="1" applyBorder="1" applyAlignment="1">
      <alignment horizontal="center" vertical="center"/>
    </xf>
    <xf numFmtId="0" fontId="11" fillId="2" borderId="18" xfId="0" applyFont="1" applyFill="1" applyBorder="1" applyAlignment="1">
      <alignment horizontal="center" vertical="center"/>
    </xf>
    <xf numFmtId="4" fontId="11" fillId="2" borderId="14" xfId="0" applyNumberFormat="1" applyFont="1" applyFill="1" applyBorder="1" applyAlignment="1">
      <alignment horizontal="center" vertical="center"/>
    </xf>
    <xf numFmtId="49" fontId="9" fillId="2" borderId="22" xfId="0" applyNumberFormat="1" applyFont="1" applyFill="1" applyBorder="1" applyAlignment="1">
      <alignment horizontal="center" vertical="center" wrapText="1"/>
    </xf>
    <xf numFmtId="0" fontId="9" fillId="2" borderId="1" xfId="0" applyFont="1" applyFill="1" applyBorder="1" applyAlignment="1">
      <alignment vertical="center" wrapText="1"/>
    </xf>
    <xf numFmtId="0" fontId="11" fillId="2" borderId="1" xfId="0" applyFont="1" applyFill="1" applyBorder="1" applyAlignment="1">
      <alignment vertical="center" wrapText="1"/>
    </xf>
    <xf numFmtId="0" fontId="11" fillId="2" borderId="1" xfId="0" applyFont="1" applyFill="1" applyBorder="1" applyAlignment="1">
      <alignment horizontal="center" vertical="center" wrapText="1"/>
    </xf>
    <xf numFmtId="2" fontId="11" fillId="2" borderId="18" xfId="0" applyNumberFormat="1" applyFont="1" applyFill="1" applyBorder="1" applyAlignment="1">
      <alignment horizontal="center" vertical="center" wrapText="1"/>
    </xf>
    <xf numFmtId="4" fontId="11" fillId="2" borderId="14" xfId="0" applyNumberFormat="1" applyFont="1" applyFill="1" applyBorder="1" applyAlignment="1">
      <alignment horizontal="center" vertical="center" wrapText="1"/>
    </xf>
    <xf numFmtId="49" fontId="11" fillId="2" borderId="17" xfId="0" applyNumberFormat="1" applyFont="1" applyFill="1" applyBorder="1" applyAlignment="1">
      <alignment horizontal="center" vertical="center"/>
    </xf>
    <xf numFmtId="0" fontId="25" fillId="2" borderId="1" xfId="0" applyFont="1" applyFill="1" applyBorder="1" applyAlignment="1">
      <alignment horizontal="left" vertical="top" wrapText="1"/>
    </xf>
    <xf numFmtId="49" fontId="11" fillId="2" borderId="16" xfId="0" applyNumberFormat="1" applyFont="1" applyFill="1" applyBorder="1" applyAlignment="1">
      <alignment horizontal="center" vertical="center"/>
    </xf>
    <xf numFmtId="0" fontId="25" fillId="2" borderId="1" xfId="0" applyFont="1" applyFill="1" applyBorder="1" applyAlignment="1">
      <alignment horizontal="left" vertical="center" wrapText="1"/>
    </xf>
    <xf numFmtId="0" fontId="11" fillId="2" borderId="23" xfId="0" applyFont="1" applyFill="1" applyBorder="1" applyAlignment="1">
      <alignment horizontal="center" vertical="center"/>
    </xf>
    <xf numFmtId="4" fontId="11" fillId="2" borderId="15" xfId="0" applyNumberFormat="1" applyFont="1" applyFill="1" applyBorder="1" applyAlignment="1">
      <alignment horizontal="center" vertical="center"/>
    </xf>
    <xf numFmtId="49" fontId="9" fillId="2" borderId="17" xfId="0" applyNumberFormat="1" applyFont="1" applyFill="1" applyBorder="1" applyAlignment="1">
      <alignment horizontal="center" vertical="center"/>
    </xf>
    <xf numFmtId="0" fontId="26" fillId="2" borderId="1" xfId="0" applyFont="1" applyFill="1" applyBorder="1" applyAlignment="1">
      <alignment horizontal="left" vertical="top" wrapText="1"/>
    </xf>
    <xf numFmtId="0" fontId="11" fillId="2" borderId="14" xfId="0" applyFont="1" applyFill="1" applyBorder="1" applyAlignment="1">
      <alignment horizontal="center" vertical="center"/>
    </xf>
    <xf numFmtId="0" fontId="2" fillId="2" borderId="24" xfId="0" applyFont="1" applyFill="1" applyBorder="1" applyAlignment="1">
      <alignment horizontal="center" vertical="top" wrapText="1"/>
    </xf>
    <xf numFmtId="4" fontId="1" fillId="2" borderId="14" xfId="0" applyNumberFormat="1" applyFont="1" applyFill="1" applyBorder="1" applyAlignment="1">
      <alignment vertical="center" wrapText="1"/>
    </xf>
    <xf numFmtId="4" fontId="1" fillId="2" borderId="20" xfId="0" applyNumberFormat="1" applyFont="1" applyFill="1" applyBorder="1" applyAlignment="1">
      <alignment vertical="center" wrapText="1"/>
    </xf>
    <xf numFmtId="0" fontId="9" fillId="2" borderId="0" xfId="0" applyFont="1" applyFill="1"/>
    <xf numFmtId="4" fontId="11" fillId="2" borderId="0" xfId="0" applyNumberFormat="1" applyFont="1" applyFill="1" applyAlignment="1">
      <alignment vertical="center"/>
    </xf>
    <xf numFmtId="0" fontId="9" fillId="2" borderId="0" xfId="0" applyFont="1" applyFill="1" applyAlignment="1">
      <alignment horizontal="left" vertical="top" wrapText="1"/>
    </xf>
    <xf numFmtId="0" fontId="9" fillId="2" borderId="0" xfId="0" applyFont="1" applyFill="1" applyAlignment="1">
      <alignment horizontal="center" vertical="center" wrapText="1"/>
    </xf>
    <xf numFmtId="4" fontId="9" fillId="3" borderId="0" xfId="0" applyNumberFormat="1" applyFont="1" applyFill="1" applyAlignment="1">
      <alignment horizontal="left" vertical="center" wrapText="1"/>
    </xf>
    <xf numFmtId="4" fontId="9" fillId="2" borderId="0" xfId="0" applyNumberFormat="1" applyFont="1" applyFill="1" applyAlignment="1">
      <alignment horizontal="left" vertical="center" wrapText="1"/>
    </xf>
    <xf numFmtId="4" fontId="2" fillId="3" borderId="0" xfId="0" applyNumberFormat="1" applyFont="1" applyFill="1" applyAlignment="1">
      <alignment vertical="center"/>
    </xf>
    <xf numFmtId="0" fontId="9" fillId="2" borderId="14" xfId="0" applyFont="1" applyFill="1" applyBorder="1" applyAlignment="1">
      <alignment horizontal="center" vertical="center"/>
    </xf>
    <xf numFmtId="0" fontId="11" fillId="2" borderId="14" xfId="0" applyFont="1" applyFill="1" applyBorder="1" applyAlignment="1">
      <alignment vertical="center"/>
    </xf>
    <xf numFmtId="49" fontId="11" fillId="2" borderId="15" xfId="0" applyNumberFormat="1" applyFont="1" applyFill="1" applyBorder="1" applyAlignment="1">
      <alignment horizontal="center" vertical="center"/>
    </xf>
    <xf numFmtId="0" fontId="11" fillId="2" borderId="16" xfId="0" applyFont="1" applyFill="1" applyBorder="1" applyAlignment="1">
      <alignment vertical="center"/>
    </xf>
    <xf numFmtId="0" fontId="11" fillId="2" borderId="20" xfId="0" applyFont="1" applyFill="1" applyBorder="1" applyAlignment="1">
      <alignment vertical="center" wrapText="1"/>
    </xf>
    <xf numFmtId="0" fontId="11" fillId="2" borderId="15" xfId="0" applyFont="1" applyFill="1" applyBorder="1" applyAlignment="1">
      <alignment vertical="center" wrapText="1"/>
    </xf>
    <xf numFmtId="49" fontId="11" fillId="2" borderId="14" xfId="0" applyNumberFormat="1" applyFont="1" applyFill="1" applyBorder="1" applyAlignment="1">
      <alignment horizontal="center" vertical="center"/>
    </xf>
    <xf numFmtId="0" fontId="11" fillId="2" borderId="14" xfId="0" applyFont="1" applyFill="1" applyBorder="1" applyAlignment="1">
      <alignment horizontal="justify" vertical="center"/>
    </xf>
    <xf numFmtId="0" fontId="2" fillId="2" borderId="14" xfId="0" applyFont="1" applyFill="1" applyBorder="1" applyAlignment="1">
      <alignment horizontal="justify" vertical="center"/>
    </xf>
    <xf numFmtId="0" fontId="2" fillId="2" borderId="14" xfId="0" applyFont="1" applyFill="1" applyBorder="1" applyAlignment="1">
      <alignment vertical="center"/>
    </xf>
    <xf numFmtId="49" fontId="11" fillId="2" borderId="14" xfId="0" applyNumberFormat="1" applyFont="1" applyFill="1" applyBorder="1" applyAlignment="1">
      <alignment horizontal="center" vertical="center" wrapText="1"/>
    </xf>
    <xf numFmtId="0" fontId="2" fillId="2" borderId="14" xfId="0" applyFont="1" applyFill="1" applyBorder="1" applyAlignment="1">
      <alignment horizontal="center" vertical="center" wrapText="1"/>
    </xf>
    <xf numFmtId="0" fontId="2" fillId="2" borderId="14" xfId="0" applyFont="1" applyFill="1" applyBorder="1" applyAlignment="1">
      <alignment horizontal="left" vertical="top" wrapText="1"/>
    </xf>
    <xf numFmtId="49" fontId="11" fillId="2" borderId="14" xfId="0" applyNumberFormat="1" applyFont="1" applyFill="1" applyBorder="1" applyAlignment="1">
      <alignment horizontal="center" vertical="top" wrapText="1"/>
    </xf>
    <xf numFmtId="0" fontId="11" fillId="2" borderId="14" xfId="0" applyFont="1" applyFill="1" applyBorder="1" applyAlignment="1">
      <alignment horizontal="left" vertical="top" wrapText="1"/>
    </xf>
    <xf numFmtId="0" fontId="1" fillId="2" borderId="14" xfId="0" applyFont="1" applyFill="1" applyBorder="1" applyAlignment="1">
      <alignment horizontal="center" vertical="center" wrapText="1"/>
    </xf>
    <xf numFmtId="0" fontId="11" fillId="2" borderId="15" xfId="0" applyFont="1" applyFill="1" applyBorder="1" applyAlignment="1">
      <alignment horizontal="center" vertical="center"/>
    </xf>
    <xf numFmtId="0" fontId="11" fillId="2" borderId="0" xfId="0" applyFont="1" applyFill="1" applyBorder="1" applyAlignment="1">
      <alignment horizontal="center" vertical="top" wrapText="1"/>
    </xf>
    <xf numFmtId="0" fontId="11" fillId="2" borderId="0" xfId="0" applyFont="1" applyFill="1" applyBorder="1" applyAlignment="1">
      <alignment horizontal="left" vertical="top" wrapText="1"/>
    </xf>
    <xf numFmtId="0" fontId="9" fillId="2" borderId="0" xfId="0" applyFont="1" applyFill="1" applyBorder="1" applyAlignment="1">
      <alignment horizontal="left" vertical="top" wrapText="1"/>
    </xf>
    <xf numFmtId="0" fontId="9" fillId="2" borderId="0" xfId="0" applyFont="1" applyFill="1" applyAlignment="1">
      <alignment horizontal="center"/>
    </xf>
    <xf numFmtId="0" fontId="9" fillId="2" borderId="0" xfId="0" applyFont="1" applyFill="1" applyAlignment="1">
      <alignment horizontal="center" wrapText="1"/>
    </xf>
    <xf numFmtId="4" fontId="9" fillId="3" borderId="0" xfId="0" applyNumberFormat="1" applyFont="1" applyFill="1" applyAlignment="1">
      <alignment horizontal="center" vertical="center" wrapText="1"/>
    </xf>
    <xf numFmtId="4" fontId="9" fillId="2" borderId="0" xfId="0" applyNumberFormat="1" applyFont="1" applyFill="1" applyAlignment="1">
      <alignment horizontal="center" vertical="center" wrapText="1"/>
    </xf>
    <xf numFmtId="0" fontId="1" fillId="2" borderId="18" xfId="0" applyFont="1" applyFill="1" applyBorder="1" applyAlignment="1">
      <alignment horizontal="center" vertical="center" wrapText="1"/>
    </xf>
    <xf numFmtId="4" fontId="1" fillId="2" borderId="17" xfId="0" applyNumberFormat="1" applyFont="1" applyFill="1" applyBorder="1" applyAlignment="1">
      <alignment vertical="center" wrapText="1"/>
    </xf>
    <xf numFmtId="4" fontId="11" fillId="2" borderId="0" xfId="0" applyNumberFormat="1" applyFont="1" applyFill="1" applyBorder="1" applyAlignment="1">
      <alignment vertical="center" wrapText="1"/>
    </xf>
    <xf numFmtId="0" fontId="27" fillId="2" borderId="0" xfId="0" applyFont="1" applyFill="1"/>
    <xf numFmtId="0" fontId="2" fillId="5" borderId="0" xfId="0" applyFont="1" applyFill="1"/>
    <xf numFmtId="0" fontId="2" fillId="5" borderId="0" xfId="0" applyFont="1" applyFill="1" applyAlignment="1">
      <alignment horizontal="center" vertical="center"/>
    </xf>
    <xf numFmtId="4" fontId="2" fillId="5" borderId="0" xfId="0" applyNumberFormat="1" applyFont="1" applyFill="1" applyAlignment="1">
      <alignment vertical="center"/>
    </xf>
    <xf numFmtId="0" fontId="11" fillId="3" borderId="0" xfId="7" applyFont="1" applyFill="1" applyAlignment="1">
      <alignment vertical="center"/>
    </xf>
    <xf numFmtId="0" fontId="11" fillId="3" borderId="0" xfId="7" applyFont="1" applyFill="1" applyAlignment="1">
      <alignment horizontal="center" vertical="center"/>
    </xf>
    <xf numFmtId="4" fontId="11" fillId="3" borderId="0" xfId="7" applyNumberFormat="1" applyFont="1" applyFill="1" applyAlignment="1">
      <alignment vertical="center"/>
    </xf>
    <xf numFmtId="0" fontId="2" fillId="3" borderId="0" xfId="7" applyFont="1" applyFill="1"/>
    <xf numFmtId="0" fontId="11" fillId="2" borderId="0" xfId="7" applyFont="1" applyFill="1"/>
    <xf numFmtId="0" fontId="2" fillId="2" borderId="0" xfId="7" applyFont="1" applyFill="1"/>
    <xf numFmtId="0" fontId="2" fillId="0" borderId="0" xfId="0" applyFont="1"/>
    <xf numFmtId="0" fontId="20" fillId="0" borderId="0" xfId="0" applyFont="1"/>
    <xf numFmtId="0" fontId="2" fillId="0" borderId="0" xfId="0" applyFont="1" applyAlignment="1">
      <alignment horizontal="center" vertical="center"/>
    </xf>
    <xf numFmtId="4" fontId="2" fillId="0" borderId="0" xfId="0" applyNumberFormat="1" applyFont="1" applyAlignment="1">
      <alignment vertical="center"/>
    </xf>
    <xf numFmtId="0" fontId="28" fillId="0" borderId="1" xfId="0" applyFont="1" applyBorder="1" applyAlignment="1">
      <alignment vertical="top" wrapText="1"/>
    </xf>
    <xf numFmtId="0" fontId="20" fillId="0" borderId="1" xfId="0" applyFont="1" applyBorder="1" applyAlignment="1">
      <alignment vertical="top" wrapText="1"/>
    </xf>
    <xf numFmtId="4" fontId="2" fillId="2" borderId="1" xfId="0" applyNumberFormat="1" applyFont="1" applyFill="1" applyBorder="1" applyAlignment="1">
      <alignment horizontal="right" vertical="center" wrapText="1"/>
    </xf>
    <xf numFmtId="0" fontId="30" fillId="0" borderId="1" xfId="0" applyFont="1" applyBorder="1" applyAlignment="1">
      <alignment vertical="top" wrapText="1"/>
    </xf>
    <xf numFmtId="0" fontId="0" fillId="0" borderId="1" xfId="0" applyBorder="1" applyAlignment="1">
      <alignment horizontal="center" vertical="center"/>
    </xf>
    <xf numFmtId="0" fontId="0" fillId="0" borderId="2" xfId="0" applyBorder="1" applyAlignment="1">
      <alignment horizontal="center" vertical="center"/>
    </xf>
    <xf numFmtId="4" fontId="2" fillId="2" borderId="4" xfId="0" applyNumberFormat="1" applyFont="1" applyFill="1" applyBorder="1" applyAlignment="1">
      <alignment horizontal="right" vertical="center" wrapText="1"/>
    </xf>
    <xf numFmtId="4" fontId="2" fillId="2" borderId="8" xfId="0" applyNumberFormat="1" applyFont="1" applyFill="1" applyBorder="1" applyAlignment="1">
      <alignment horizontal="right" vertical="center" wrapText="1"/>
    </xf>
    <xf numFmtId="0" fontId="25" fillId="2" borderId="1" xfId="0" applyFont="1" applyFill="1" applyBorder="1" applyAlignment="1">
      <alignment vertical="center" wrapText="1"/>
    </xf>
    <xf numFmtId="0" fontId="11" fillId="2" borderId="14" xfId="0" applyNumberFormat="1" applyFont="1" applyFill="1" applyBorder="1" applyAlignment="1">
      <alignment horizontal="center" vertical="center"/>
    </xf>
    <xf numFmtId="0" fontId="11" fillId="2" borderId="18" xfId="0" applyFont="1" applyFill="1" applyBorder="1" applyAlignment="1">
      <alignment horizontal="center" vertical="center" wrapText="1"/>
    </xf>
    <xf numFmtId="4" fontId="2" fillId="2" borderId="20" xfId="0" applyNumberFormat="1" applyFont="1" applyFill="1" applyBorder="1" applyAlignment="1">
      <alignment vertical="center" wrapText="1"/>
    </xf>
    <xf numFmtId="0" fontId="27" fillId="2" borderId="17" xfId="0" applyFont="1" applyFill="1" applyBorder="1" applyAlignment="1">
      <alignment vertical="center" wrapText="1"/>
    </xf>
    <xf numFmtId="0" fontId="2" fillId="2" borderId="1" xfId="0" applyFont="1" applyFill="1" applyBorder="1" applyAlignment="1">
      <alignment vertical="center" wrapText="1"/>
    </xf>
    <xf numFmtId="0" fontId="2" fillId="2" borderId="1" xfId="0" applyFont="1" applyFill="1" applyBorder="1" applyAlignment="1">
      <alignment horizontal="left" vertical="top" wrapText="1"/>
    </xf>
    <xf numFmtId="49" fontId="11" fillId="2" borderId="15" xfId="0" applyNumberFormat="1" applyFont="1" applyFill="1" applyBorder="1" applyAlignment="1">
      <alignment horizontal="center" vertical="center"/>
    </xf>
    <xf numFmtId="0" fontId="11" fillId="2" borderId="15" xfId="0" applyFont="1" applyFill="1" applyBorder="1" applyAlignment="1">
      <alignment horizontal="left" vertical="center" wrapText="1"/>
    </xf>
    <xf numFmtId="2" fontId="20" fillId="0" borderId="0" xfId="0" applyNumberFormat="1" applyFont="1" applyAlignment="1">
      <alignment vertical="center"/>
    </xf>
    <xf numFmtId="2" fontId="20" fillId="0" borderId="1" xfId="0" applyNumberFormat="1" applyFont="1" applyBorder="1" applyAlignment="1">
      <alignment vertical="center"/>
    </xf>
    <xf numFmtId="2" fontId="20" fillId="0" borderId="1" xfId="0" applyNumberFormat="1" applyFont="1" applyBorder="1" applyAlignment="1">
      <alignment horizontal="right" vertical="center"/>
    </xf>
    <xf numFmtId="0" fontId="3" fillId="2" borderId="1" xfId="0" applyFont="1" applyFill="1" applyBorder="1" applyAlignment="1">
      <alignment vertical="center" wrapText="1"/>
    </xf>
    <xf numFmtId="49" fontId="2" fillId="0" borderId="1" xfId="0" applyNumberFormat="1" applyFont="1" applyFill="1" applyBorder="1" applyAlignment="1">
      <alignment horizontal="center" vertical="center"/>
    </xf>
    <xf numFmtId="0" fontId="2"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4" fontId="2" fillId="0" borderId="1" xfId="0" applyNumberFormat="1" applyFont="1" applyFill="1" applyBorder="1" applyAlignment="1">
      <alignment horizontal="center" vertical="center"/>
    </xf>
    <xf numFmtId="0" fontId="16" fillId="0" borderId="0" xfId="0" applyFont="1" applyFill="1" applyAlignment="1">
      <alignment horizontal="center" vertical="center"/>
    </xf>
    <xf numFmtId="0" fontId="1" fillId="0" borderId="1" xfId="0" applyFont="1" applyFill="1" applyBorder="1" applyAlignment="1">
      <alignment horizontal="left" vertical="top" wrapText="1"/>
    </xf>
    <xf numFmtId="0" fontId="2" fillId="0" borderId="1" xfId="0" applyFont="1" applyFill="1" applyBorder="1" applyAlignment="1">
      <alignment vertical="top" wrapText="1"/>
    </xf>
    <xf numFmtId="0" fontId="2" fillId="0" borderId="2" xfId="0" applyFont="1" applyFill="1" applyBorder="1" applyAlignment="1">
      <alignment horizontal="center" vertical="center"/>
    </xf>
    <xf numFmtId="4" fontId="2" fillId="0" borderId="1" xfId="0" applyNumberFormat="1" applyFont="1" applyFill="1" applyBorder="1" applyAlignment="1">
      <alignment vertical="center"/>
    </xf>
    <xf numFmtId="0" fontId="16" fillId="0" borderId="0" xfId="0" applyFont="1" applyFill="1"/>
    <xf numFmtId="0" fontId="2" fillId="0" borderId="1" xfId="0" applyFont="1" applyFill="1" applyBorder="1" applyAlignment="1">
      <alignment horizontal="left" vertical="top" wrapText="1"/>
    </xf>
    <xf numFmtId="0" fontId="2" fillId="0" borderId="1" xfId="0" applyFont="1" applyFill="1" applyBorder="1" applyAlignment="1">
      <alignment vertical="top"/>
    </xf>
    <xf numFmtId="49" fontId="2" fillId="5" borderId="1" xfId="0" applyNumberFormat="1" applyFont="1" applyFill="1" applyBorder="1" applyAlignment="1">
      <alignment horizontal="center" vertical="center"/>
    </xf>
    <xf numFmtId="0" fontId="2" fillId="5" borderId="1" xfId="0" applyFont="1" applyFill="1" applyBorder="1" applyAlignment="1">
      <alignment vertical="top" wrapText="1"/>
    </xf>
    <xf numFmtId="0" fontId="2" fillId="5" borderId="1" xfId="0" applyFont="1" applyFill="1" applyBorder="1" applyAlignment="1">
      <alignment horizontal="center" vertical="center"/>
    </xf>
    <xf numFmtId="4" fontId="2" fillId="5" borderId="1" xfId="0" applyNumberFormat="1" applyFont="1" applyFill="1" applyBorder="1" applyAlignment="1">
      <alignment vertical="center"/>
    </xf>
    <xf numFmtId="0" fontId="16" fillId="5" borderId="0" xfId="0" applyFont="1" applyFill="1"/>
    <xf numFmtId="0" fontId="2" fillId="5" borderId="2" xfId="0" applyFont="1" applyFill="1" applyBorder="1" applyAlignment="1">
      <alignment horizontal="center" vertical="center"/>
    </xf>
    <xf numFmtId="0" fontId="11" fillId="5" borderId="14" xfId="0" applyFont="1" applyFill="1" applyBorder="1" applyAlignment="1">
      <alignment vertical="center" wrapText="1"/>
    </xf>
    <xf numFmtId="0" fontId="1" fillId="2" borderId="1" xfId="0" applyFont="1" applyFill="1" applyBorder="1" applyAlignment="1">
      <alignment horizontal="center" vertical="center" wrapText="1"/>
    </xf>
    <xf numFmtId="4" fontId="1" fillId="2" borderId="1" xfId="0" applyNumberFormat="1" applyFont="1" applyFill="1" applyBorder="1" applyAlignment="1">
      <alignment horizontal="center" vertical="center" wrapText="1"/>
    </xf>
    <xf numFmtId="4" fontId="1" fillId="2" borderId="1" xfId="0" applyNumberFormat="1" applyFont="1" applyFill="1" applyBorder="1" applyAlignment="1">
      <alignment horizontal="center" vertical="center"/>
    </xf>
    <xf numFmtId="49" fontId="1" fillId="2" borderId="1" xfId="0" applyNumberFormat="1" applyFont="1" applyFill="1" applyBorder="1" applyAlignment="1">
      <alignment horizontal="center" wrapText="1"/>
    </xf>
    <xf numFmtId="0" fontId="1" fillId="2" borderId="1" xfId="0" applyFont="1" applyFill="1" applyBorder="1" applyAlignment="1">
      <alignment horizontal="center" wrapText="1"/>
    </xf>
    <xf numFmtId="0" fontId="1" fillId="2" borderId="1" xfId="0" applyNumberFormat="1" applyFont="1" applyFill="1" applyBorder="1" applyAlignment="1">
      <alignment horizontal="center" vertical="center" wrapText="1"/>
    </xf>
    <xf numFmtId="49" fontId="1" fillId="2" borderId="1" xfId="0" applyNumberFormat="1" applyFont="1" applyFill="1" applyBorder="1" applyAlignment="1">
      <alignment horizontal="center" vertical="top" wrapText="1"/>
    </xf>
    <xf numFmtId="49" fontId="9" fillId="2" borderId="1" xfId="0" applyNumberFormat="1" applyFont="1" applyFill="1" applyBorder="1" applyAlignment="1">
      <alignment vertical="top" wrapText="1"/>
    </xf>
    <xf numFmtId="1" fontId="2" fillId="2" borderId="1" xfId="0" applyNumberFormat="1" applyFont="1" applyFill="1" applyBorder="1" applyAlignment="1">
      <alignment horizontal="center" vertical="top" wrapText="1"/>
    </xf>
    <xf numFmtId="0" fontId="2" fillId="2" borderId="1" xfId="0" applyNumberFormat="1" applyFont="1" applyFill="1" applyBorder="1" applyAlignment="1">
      <alignment horizontal="center" vertical="center" wrapText="1"/>
    </xf>
    <xf numFmtId="4" fontId="2" fillId="2" borderId="1" xfId="0" applyNumberFormat="1" applyFont="1" applyFill="1" applyBorder="1" applyAlignment="1">
      <alignment horizontal="center" vertical="center" wrapText="1"/>
    </xf>
    <xf numFmtId="0" fontId="25" fillId="2" borderId="14" xfId="7" applyFont="1" applyFill="1" applyBorder="1" applyAlignment="1">
      <alignment horizontal="left" vertical="center" wrapText="1"/>
    </xf>
    <xf numFmtId="1" fontId="15" fillId="2" borderId="1" xfId="0" applyNumberFormat="1" applyFont="1" applyFill="1" applyBorder="1" applyAlignment="1">
      <alignment horizontal="center" vertical="top" wrapText="1"/>
    </xf>
    <xf numFmtId="0" fontId="18" fillId="2" borderId="14" xfId="7" applyFont="1" applyFill="1" applyBorder="1" applyAlignment="1">
      <alignment horizontal="left" vertical="center" wrapText="1"/>
    </xf>
    <xf numFmtId="49" fontId="1" fillId="2" borderId="8" xfId="0" applyNumberFormat="1" applyFont="1" applyFill="1" applyBorder="1" applyAlignment="1">
      <alignment horizontal="center" vertical="top" wrapText="1"/>
    </xf>
    <xf numFmtId="0" fontId="25" fillId="2" borderId="15" xfId="7" applyFont="1" applyFill="1" applyBorder="1" applyAlignment="1">
      <alignment horizontal="left" vertical="center" wrapText="1"/>
    </xf>
    <xf numFmtId="0" fontId="2" fillId="2" borderId="8" xfId="0" applyFont="1" applyFill="1" applyBorder="1" applyAlignment="1">
      <alignment vertical="top" wrapText="1"/>
    </xf>
    <xf numFmtId="1" fontId="2" fillId="2" borderId="8" xfId="0" applyNumberFormat="1" applyFont="1" applyFill="1" applyBorder="1" applyAlignment="1">
      <alignment horizontal="center" vertical="top" wrapText="1"/>
    </xf>
    <xf numFmtId="0" fontId="2" fillId="2" borderId="8" xfId="0" applyNumberFormat="1" applyFont="1" applyFill="1" applyBorder="1" applyAlignment="1">
      <alignment horizontal="center" vertical="center" wrapText="1"/>
    </xf>
    <xf numFmtId="0" fontId="2" fillId="2" borderId="8" xfId="0" applyFont="1" applyFill="1" applyBorder="1" applyAlignment="1">
      <alignment horizontal="center" vertical="center"/>
    </xf>
    <xf numFmtId="4" fontId="2" fillId="2" borderId="8" xfId="0" applyNumberFormat="1" applyFont="1" applyFill="1" applyBorder="1" applyAlignment="1">
      <alignment vertical="center"/>
    </xf>
    <xf numFmtId="4" fontId="2" fillId="2" borderId="8" xfId="0" applyNumberFormat="1" applyFont="1" applyFill="1" applyBorder="1" applyAlignment="1">
      <alignment horizontal="center" vertical="center" wrapText="1"/>
    </xf>
    <xf numFmtId="0" fontId="25" fillId="2" borderId="1" xfId="7" applyFont="1" applyFill="1" applyBorder="1" applyAlignment="1">
      <alignment horizontal="left" vertical="center" wrapText="1"/>
    </xf>
    <xf numFmtId="49" fontId="2" fillId="2" borderId="7" xfId="0" applyNumberFormat="1" applyFont="1" applyFill="1" applyBorder="1" applyAlignment="1">
      <alignment horizontal="center" vertical="top" wrapText="1"/>
    </xf>
    <xf numFmtId="4" fontId="1" fillId="2" borderId="1" xfId="0" applyNumberFormat="1" applyFont="1" applyFill="1" applyBorder="1" applyAlignment="1">
      <alignment vertical="center"/>
    </xf>
    <xf numFmtId="4" fontId="1" fillId="0" borderId="1" xfId="0" applyNumberFormat="1" applyFont="1" applyFill="1" applyBorder="1" applyAlignment="1">
      <alignment horizontal="center" vertical="center"/>
    </xf>
    <xf numFmtId="4" fontId="1" fillId="5" borderId="1" xfId="0" applyNumberFormat="1" applyFont="1" applyFill="1" applyBorder="1" applyAlignment="1">
      <alignment vertical="center"/>
    </xf>
    <xf numFmtId="4" fontId="1" fillId="0" borderId="1" xfId="0" applyNumberFormat="1" applyFont="1" applyFill="1" applyBorder="1" applyAlignment="1">
      <alignment vertical="center"/>
    </xf>
    <xf numFmtId="0" fontId="2" fillId="2" borderId="14" xfId="0" applyFont="1" applyFill="1" applyBorder="1" applyAlignment="1">
      <alignment vertical="center" wrapText="1"/>
    </xf>
    <xf numFmtId="0" fontId="11" fillId="2" borderId="16" xfId="0" applyFont="1" applyFill="1" applyBorder="1" applyAlignment="1">
      <alignment horizontal="center" vertical="center"/>
    </xf>
    <xf numFmtId="0" fontId="11" fillId="2" borderId="17" xfId="0" applyFont="1" applyFill="1" applyBorder="1" applyAlignment="1">
      <alignment horizontal="center" vertical="center"/>
    </xf>
    <xf numFmtId="4" fontId="11" fillId="2" borderId="23" xfId="0" applyNumberFormat="1" applyFont="1" applyFill="1" applyBorder="1" applyAlignment="1">
      <alignment horizontal="center" vertical="center"/>
    </xf>
    <xf numFmtId="0" fontId="11" fillId="2" borderId="20" xfId="0" applyFont="1" applyFill="1" applyBorder="1" applyAlignment="1">
      <alignment horizontal="center" vertical="center"/>
    </xf>
    <xf numFmtId="4" fontId="11" fillId="2" borderId="20" xfId="0" applyNumberFormat="1" applyFont="1" applyFill="1" applyBorder="1" applyAlignment="1">
      <alignment horizontal="center" vertical="center"/>
    </xf>
    <xf numFmtId="0" fontId="17" fillId="5" borderId="1" xfId="0" applyFont="1" applyFill="1" applyBorder="1" applyAlignment="1">
      <alignment horizontal="center" vertical="center"/>
    </xf>
    <xf numFmtId="4" fontId="17" fillId="5" borderId="1" xfId="0" applyNumberFormat="1" applyFont="1" applyFill="1" applyBorder="1" applyAlignment="1">
      <alignment horizontal="center" vertical="center"/>
    </xf>
    <xf numFmtId="0" fontId="2" fillId="2" borderId="4" xfId="0" applyFont="1" applyFill="1" applyBorder="1" applyAlignment="1">
      <alignment horizontal="center" vertical="center"/>
    </xf>
    <xf numFmtId="2" fontId="2" fillId="2" borderId="4" xfId="0" applyNumberFormat="1" applyFont="1" applyFill="1" applyBorder="1" applyAlignment="1">
      <alignment horizontal="center" vertical="center"/>
    </xf>
    <xf numFmtId="2" fontId="2" fillId="2" borderId="1" xfId="0" applyNumberFormat="1" applyFont="1" applyFill="1" applyBorder="1" applyAlignment="1">
      <alignment horizontal="center" vertical="center"/>
    </xf>
    <xf numFmtId="2" fontId="31" fillId="2" borderId="1" xfId="0" applyNumberFormat="1" applyFont="1" applyFill="1" applyBorder="1" applyAlignment="1">
      <alignment horizontal="center" vertical="center"/>
    </xf>
    <xf numFmtId="4" fontId="32" fillId="2" borderId="0" xfId="0" applyNumberFormat="1" applyFont="1" applyFill="1" applyBorder="1" applyAlignment="1">
      <alignment vertical="center" wrapText="1"/>
    </xf>
    <xf numFmtId="0" fontId="33" fillId="2" borderId="0" xfId="0" applyFont="1" applyFill="1"/>
    <xf numFmtId="0" fontId="1" fillId="2" borderId="0" xfId="0" applyFont="1" applyFill="1" applyAlignment="1">
      <alignment horizontal="center" vertical="center" wrapText="1"/>
    </xf>
    <xf numFmtId="0" fontId="1" fillId="2" borderId="0" xfId="0" applyFont="1" applyFill="1" applyAlignment="1">
      <alignment horizontal="center"/>
    </xf>
    <xf numFmtId="0" fontId="11" fillId="2" borderId="0" xfId="0" applyFont="1" applyFill="1" applyAlignment="1">
      <alignment vertical="top" wrapText="1"/>
    </xf>
    <xf numFmtId="0" fontId="11" fillId="2" borderId="0" xfId="0" applyFont="1" applyFill="1" applyAlignment="1">
      <alignment horizontal="left" vertical="top" wrapText="1"/>
    </xf>
    <xf numFmtId="0" fontId="2" fillId="2" borderId="2" xfId="0" applyFont="1" applyFill="1" applyBorder="1" applyAlignment="1">
      <alignment horizontal="left" vertical="top" wrapText="1"/>
    </xf>
    <xf numFmtId="0" fontId="2" fillId="2" borderId="4" xfId="0" applyFont="1" applyFill="1" applyBorder="1" applyAlignment="1">
      <alignment horizontal="left" vertical="top" wrapText="1"/>
    </xf>
    <xf numFmtId="0" fontId="17" fillId="2" borderId="1" xfId="0" applyFont="1" applyFill="1" applyBorder="1" applyAlignment="1">
      <alignment horizontal="left" vertical="top" wrapText="1"/>
    </xf>
    <xf numFmtId="0" fontId="2" fillId="2" borderId="1" xfId="0" applyFont="1" applyFill="1" applyBorder="1" applyAlignment="1">
      <alignment vertical="center" wrapText="1"/>
    </xf>
    <xf numFmtId="0" fontId="2" fillId="2" borderId="1" xfId="0" applyFont="1" applyFill="1" applyBorder="1" applyAlignment="1"/>
    <xf numFmtId="0" fontId="2" fillId="2" borderId="1" xfId="0" applyFont="1" applyFill="1" applyBorder="1" applyAlignment="1">
      <alignment horizontal="left" vertical="top" wrapText="1"/>
    </xf>
    <xf numFmtId="0" fontId="2" fillId="2" borderId="1" xfId="0" applyFont="1" applyFill="1" applyBorder="1" applyAlignment="1">
      <alignment horizontal="left" vertical="top"/>
    </xf>
    <xf numFmtId="0" fontId="11" fillId="2" borderId="0" xfId="0" applyFont="1" applyFill="1" applyBorder="1" applyAlignment="1">
      <alignment horizontal="left" vertical="top"/>
    </xf>
    <xf numFmtId="0" fontId="9" fillId="2" borderId="0" xfId="0" applyFont="1" applyFill="1" applyBorder="1" applyAlignment="1">
      <alignment horizontal="left" vertical="top" wrapText="1"/>
    </xf>
    <xf numFmtId="0" fontId="1" fillId="2" borderId="0" xfId="0" applyFont="1" applyFill="1" applyBorder="1" applyAlignment="1">
      <alignment horizontal="center" vertical="center"/>
    </xf>
    <xf numFmtId="4" fontId="2" fillId="2" borderId="2" xfId="0" applyNumberFormat="1" applyFont="1" applyFill="1" applyBorder="1" applyAlignment="1">
      <alignment horizontal="left" vertical="center" wrapText="1"/>
    </xf>
    <xf numFmtId="4" fontId="2" fillId="2" borderId="3" xfId="0" applyNumberFormat="1" applyFont="1" applyFill="1" applyBorder="1" applyAlignment="1">
      <alignment horizontal="left" vertical="center" wrapText="1"/>
    </xf>
    <xf numFmtId="4" fontId="2" fillId="2" borderId="4" xfId="0" applyNumberFormat="1" applyFont="1" applyFill="1" applyBorder="1" applyAlignment="1">
      <alignment horizontal="left" vertical="center" wrapText="1"/>
    </xf>
    <xf numFmtId="0" fontId="2" fillId="2" borderId="1" xfId="6" applyFont="1" applyFill="1" applyBorder="1" applyAlignment="1">
      <alignment horizontal="left" vertical="center"/>
    </xf>
    <xf numFmtId="0" fontId="2" fillId="2" borderId="1" xfId="6" applyFont="1" applyFill="1" applyBorder="1" applyAlignment="1">
      <alignment horizontal="left" vertical="center" wrapText="1"/>
    </xf>
    <xf numFmtId="0" fontId="2" fillId="2" borderId="2" xfId="0" applyFont="1" applyFill="1" applyBorder="1" applyAlignment="1">
      <alignment horizontal="left" vertical="center" wrapText="1"/>
    </xf>
    <xf numFmtId="0" fontId="2" fillId="2" borderId="4" xfId="0" applyFont="1" applyFill="1" applyBorder="1" applyAlignment="1">
      <alignment horizontal="left" vertical="center" wrapText="1"/>
    </xf>
    <xf numFmtId="0" fontId="11" fillId="2" borderId="29" xfId="0" applyFont="1" applyFill="1" applyBorder="1" applyAlignment="1">
      <alignment horizontal="left" vertical="top" wrapText="1"/>
    </xf>
    <xf numFmtId="0" fontId="11" fillId="2" borderId="3" xfId="0" applyFont="1" applyFill="1" applyBorder="1" applyAlignment="1">
      <alignment horizontal="left" vertical="top" wrapText="1"/>
    </xf>
    <xf numFmtId="0" fontId="11" fillId="2" borderId="4" xfId="0" applyFont="1" applyFill="1" applyBorder="1" applyAlignment="1">
      <alignment horizontal="left" vertical="top" wrapText="1"/>
    </xf>
    <xf numFmtId="0" fontId="11" fillId="2" borderId="0" xfId="0" applyFont="1" applyFill="1" applyAlignment="1">
      <alignment horizontal="left" vertical="top"/>
    </xf>
    <xf numFmtId="0" fontId="9" fillId="2" borderId="0" xfId="0" applyFont="1" applyFill="1" applyAlignment="1">
      <alignment horizontal="left" vertical="top" wrapText="1"/>
    </xf>
    <xf numFmtId="4" fontId="2" fillId="2" borderId="1" xfId="0" applyNumberFormat="1" applyFont="1" applyFill="1" applyBorder="1" applyAlignment="1">
      <alignment vertical="top" wrapText="1"/>
    </xf>
    <xf numFmtId="4" fontId="2" fillId="2" borderId="1" xfId="0" applyNumberFormat="1" applyFont="1" applyFill="1" applyBorder="1" applyAlignment="1">
      <alignment vertical="center" wrapText="1"/>
    </xf>
    <xf numFmtId="0" fontId="2" fillId="2" borderId="1" xfId="0" applyFont="1" applyFill="1" applyBorder="1" applyAlignment="1">
      <alignment wrapText="1"/>
    </xf>
    <xf numFmtId="0" fontId="2" fillId="2" borderId="3" xfId="0" applyFont="1" applyFill="1" applyBorder="1" applyAlignment="1">
      <alignment horizontal="left" vertical="center" wrapText="1"/>
    </xf>
    <xf numFmtId="49" fontId="1" fillId="2" borderId="0" xfId="0" applyNumberFormat="1" applyFont="1" applyFill="1" applyBorder="1" applyAlignment="1">
      <alignment horizontal="center" vertical="center" wrapText="1"/>
    </xf>
    <xf numFmtId="0" fontId="2" fillId="2" borderId="1" xfId="6" applyFont="1" applyFill="1" applyBorder="1" applyAlignment="1">
      <alignment horizontal="left" vertical="top" wrapText="1" shrinkToFit="1"/>
    </xf>
    <xf numFmtId="0" fontId="2" fillId="2" borderId="3" xfId="0" applyFont="1" applyFill="1" applyBorder="1" applyAlignment="1">
      <alignment horizontal="left" vertical="top" wrapText="1"/>
    </xf>
    <xf numFmtId="0" fontId="2" fillId="2" borderId="2" xfId="0" applyFont="1" applyFill="1" applyBorder="1" applyAlignment="1">
      <alignment horizontal="left" vertical="top" wrapText="1" shrinkToFit="1"/>
    </xf>
    <xf numFmtId="0" fontId="2" fillId="2" borderId="3" xfId="0" applyFont="1" applyFill="1" applyBorder="1" applyAlignment="1">
      <alignment horizontal="left" vertical="top" wrapText="1" shrinkToFit="1"/>
    </xf>
    <xf numFmtId="0" fontId="2" fillId="2" borderId="4" xfId="0" applyFont="1" applyFill="1" applyBorder="1" applyAlignment="1">
      <alignment horizontal="left" vertical="top" wrapText="1" shrinkToFit="1"/>
    </xf>
    <xf numFmtId="0" fontId="20" fillId="2" borderId="1" xfId="0" applyFont="1" applyFill="1" applyBorder="1" applyAlignment="1">
      <alignment horizontal="left" vertical="top" wrapText="1"/>
    </xf>
    <xf numFmtId="0" fontId="11" fillId="2" borderId="29" xfId="0" applyFont="1" applyFill="1" applyBorder="1" applyAlignment="1">
      <alignment horizontal="left" vertical="top"/>
    </xf>
    <xf numFmtId="0" fontId="11" fillId="2" borderId="3" xfId="0" applyFont="1" applyFill="1" applyBorder="1" applyAlignment="1">
      <alignment horizontal="left" vertical="top"/>
    </xf>
    <xf numFmtId="0" fontId="11" fillId="2" borderId="4" xfId="0" applyFont="1" applyFill="1" applyBorder="1" applyAlignment="1">
      <alignment horizontal="left" vertical="top"/>
    </xf>
    <xf numFmtId="0" fontId="1" fillId="2" borderId="22" xfId="0" applyFont="1" applyFill="1" applyBorder="1" applyAlignment="1">
      <alignment horizontal="right" vertical="top" wrapText="1"/>
    </xf>
    <xf numFmtId="0" fontId="1" fillId="2" borderId="25" xfId="0" applyFont="1" applyFill="1" applyBorder="1" applyAlignment="1">
      <alignment horizontal="right" vertical="top" wrapText="1"/>
    </xf>
    <xf numFmtId="0" fontId="9" fillId="2" borderId="0" xfId="0" applyFont="1" applyFill="1" applyBorder="1" applyAlignment="1">
      <alignment horizontal="center" vertical="center"/>
    </xf>
    <xf numFmtId="0" fontId="1" fillId="2" borderId="0" xfId="0" applyFont="1" applyFill="1" applyBorder="1" applyAlignment="1">
      <alignment horizontal="center" wrapText="1"/>
    </xf>
    <xf numFmtId="0" fontId="9" fillId="2" borderId="0" xfId="0" applyFont="1" applyFill="1" applyBorder="1" applyAlignment="1">
      <alignment horizontal="center"/>
    </xf>
    <xf numFmtId="0" fontId="1" fillId="2" borderId="0" xfId="0" applyFont="1" applyFill="1" applyBorder="1" applyAlignment="1">
      <alignment horizontal="center" vertical="top"/>
    </xf>
    <xf numFmtId="0" fontId="2" fillId="2" borderId="0" xfId="0" applyFont="1" applyFill="1" applyBorder="1" applyAlignment="1">
      <alignment horizontal="left" vertical="top" wrapText="1"/>
    </xf>
    <xf numFmtId="0" fontId="2" fillId="2" borderId="0" xfId="0" applyFont="1" applyFill="1" applyBorder="1" applyAlignment="1">
      <alignment horizontal="left" vertical="top"/>
    </xf>
    <xf numFmtId="0" fontId="1" fillId="2" borderId="0" xfId="0" applyFont="1" applyFill="1" applyBorder="1" applyAlignment="1">
      <alignment horizontal="left" vertical="top" wrapText="1"/>
    </xf>
    <xf numFmtId="0" fontId="1" fillId="2" borderId="1" xfId="0" applyFont="1" applyFill="1" applyBorder="1" applyAlignment="1">
      <alignment horizontal="right"/>
    </xf>
    <xf numFmtId="0" fontId="1" fillId="2" borderId="1" xfId="0" applyFont="1" applyFill="1" applyBorder="1" applyAlignment="1">
      <alignment horizontal="center" vertical="center" wrapText="1"/>
    </xf>
    <xf numFmtId="4" fontId="1" fillId="2" borderId="1" xfId="0" applyNumberFormat="1" applyFont="1" applyFill="1" applyBorder="1" applyAlignment="1">
      <alignment horizontal="center" vertical="center" wrapText="1"/>
    </xf>
    <xf numFmtId="4" fontId="1" fillId="2" borderId="2" xfId="0" applyNumberFormat="1" applyFont="1" applyFill="1" applyBorder="1" applyAlignment="1">
      <alignment horizontal="left" vertical="center" wrapText="1"/>
    </xf>
    <xf numFmtId="4" fontId="1" fillId="2" borderId="3" xfId="0" applyNumberFormat="1" applyFont="1" applyFill="1" applyBorder="1" applyAlignment="1">
      <alignment horizontal="left" vertical="center" wrapText="1"/>
    </xf>
    <xf numFmtId="4" fontId="1" fillId="2" borderId="4" xfId="0" applyNumberFormat="1" applyFont="1" applyFill="1" applyBorder="1" applyAlignment="1">
      <alignment horizontal="left" vertical="center" wrapText="1"/>
    </xf>
    <xf numFmtId="0" fontId="1" fillId="2" borderId="2" xfId="0" applyFont="1" applyFill="1" applyBorder="1" applyAlignment="1">
      <alignment horizontal="left" vertical="top" wrapText="1"/>
    </xf>
    <xf numFmtId="0" fontId="1" fillId="2" borderId="3" xfId="0" applyFont="1" applyFill="1" applyBorder="1" applyAlignment="1">
      <alignment horizontal="left" vertical="top" wrapText="1"/>
    </xf>
    <xf numFmtId="0" fontId="1" fillId="2" borderId="4" xfId="0" applyFont="1" applyFill="1" applyBorder="1" applyAlignment="1">
      <alignment horizontal="left" vertical="top" wrapText="1"/>
    </xf>
    <xf numFmtId="0" fontId="1" fillId="2" borderId="0" xfId="0" applyFont="1" applyFill="1" applyBorder="1" applyAlignment="1">
      <alignment horizontal="center" vertical="top" wrapText="1"/>
    </xf>
    <xf numFmtId="4" fontId="2" fillId="2" borderId="0" xfId="0" applyNumberFormat="1" applyFont="1" applyFill="1" applyBorder="1" applyAlignment="1">
      <alignment horizontal="right" vertical="center"/>
    </xf>
    <xf numFmtId="0" fontId="1" fillId="2" borderId="0" xfId="0" applyFont="1" applyFill="1" applyBorder="1" applyAlignment="1">
      <alignment horizontal="center"/>
    </xf>
    <xf numFmtId="0" fontId="14" fillId="2" borderId="0" xfId="0" applyFont="1" applyFill="1" applyBorder="1" applyAlignment="1">
      <alignment horizontal="center" vertical="top" wrapText="1"/>
    </xf>
    <xf numFmtId="0" fontId="1" fillId="2" borderId="2" xfId="0" applyFont="1" applyFill="1" applyBorder="1" applyAlignment="1">
      <alignment horizontal="right" vertical="top"/>
    </xf>
    <xf numFmtId="0" fontId="1" fillId="2" borderId="3" xfId="0" applyFont="1" applyFill="1" applyBorder="1" applyAlignment="1">
      <alignment horizontal="right" vertical="top"/>
    </xf>
    <xf numFmtId="4" fontId="1" fillId="2" borderId="2" xfId="0" applyNumberFormat="1" applyFont="1" applyFill="1" applyBorder="1" applyAlignment="1">
      <alignment horizontal="center" vertical="center"/>
    </xf>
    <xf numFmtId="4" fontId="1" fillId="2" borderId="3" xfId="0" applyNumberFormat="1" applyFont="1" applyFill="1" applyBorder="1" applyAlignment="1">
      <alignment horizontal="center" vertical="center"/>
    </xf>
    <xf numFmtId="4" fontId="1" fillId="2" borderId="4" xfId="0" applyNumberFormat="1" applyFont="1" applyFill="1" applyBorder="1" applyAlignment="1">
      <alignment horizontal="center" vertical="center"/>
    </xf>
    <xf numFmtId="0" fontId="1" fillId="2" borderId="2" xfId="0" applyFont="1" applyFill="1" applyBorder="1" applyAlignment="1">
      <alignment horizontal="right" vertical="top" wrapText="1"/>
    </xf>
    <xf numFmtId="0" fontId="1" fillId="2" borderId="3" xfId="0" applyFont="1" applyFill="1" applyBorder="1" applyAlignment="1">
      <alignment horizontal="right" vertical="top" wrapText="1"/>
    </xf>
    <xf numFmtId="0" fontId="1" fillId="2" borderId="4" xfId="0" applyFont="1" applyFill="1" applyBorder="1" applyAlignment="1">
      <alignment horizontal="right" vertical="top" wrapText="1"/>
    </xf>
    <xf numFmtId="4" fontId="1" fillId="2" borderId="1" xfId="0" applyNumberFormat="1" applyFont="1" applyFill="1" applyBorder="1" applyAlignment="1">
      <alignment horizontal="center" vertical="center"/>
    </xf>
    <xf numFmtId="0" fontId="22" fillId="2" borderId="0" xfId="0" applyFont="1" applyFill="1" applyBorder="1" applyAlignment="1">
      <alignment horizontal="center" vertical="top" wrapText="1"/>
    </xf>
    <xf numFmtId="0" fontId="1" fillId="2" borderId="17" xfId="0" applyFont="1" applyFill="1" applyBorder="1" applyAlignment="1">
      <alignment horizontal="left" vertical="center" wrapText="1"/>
    </xf>
    <xf numFmtId="0" fontId="1" fillId="2" borderId="25" xfId="0" applyFont="1" applyFill="1" applyBorder="1" applyAlignment="1">
      <alignment horizontal="left" vertical="center" wrapText="1"/>
    </xf>
    <xf numFmtId="0" fontId="1" fillId="2" borderId="18" xfId="0" applyFont="1" applyFill="1" applyBorder="1" applyAlignment="1">
      <alignment horizontal="left" vertical="center" wrapText="1"/>
    </xf>
    <xf numFmtId="0" fontId="1" fillId="2" borderId="26" xfId="0" applyFont="1" applyFill="1" applyBorder="1" applyAlignment="1">
      <alignment horizontal="right" vertical="top" wrapText="1"/>
    </xf>
    <xf numFmtId="0" fontId="1" fillId="2" borderId="21" xfId="0" applyFont="1" applyFill="1" applyBorder="1" applyAlignment="1">
      <alignment horizontal="right" vertical="top" wrapText="1"/>
    </xf>
    <xf numFmtId="0" fontId="1" fillId="2" borderId="27" xfId="0" applyFont="1" applyFill="1" applyBorder="1" applyAlignment="1">
      <alignment horizontal="right" vertical="top" wrapText="1"/>
    </xf>
    <xf numFmtId="0" fontId="9" fillId="2" borderId="28" xfId="0" applyFont="1" applyFill="1" applyBorder="1" applyAlignment="1">
      <alignment horizontal="center" vertical="center" wrapText="1"/>
    </xf>
    <xf numFmtId="0" fontId="9" fillId="2" borderId="0" xfId="0" applyFont="1" applyFill="1" applyBorder="1" applyAlignment="1">
      <alignment horizontal="center" vertical="center" wrapText="1"/>
    </xf>
    <xf numFmtId="0" fontId="11" fillId="2" borderId="1" xfId="0" applyFont="1" applyFill="1" applyBorder="1" applyAlignment="1">
      <alignment horizontal="left" vertical="top" wrapText="1"/>
    </xf>
    <xf numFmtId="4" fontId="2" fillId="2" borderId="0" xfId="0" applyNumberFormat="1" applyFont="1" applyFill="1" applyBorder="1" applyAlignment="1">
      <alignment horizontal="center" vertical="center"/>
    </xf>
    <xf numFmtId="0" fontId="2" fillId="2" borderId="1" xfId="6" applyFont="1" applyFill="1" applyBorder="1" applyAlignment="1">
      <alignment horizontal="left" vertical="top" wrapText="1"/>
    </xf>
    <xf numFmtId="0" fontId="32" fillId="2" borderId="0" xfId="0" applyFont="1" applyFill="1" applyBorder="1" applyAlignment="1">
      <alignment horizontal="center" vertical="top" wrapText="1"/>
    </xf>
    <xf numFmtId="0" fontId="9" fillId="2" borderId="0" xfId="0" applyFont="1" applyFill="1" applyAlignment="1">
      <alignment horizontal="center" vertical="center"/>
    </xf>
    <xf numFmtId="0" fontId="9" fillId="2" borderId="0" xfId="0" applyFont="1" applyFill="1" applyAlignment="1">
      <alignment horizontal="center" vertical="center" wrapText="1"/>
    </xf>
    <xf numFmtId="0" fontId="9" fillId="2" borderId="0" xfId="0" applyFont="1" applyFill="1" applyAlignment="1">
      <alignment horizontal="center"/>
    </xf>
    <xf numFmtId="4" fontId="11" fillId="3" borderId="21" xfId="0" applyNumberFormat="1" applyFont="1" applyFill="1" applyBorder="1" applyAlignment="1">
      <alignment horizontal="center" vertical="center"/>
    </xf>
    <xf numFmtId="49" fontId="19" fillId="2" borderId="11" xfId="0" applyNumberFormat="1" applyFont="1" applyFill="1" applyBorder="1" applyAlignment="1">
      <alignment horizontal="right" vertical="top" wrapText="1"/>
    </xf>
    <xf numFmtId="49" fontId="19" fillId="2" borderId="5" xfId="0" applyNumberFormat="1" applyFont="1" applyFill="1" applyBorder="1" applyAlignment="1">
      <alignment horizontal="right" vertical="top" wrapText="1"/>
    </xf>
    <xf numFmtId="49" fontId="19" fillId="2" borderId="10" xfId="0" applyNumberFormat="1" applyFont="1" applyFill="1" applyBorder="1" applyAlignment="1">
      <alignment horizontal="right" vertical="top" wrapText="1"/>
    </xf>
    <xf numFmtId="49" fontId="2" fillId="2" borderId="8" xfId="0" applyNumberFormat="1" applyFont="1" applyFill="1" applyBorder="1" applyAlignment="1">
      <alignment vertical="top" wrapText="1"/>
    </xf>
    <xf numFmtId="49" fontId="2" fillId="2" borderId="6" xfId="0" applyNumberFormat="1" applyFont="1" applyFill="1" applyBorder="1" applyAlignment="1">
      <alignment vertical="top" wrapText="1"/>
    </xf>
    <xf numFmtId="49" fontId="2" fillId="2" borderId="7" xfId="0" applyNumberFormat="1" applyFont="1" applyFill="1" applyBorder="1" applyAlignment="1">
      <alignment vertical="top" wrapText="1"/>
    </xf>
    <xf numFmtId="0" fontId="2" fillId="2" borderId="12" xfId="0" applyFont="1" applyFill="1" applyBorder="1" applyAlignment="1">
      <alignment horizontal="left" vertical="top" wrapText="1"/>
    </xf>
    <xf numFmtId="0" fontId="2" fillId="2" borderId="9" xfId="0" applyFont="1" applyFill="1" applyBorder="1" applyAlignment="1">
      <alignment horizontal="left" vertical="top" wrapText="1"/>
    </xf>
    <xf numFmtId="0" fontId="2" fillId="2" borderId="13" xfId="0" applyFont="1" applyFill="1" applyBorder="1" applyAlignment="1">
      <alignment horizontal="left" vertical="top" wrapText="1"/>
    </xf>
    <xf numFmtId="0" fontId="2" fillId="2" borderId="11" xfId="0" applyFont="1" applyFill="1" applyBorder="1" applyAlignment="1">
      <alignment horizontal="left" vertical="top" wrapText="1"/>
    </xf>
    <xf numFmtId="0" fontId="2" fillId="2" borderId="5" xfId="0" applyFont="1" applyFill="1" applyBorder="1" applyAlignment="1">
      <alignment horizontal="left" vertical="top" wrapText="1"/>
    </xf>
    <xf numFmtId="0" fontId="21" fillId="2" borderId="2" xfId="0" applyFont="1" applyFill="1" applyBorder="1" applyAlignment="1">
      <alignment horizontal="center" vertical="top" wrapText="1"/>
    </xf>
    <xf numFmtId="0" fontId="21" fillId="2" borderId="3" xfId="0" applyFont="1" applyFill="1" applyBorder="1" applyAlignment="1">
      <alignment horizontal="center" vertical="top" wrapText="1"/>
    </xf>
    <xf numFmtId="0" fontId="21" fillId="2" borderId="1" xfId="0" applyFont="1" applyFill="1" applyBorder="1" applyAlignment="1">
      <alignment horizontal="center" vertical="center" wrapText="1"/>
    </xf>
    <xf numFmtId="0" fontId="21" fillId="2" borderId="1" xfId="0" applyFont="1" applyFill="1" applyBorder="1" applyAlignment="1">
      <alignment horizontal="left" vertical="center" wrapText="1"/>
    </xf>
    <xf numFmtId="49" fontId="9" fillId="3" borderId="19" xfId="7" applyNumberFormat="1" applyFont="1" applyFill="1" applyBorder="1" applyAlignment="1">
      <alignment horizontal="left" vertical="top"/>
    </xf>
    <xf numFmtId="0" fontId="11" fillId="2" borderId="0" xfId="7" applyFont="1" applyFill="1" applyAlignment="1">
      <alignment horizontal="left" vertical="top"/>
    </xf>
    <xf numFmtId="0" fontId="2" fillId="2" borderId="0" xfId="7" applyFont="1" applyFill="1" applyAlignment="1">
      <alignment horizontal="left" vertical="top" wrapText="1"/>
    </xf>
  </cellXfs>
  <cellStyles count="8">
    <cellStyle name="Įprastas 2" xfId="4" xr:uid="{00000000-0005-0000-0000-000001000000}"/>
    <cellStyle name="Neutral" xfId="6" builtinId="28"/>
    <cellStyle name="Normal" xfId="0" builtinId="0" customBuiltin="1"/>
    <cellStyle name="Normal 10" xfId="2" xr:uid="{00000000-0005-0000-0000-000004000000}"/>
    <cellStyle name="Normal 2" xfId="3" xr:uid="{00000000-0005-0000-0000-000005000000}"/>
    <cellStyle name="Normal 3" xfId="7" xr:uid="{00000000-0005-0000-0000-000006000000}"/>
    <cellStyle name="Normal 5" xfId="5" xr:uid="{00000000-0005-0000-0000-000007000000}"/>
    <cellStyle name="TableStyleLight1" xfId="1" xr:uid="{00000000-0005-0000-0000-000008000000}"/>
  </cellStyles>
  <dxfs count="0"/>
  <tableStyles count="0" defaultTableStyle="TableStyleMedium2" defaultPivotStyle="PivotStyleLight16"/>
  <colors>
    <mruColors>
      <color rgb="FFFFFFFF"/>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K258"/>
  <sheetViews>
    <sheetView tabSelected="1" zoomScale="89" zoomScaleNormal="89" workbookViewId="0">
      <selection activeCell="A88" sqref="A88:A97"/>
    </sheetView>
  </sheetViews>
  <sheetFormatPr defaultColWidth="9.33203125" defaultRowHeight="12.75"/>
  <cols>
    <col min="1" max="1" width="10.83203125" style="7" customWidth="1"/>
    <col min="2" max="2" width="49" style="7" customWidth="1"/>
    <col min="3" max="3" width="36.1640625" style="7" customWidth="1"/>
    <col min="4" max="4" width="19.83203125" style="5" customWidth="1"/>
    <col min="5" max="5" width="16.33203125" style="5" customWidth="1"/>
    <col min="6" max="6" width="12.33203125" style="5" customWidth="1"/>
    <col min="7" max="7" width="11" style="51" customWidth="1"/>
    <col min="8" max="8" width="11.83203125" style="51" bestFit="1" customWidth="1"/>
    <col min="9" max="9" width="17.6640625" style="51" customWidth="1"/>
    <col min="10" max="16384" width="9.33203125" style="64"/>
  </cols>
  <sheetData>
    <row r="1" spans="1:9">
      <c r="A1" s="17" t="s">
        <v>58</v>
      </c>
      <c r="B1" s="15"/>
      <c r="C1" s="1"/>
      <c r="D1" s="2"/>
      <c r="E1" s="2"/>
      <c r="F1" s="2"/>
      <c r="G1" s="46"/>
      <c r="H1" s="301"/>
      <c r="I1" s="301"/>
    </row>
    <row r="2" spans="1:9" s="60" customFormat="1">
      <c r="A2" s="302" t="s">
        <v>89</v>
      </c>
      <c r="B2" s="302"/>
      <c r="C2" s="302"/>
      <c r="D2" s="302"/>
      <c r="E2" s="302"/>
      <c r="F2" s="302"/>
      <c r="G2" s="48"/>
      <c r="H2" s="48"/>
      <c r="I2" s="48"/>
    </row>
    <row r="3" spans="1:9" s="60" customFormat="1">
      <c r="A3" s="302" t="s">
        <v>0</v>
      </c>
      <c r="B3" s="302"/>
      <c r="C3" s="302"/>
      <c r="D3" s="302"/>
      <c r="E3" s="302"/>
      <c r="F3" s="302"/>
      <c r="G3" s="48"/>
      <c r="H3" s="48"/>
      <c r="I3" s="48"/>
    </row>
    <row r="4" spans="1:9" s="60" customFormat="1" ht="30" customHeight="1">
      <c r="A4" s="26"/>
      <c r="B4" s="303" t="s">
        <v>299</v>
      </c>
      <c r="C4" s="303"/>
      <c r="D4" s="303"/>
      <c r="E4" s="303"/>
      <c r="F4" s="38"/>
      <c r="G4" s="56"/>
      <c r="H4" s="56"/>
      <c r="I4" s="56"/>
    </row>
    <row r="5" spans="1:9" s="60" customFormat="1">
      <c r="A5" s="7"/>
      <c r="B5" s="7"/>
      <c r="C5" s="7"/>
      <c r="D5" s="5"/>
      <c r="E5" s="5"/>
      <c r="F5" s="5"/>
      <c r="G5" s="51"/>
      <c r="H5" s="51"/>
      <c r="I5" s="51"/>
    </row>
    <row r="6" spans="1:9" s="60" customFormat="1">
      <c r="A6" s="313" t="s">
        <v>60</v>
      </c>
      <c r="B6" s="313"/>
      <c r="C6" s="313"/>
      <c r="D6" s="313"/>
      <c r="E6" s="313"/>
      <c r="F6" s="313"/>
      <c r="G6" s="40"/>
      <c r="H6" s="40"/>
      <c r="I6" s="40"/>
    </row>
    <row r="7" spans="1:9" s="60" customFormat="1">
      <c r="A7" s="7"/>
      <c r="B7" s="7"/>
      <c r="C7" s="7"/>
      <c r="D7" s="5"/>
      <c r="E7" s="5"/>
      <c r="F7" s="5"/>
      <c r="G7" s="51"/>
      <c r="H7" s="51"/>
      <c r="I7" s="51"/>
    </row>
    <row r="8" spans="1:9" s="60" customFormat="1" ht="83.25" customHeight="1">
      <c r="A8" s="12" t="s">
        <v>1</v>
      </c>
      <c r="B8" s="34" t="s">
        <v>2</v>
      </c>
      <c r="C8" s="34" t="s">
        <v>3</v>
      </c>
      <c r="D8" s="34" t="s">
        <v>4</v>
      </c>
      <c r="E8" s="34" t="s">
        <v>5</v>
      </c>
      <c r="F8" s="34" t="s">
        <v>6</v>
      </c>
      <c r="G8" s="39" t="s">
        <v>7</v>
      </c>
      <c r="H8" s="39" t="s">
        <v>8</v>
      </c>
      <c r="I8" s="39" t="s">
        <v>9</v>
      </c>
    </row>
    <row r="9" spans="1:9" s="60" customFormat="1">
      <c r="A9" s="13">
        <v>1</v>
      </c>
      <c r="B9" s="14">
        <v>2</v>
      </c>
      <c r="C9" s="3">
        <v>3</v>
      </c>
      <c r="D9" s="14">
        <v>4</v>
      </c>
      <c r="E9" s="14">
        <v>5</v>
      </c>
      <c r="F9" s="14">
        <v>6</v>
      </c>
      <c r="G9" s="14">
        <v>7</v>
      </c>
      <c r="H9" s="14">
        <v>8</v>
      </c>
      <c r="I9" s="14">
        <v>9</v>
      </c>
    </row>
    <row r="10" spans="1:9" s="60" customFormat="1">
      <c r="A10" s="13" t="s">
        <v>442</v>
      </c>
      <c r="B10" s="4" t="s">
        <v>301</v>
      </c>
      <c r="C10" s="4"/>
      <c r="D10" s="14"/>
      <c r="E10" s="14"/>
      <c r="F10" s="14"/>
      <c r="G10" s="49"/>
      <c r="H10" s="49"/>
      <c r="I10" s="49"/>
    </row>
    <row r="11" spans="1:9" s="60" customFormat="1" ht="38.25">
      <c r="A11" s="13" t="s">
        <v>31</v>
      </c>
      <c r="B11" s="4" t="s">
        <v>62</v>
      </c>
      <c r="C11" s="4" t="s">
        <v>61</v>
      </c>
      <c r="D11" s="14">
        <v>200</v>
      </c>
      <c r="E11" s="14">
        <v>2</v>
      </c>
      <c r="F11" s="14" t="s">
        <v>306</v>
      </c>
      <c r="G11" s="49">
        <v>160</v>
      </c>
      <c r="H11" s="49">
        <f>G11*E11</f>
        <v>320</v>
      </c>
      <c r="I11" s="224">
        <f>H11*1.05</f>
        <v>336</v>
      </c>
    </row>
    <row r="12" spans="1:9" s="60" customFormat="1" ht="38.25">
      <c r="A12" s="13" t="s">
        <v>32</v>
      </c>
      <c r="B12" s="4" t="s">
        <v>63</v>
      </c>
      <c r="C12" s="4" t="s">
        <v>61</v>
      </c>
      <c r="D12" s="14">
        <v>270</v>
      </c>
      <c r="E12" s="14">
        <v>3</v>
      </c>
      <c r="F12" s="14" t="s">
        <v>306</v>
      </c>
      <c r="G12" s="49">
        <v>160</v>
      </c>
      <c r="H12" s="49">
        <f t="shared" ref="H12:H18" si="0">G12*E12</f>
        <v>480</v>
      </c>
      <c r="I12" s="224">
        <f t="shared" ref="I12:I37" si="1">H12*1.05</f>
        <v>504</v>
      </c>
    </row>
    <row r="13" spans="1:9" s="60" customFormat="1" ht="38.25">
      <c r="A13" s="13" t="s">
        <v>33</v>
      </c>
      <c r="B13" s="4" t="s">
        <v>64</v>
      </c>
      <c r="C13" s="4" t="s">
        <v>61</v>
      </c>
      <c r="D13" s="14">
        <v>100</v>
      </c>
      <c r="E13" s="14">
        <v>1</v>
      </c>
      <c r="F13" s="14" t="s">
        <v>306</v>
      </c>
      <c r="G13" s="49">
        <v>180</v>
      </c>
      <c r="H13" s="49">
        <f t="shared" si="0"/>
        <v>180</v>
      </c>
      <c r="I13" s="224">
        <f t="shared" si="1"/>
        <v>189</v>
      </c>
    </row>
    <row r="14" spans="1:9" s="60" customFormat="1" ht="63.75">
      <c r="A14" s="13" t="s">
        <v>34</v>
      </c>
      <c r="B14" s="4" t="s">
        <v>65</v>
      </c>
      <c r="C14" s="4" t="s">
        <v>66</v>
      </c>
      <c r="D14" s="14">
        <v>400</v>
      </c>
      <c r="E14" s="14">
        <v>4</v>
      </c>
      <c r="F14" s="14" t="s">
        <v>306</v>
      </c>
      <c r="G14" s="49">
        <v>180</v>
      </c>
      <c r="H14" s="49">
        <f t="shared" si="0"/>
        <v>720</v>
      </c>
      <c r="I14" s="224">
        <f t="shared" si="1"/>
        <v>756</v>
      </c>
    </row>
    <row r="15" spans="1:9" s="60" customFormat="1">
      <c r="A15" s="13" t="s">
        <v>35</v>
      </c>
      <c r="B15" s="4" t="s">
        <v>301</v>
      </c>
      <c r="C15" s="4"/>
      <c r="D15" s="14"/>
      <c r="E15" s="14"/>
      <c r="F15" s="14"/>
      <c r="G15" s="49"/>
      <c r="H15" s="49"/>
      <c r="I15" s="224"/>
    </row>
    <row r="16" spans="1:9" s="60" customFormat="1" ht="38.25">
      <c r="A16" s="13" t="s">
        <v>36</v>
      </c>
      <c r="B16" s="4" t="s">
        <v>67</v>
      </c>
      <c r="C16" s="4" t="s">
        <v>61</v>
      </c>
      <c r="D16" s="14">
        <v>4700</v>
      </c>
      <c r="E16" s="14">
        <v>49</v>
      </c>
      <c r="F16" s="14" t="s">
        <v>306</v>
      </c>
      <c r="G16" s="49">
        <v>200</v>
      </c>
      <c r="H16" s="49">
        <f t="shared" si="0"/>
        <v>9800</v>
      </c>
      <c r="I16" s="224">
        <f t="shared" si="1"/>
        <v>10290</v>
      </c>
    </row>
    <row r="17" spans="1:10" s="60" customFormat="1">
      <c r="A17" s="13" t="s">
        <v>37</v>
      </c>
      <c r="B17" s="4" t="s">
        <v>301</v>
      </c>
      <c r="C17" s="4"/>
      <c r="D17" s="14"/>
      <c r="E17" s="14"/>
      <c r="F17" s="14"/>
      <c r="G17" s="49"/>
      <c r="H17" s="49"/>
      <c r="I17" s="224"/>
    </row>
    <row r="18" spans="1:10" s="197" customFormat="1" ht="51">
      <c r="A18" s="193" t="s">
        <v>52</v>
      </c>
      <c r="B18" s="194" t="s">
        <v>68</v>
      </c>
      <c r="C18" s="194" t="s">
        <v>61</v>
      </c>
      <c r="D18" s="195">
        <v>380</v>
      </c>
      <c r="E18" s="195">
        <v>4</v>
      </c>
      <c r="F18" s="195" t="s">
        <v>306</v>
      </c>
      <c r="G18" s="196">
        <v>160</v>
      </c>
      <c r="H18" s="196">
        <f t="shared" si="0"/>
        <v>640</v>
      </c>
      <c r="I18" s="226">
        <f t="shared" si="1"/>
        <v>672</v>
      </c>
    </row>
    <row r="19" spans="1:10" s="60" customFormat="1">
      <c r="A19" s="13" t="s">
        <v>53</v>
      </c>
      <c r="B19" s="4" t="s">
        <v>301</v>
      </c>
      <c r="C19" s="4"/>
      <c r="D19" s="14"/>
      <c r="E19" s="14"/>
      <c r="F19" s="14"/>
      <c r="G19" s="49"/>
      <c r="H19" s="49"/>
      <c r="I19" s="224"/>
    </row>
    <row r="20" spans="1:10" s="190" customFormat="1" ht="51">
      <c r="A20" s="181" t="s">
        <v>54</v>
      </c>
      <c r="B20" s="187" t="s">
        <v>90</v>
      </c>
      <c r="C20" s="187" t="s">
        <v>188</v>
      </c>
      <c r="D20" s="183">
        <f>4700+3000</f>
        <v>7700</v>
      </c>
      <c r="E20" s="183">
        <v>77</v>
      </c>
      <c r="F20" s="183" t="s">
        <v>444</v>
      </c>
      <c r="G20" s="49">
        <v>15</v>
      </c>
      <c r="H20" s="189">
        <f t="shared" ref="H20" si="2">G20*E20</f>
        <v>1155</v>
      </c>
      <c r="I20" s="227">
        <f t="shared" si="1"/>
        <v>1212.75</v>
      </c>
      <c r="J20" s="185"/>
    </row>
    <row r="21" spans="1:10" s="60" customFormat="1">
      <c r="A21" s="13" t="s">
        <v>55</v>
      </c>
      <c r="B21" s="4" t="s">
        <v>301</v>
      </c>
      <c r="C21" s="4"/>
      <c r="D21" s="14"/>
      <c r="E21" s="14"/>
      <c r="F21" s="14"/>
      <c r="G21" s="49"/>
      <c r="H21" s="49"/>
      <c r="I21" s="224"/>
    </row>
    <row r="22" spans="1:10" s="190" customFormat="1" ht="102">
      <c r="A22" s="181" t="s">
        <v>56</v>
      </c>
      <c r="B22" s="187" t="s">
        <v>91</v>
      </c>
      <c r="C22" s="187" t="s">
        <v>189</v>
      </c>
      <c r="D22" s="183">
        <v>650</v>
      </c>
      <c r="E22" s="183">
        <v>26</v>
      </c>
      <c r="F22" s="183" t="s">
        <v>390</v>
      </c>
      <c r="G22" s="239">
        <v>14.75</v>
      </c>
      <c r="H22" s="189">
        <f t="shared" ref="H22:H23" si="3">G22*E22</f>
        <v>383.5</v>
      </c>
      <c r="I22" s="227">
        <f t="shared" si="1"/>
        <v>402.67500000000001</v>
      </c>
    </row>
    <row r="23" spans="1:10" s="190" customFormat="1" ht="25.5">
      <c r="A23" s="181" t="s">
        <v>57</v>
      </c>
      <c r="B23" s="187" t="s">
        <v>92</v>
      </c>
      <c r="C23" s="187" t="s">
        <v>93</v>
      </c>
      <c r="D23" s="183">
        <f>1100+300</f>
        <v>1400</v>
      </c>
      <c r="E23" s="183">
        <v>56</v>
      </c>
      <c r="F23" s="183" t="s">
        <v>390</v>
      </c>
      <c r="G23" s="239">
        <v>17.5</v>
      </c>
      <c r="H23" s="189">
        <f t="shared" si="3"/>
        <v>980</v>
      </c>
      <c r="I23" s="227">
        <f t="shared" si="1"/>
        <v>1029</v>
      </c>
    </row>
    <row r="24" spans="1:10" s="60" customFormat="1">
      <c r="A24" s="13" t="s">
        <v>242</v>
      </c>
      <c r="B24" s="37" t="s">
        <v>301</v>
      </c>
      <c r="C24" s="4"/>
      <c r="D24" s="14"/>
      <c r="E24" s="14"/>
      <c r="F24" s="14"/>
      <c r="G24" s="49"/>
      <c r="H24" s="49"/>
      <c r="I24" s="224"/>
    </row>
    <row r="25" spans="1:10" s="60" customFormat="1" ht="89.25">
      <c r="A25" s="13" t="s">
        <v>243</v>
      </c>
      <c r="B25" s="173" t="s">
        <v>224</v>
      </c>
      <c r="C25" s="4" t="s">
        <v>225</v>
      </c>
      <c r="D25" s="14">
        <v>200</v>
      </c>
      <c r="E25" s="14">
        <v>8</v>
      </c>
      <c r="F25" s="14" t="s">
        <v>390</v>
      </c>
      <c r="G25" s="239">
        <v>15.5</v>
      </c>
      <c r="H25" s="49">
        <f t="shared" ref="H25:H26" si="4">G25*E25</f>
        <v>124</v>
      </c>
      <c r="I25" s="224">
        <f t="shared" si="1"/>
        <v>130.20000000000002</v>
      </c>
    </row>
    <row r="26" spans="1:10" s="190" customFormat="1">
      <c r="A26" s="181" t="s">
        <v>102</v>
      </c>
      <c r="B26" s="187" t="s">
        <v>95</v>
      </c>
      <c r="C26" s="187" t="s">
        <v>94</v>
      </c>
      <c r="D26" s="183">
        <f>550+500</f>
        <v>1050</v>
      </c>
      <c r="E26" s="183">
        <v>42</v>
      </c>
      <c r="F26" s="183" t="s">
        <v>390</v>
      </c>
      <c r="G26" s="239">
        <v>32</v>
      </c>
      <c r="H26" s="189">
        <f t="shared" si="4"/>
        <v>1344</v>
      </c>
      <c r="I26" s="227">
        <f t="shared" si="1"/>
        <v>1411.2</v>
      </c>
    </row>
    <row r="27" spans="1:10" s="60" customFormat="1">
      <c r="A27" s="13" t="s">
        <v>103</v>
      </c>
      <c r="B27" s="70" t="s">
        <v>301</v>
      </c>
      <c r="C27" s="4"/>
      <c r="D27" s="14"/>
      <c r="E27" s="14"/>
      <c r="F27" s="14"/>
      <c r="G27" s="49"/>
      <c r="H27" s="49"/>
      <c r="I27" s="49"/>
    </row>
    <row r="28" spans="1:10" s="190" customFormat="1">
      <c r="A28" s="181" t="s">
        <v>104</v>
      </c>
      <c r="B28" s="187" t="s">
        <v>97</v>
      </c>
      <c r="C28" s="187" t="s">
        <v>94</v>
      </c>
      <c r="D28" s="183">
        <v>100</v>
      </c>
      <c r="E28" s="183">
        <v>4</v>
      </c>
      <c r="F28" s="14" t="s">
        <v>390</v>
      </c>
      <c r="G28" s="239">
        <v>13.5</v>
      </c>
      <c r="H28" s="189">
        <f t="shared" ref="H28:H29" si="5">G28*E28</f>
        <v>54</v>
      </c>
      <c r="I28" s="227">
        <f t="shared" si="1"/>
        <v>56.7</v>
      </c>
    </row>
    <row r="29" spans="1:10" s="190" customFormat="1">
      <c r="A29" s="181" t="s">
        <v>105</v>
      </c>
      <c r="B29" s="187" t="s">
        <v>98</v>
      </c>
      <c r="C29" s="187" t="s">
        <v>94</v>
      </c>
      <c r="D29" s="183">
        <v>2000</v>
      </c>
      <c r="E29" s="183">
        <v>80</v>
      </c>
      <c r="F29" s="183" t="s">
        <v>390</v>
      </c>
      <c r="G29" s="239">
        <v>66</v>
      </c>
      <c r="H29" s="189">
        <f t="shared" si="5"/>
        <v>5280</v>
      </c>
      <c r="I29" s="227">
        <f t="shared" si="1"/>
        <v>5544</v>
      </c>
    </row>
    <row r="30" spans="1:10" s="60" customFormat="1">
      <c r="A30" s="13" t="s">
        <v>106</v>
      </c>
      <c r="B30" s="71" t="s">
        <v>301</v>
      </c>
      <c r="C30" s="4"/>
      <c r="D30" s="14"/>
      <c r="E30" s="14"/>
      <c r="F30" s="14"/>
      <c r="G30" s="49"/>
      <c r="H30" s="49"/>
      <c r="I30" s="224"/>
    </row>
    <row r="31" spans="1:10" s="190" customFormat="1" ht="63.75">
      <c r="A31" s="181" t="s">
        <v>107</v>
      </c>
      <c r="B31" s="187" t="s">
        <v>101</v>
      </c>
      <c r="C31" s="187" t="s">
        <v>83</v>
      </c>
      <c r="D31" s="183">
        <v>7000</v>
      </c>
      <c r="E31" s="183">
        <v>700</v>
      </c>
      <c r="F31" s="183" t="s">
        <v>443</v>
      </c>
      <c r="G31" s="239">
        <v>3.95</v>
      </c>
      <c r="H31" s="189">
        <f t="shared" ref="H31:H33" si="6">G31*E31</f>
        <v>2765</v>
      </c>
      <c r="I31" s="227">
        <f t="shared" si="1"/>
        <v>2903.25</v>
      </c>
    </row>
    <row r="32" spans="1:10" s="190" customFormat="1" ht="38.25">
      <c r="A32" s="181" t="s">
        <v>108</v>
      </c>
      <c r="B32" s="187" t="s">
        <v>28</v>
      </c>
      <c r="C32" s="187" t="s">
        <v>29</v>
      </c>
      <c r="D32" s="183">
        <v>100</v>
      </c>
      <c r="E32" s="183">
        <v>4</v>
      </c>
      <c r="F32" s="183" t="s">
        <v>390</v>
      </c>
      <c r="G32" s="239">
        <v>50</v>
      </c>
      <c r="H32" s="189">
        <f t="shared" si="6"/>
        <v>200</v>
      </c>
      <c r="I32" s="227">
        <f t="shared" si="1"/>
        <v>210</v>
      </c>
    </row>
    <row r="33" spans="1:9" s="190" customFormat="1" ht="25.5">
      <c r="A33" s="181" t="s">
        <v>109</v>
      </c>
      <c r="B33" s="187" t="s">
        <v>96</v>
      </c>
      <c r="C33" s="187" t="s">
        <v>30</v>
      </c>
      <c r="D33" s="183">
        <v>260</v>
      </c>
      <c r="E33" s="183">
        <v>26</v>
      </c>
      <c r="F33" s="183" t="s">
        <v>443</v>
      </c>
      <c r="G33" s="239">
        <v>17.8</v>
      </c>
      <c r="H33" s="189">
        <f t="shared" si="6"/>
        <v>462.8</v>
      </c>
      <c r="I33" s="227">
        <f t="shared" si="1"/>
        <v>485.94000000000005</v>
      </c>
    </row>
    <row r="34" spans="1:9" s="60" customFormat="1">
      <c r="A34" s="13" t="s">
        <v>110</v>
      </c>
      <c r="B34" s="11" t="s">
        <v>301</v>
      </c>
      <c r="C34" s="4"/>
      <c r="D34" s="14"/>
      <c r="E34" s="14"/>
      <c r="F34" s="14"/>
      <c r="G34" s="49"/>
      <c r="H34" s="49"/>
      <c r="I34" s="49"/>
    </row>
    <row r="35" spans="1:9" s="197" customFormat="1" ht="102">
      <c r="A35" s="198">
        <v>62</v>
      </c>
      <c r="B35" s="199" t="s">
        <v>190</v>
      </c>
      <c r="C35" s="199" t="s">
        <v>191</v>
      </c>
      <c r="D35" s="195">
        <v>500</v>
      </c>
      <c r="E35" s="195">
        <v>20</v>
      </c>
      <c r="F35" s="195" t="s">
        <v>390</v>
      </c>
      <c r="G35" s="239">
        <v>34</v>
      </c>
      <c r="H35" s="196">
        <f t="shared" ref="H35" si="7">G35*E35</f>
        <v>680</v>
      </c>
      <c r="I35" s="226">
        <f t="shared" si="1"/>
        <v>714</v>
      </c>
    </row>
    <row r="36" spans="1:9" s="60" customFormat="1">
      <c r="A36" s="13" t="s">
        <v>111</v>
      </c>
      <c r="B36" s="11" t="s">
        <v>69</v>
      </c>
      <c r="C36" s="4"/>
      <c r="D36" s="14"/>
      <c r="E36" s="14"/>
      <c r="F36" s="14"/>
      <c r="G36" s="49"/>
      <c r="H36" s="49"/>
      <c r="I36" s="49"/>
    </row>
    <row r="37" spans="1:9" s="60" customFormat="1" ht="51">
      <c r="A37" s="13" t="s">
        <v>112</v>
      </c>
      <c r="B37" s="4" t="s">
        <v>70</v>
      </c>
      <c r="C37" s="4" t="s">
        <v>61</v>
      </c>
      <c r="D37" s="14">
        <v>4000</v>
      </c>
      <c r="E37" s="14">
        <v>42</v>
      </c>
      <c r="F37" s="14" t="s">
        <v>306</v>
      </c>
      <c r="G37" s="49">
        <v>180</v>
      </c>
      <c r="H37" s="49">
        <f t="shared" ref="H37" si="8">G37*E37</f>
        <v>7560</v>
      </c>
      <c r="I37" s="49">
        <f t="shared" si="1"/>
        <v>7938</v>
      </c>
    </row>
    <row r="38" spans="1:9" s="197" customFormat="1" ht="38.25">
      <c r="A38" s="193" t="s">
        <v>113</v>
      </c>
      <c r="B38" s="194" t="s">
        <v>71</v>
      </c>
      <c r="C38" s="194" t="s">
        <v>61</v>
      </c>
      <c r="D38" s="195">
        <v>4000</v>
      </c>
      <c r="E38" s="195">
        <v>42</v>
      </c>
      <c r="F38" s="195" t="s">
        <v>306</v>
      </c>
      <c r="G38" s="196">
        <v>250</v>
      </c>
      <c r="H38" s="196">
        <f t="shared" ref="H38:H41" si="9">G38*E38</f>
        <v>10500</v>
      </c>
      <c r="I38" s="196">
        <f t="shared" ref="I38:I41" si="10">H38*1.05</f>
        <v>11025</v>
      </c>
    </row>
    <row r="39" spans="1:9" s="60" customFormat="1" ht="38.25">
      <c r="A39" s="13" t="s">
        <v>244</v>
      </c>
      <c r="B39" s="4" t="s">
        <v>99</v>
      </c>
      <c r="C39" s="4" t="s">
        <v>61</v>
      </c>
      <c r="D39" s="14">
        <v>100</v>
      </c>
      <c r="E39" s="14">
        <v>1</v>
      </c>
      <c r="F39" s="14" t="s">
        <v>306</v>
      </c>
      <c r="G39" s="49">
        <v>180</v>
      </c>
      <c r="H39" s="49">
        <f t="shared" si="9"/>
        <v>180</v>
      </c>
      <c r="I39" s="49">
        <f t="shared" si="10"/>
        <v>189</v>
      </c>
    </row>
    <row r="40" spans="1:9" s="197" customFormat="1" ht="38.25">
      <c r="A40" s="193" t="s">
        <v>245</v>
      </c>
      <c r="B40" s="194" t="s">
        <v>100</v>
      </c>
      <c r="C40" s="194" t="s">
        <v>61</v>
      </c>
      <c r="D40" s="195">
        <v>100</v>
      </c>
      <c r="E40" s="195">
        <v>1</v>
      </c>
      <c r="F40" s="195" t="s">
        <v>306</v>
      </c>
      <c r="G40" s="196">
        <v>250</v>
      </c>
      <c r="H40" s="196">
        <f t="shared" si="9"/>
        <v>250</v>
      </c>
      <c r="I40" s="196">
        <f t="shared" si="10"/>
        <v>262.5</v>
      </c>
    </row>
    <row r="41" spans="1:9" s="60" customFormat="1" ht="51">
      <c r="A41" s="13" t="s">
        <v>246</v>
      </c>
      <c r="B41" s="4" t="s">
        <v>72</v>
      </c>
      <c r="C41" s="4" t="s">
        <v>61</v>
      </c>
      <c r="D41" s="14">
        <v>160</v>
      </c>
      <c r="E41" s="14">
        <v>2</v>
      </c>
      <c r="F41" s="14" t="s">
        <v>306</v>
      </c>
      <c r="G41" s="49">
        <v>300</v>
      </c>
      <c r="H41" s="49">
        <f t="shared" si="9"/>
        <v>600</v>
      </c>
      <c r="I41" s="49">
        <f t="shared" si="10"/>
        <v>630</v>
      </c>
    </row>
    <row r="42" spans="1:9" s="60" customFormat="1">
      <c r="A42" s="309" t="s">
        <v>247</v>
      </c>
      <c r="B42" s="310"/>
      <c r="C42" s="310"/>
      <c r="D42" s="310"/>
      <c r="E42" s="310"/>
      <c r="F42" s="311"/>
      <c r="G42" s="312">
        <f>SUM(I37:I41)</f>
        <v>20044.5</v>
      </c>
      <c r="H42" s="312"/>
      <c r="I42" s="312"/>
    </row>
    <row r="43" spans="1:9" s="60" customFormat="1">
      <c r="A43" s="13" t="s">
        <v>307</v>
      </c>
      <c r="B43" s="19" t="s">
        <v>301</v>
      </c>
      <c r="C43" s="33"/>
      <c r="D43" s="14"/>
      <c r="E43" s="14"/>
      <c r="F43" s="14"/>
      <c r="G43" s="49"/>
      <c r="H43" s="49"/>
      <c r="I43" s="49"/>
    </row>
    <row r="44" spans="1:9" s="60" customFormat="1" ht="102">
      <c r="A44" s="13" t="s">
        <v>248</v>
      </c>
      <c r="B44" s="72" t="s">
        <v>192</v>
      </c>
      <c r="C44" s="73" t="s">
        <v>193</v>
      </c>
      <c r="D44" s="14" t="s">
        <v>129</v>
      </c>
      <c r="E44" s="14">
        <v>20</v>
      </c>
      <c r="F44" s="14" t="s">
        <v>441</v>
      </c>
      <c r="G44" s="238">
        <v>50</v>
      </c>
      <c r="H44" s="184">
        <f>G44*E44</f>
        <v>1000</v>
      </c>
      <c r="I44" s="225">
        <f>H44*1.05</f>
        <v>1050</v>
      </c>
    </row>
    <row r="45" spans="1:9" s="60" customFormat="1">
      <c r="A45" s="18"/>
      <c r="B45" s="18"/>
      <c r="C45" s="18"/>
      <c r="D45" s="38"/>
      <c r="E45" s="38"/>
      <c r="F45" s="38"/>
      <c r="G45" s="44"/>
      <c r="H45" s="45"/>
      <c r="I45" s="45"/>
    </row>
    <row r="46" spans="1:9" s="60" customFormat="1">
      <c r="A46" s="300" t="s">
        <v>404</v>
      </c>
      <c r="B46" s="300"/>
      <c r="C46" s="300"/>
      <c r="D46" s="300"/>
      <c r="E46" s="300"/>
      <c r="F46" s="300"/>
      <c r="G46" s="40"/>
      <c r="H46" s="40"/>
      <c r="I46" s="40"/>
    </row>
    <row r="47" spans="1:9" s="60" customFormat="1">
      <c r="A47" s="2"/>
      <c r="B47" s="36"/>
      <c r="C47" s="36"/>
      <c r="D47" s="10"/>
      <c r="E47" s="10"/>
      <c r="F47" s="10"/>
      <c r="G47" s="46"/>
      <c r="H47" s="46"/>
      <c r="I47" s="46"/>
    </row>
    <row r="48" spans="1:9" s="60" customFormat="1">
      <c r="A48" s="2"/>
      <c r="B48" s="20" t="s">
        <v>186</v>
      </c>
      <c r="C48" s="36"/>
      <c r="D48" s="10"/>
      <c r="E48" s="10"/>
      <c r="F48" s="10"/>
      <c r="G48" s="46"/>
      <c r="H48" s="46"/>
      <c r="I48" s="46"/>
    </row>
    <row r="49" spans="1:9" s="190" customFormat="1">
      <c r="A49" s="181" t="s">
        <v>123</v>
      </c>
      <c r="B49" s="186" t="s">
        <v>114</v>
      </c>
      <c r="C49" s="187"/>
      <c r="D49" s="183"/>
      <c r="E49" s="188"/>
      <c r="F49" s="183"/>
      <c r="G49" s="77"/>
      <c r="H49" s="189"/>
      <c r="I49" s="189"/>
    </row>
    <row r="50" spans="1:9" s="190" customFormat="1">
      <c r="A50" s="181" t="s">
        <v>249</v>
      </c>
      <c r="B50" s="191" t="s">
        <v>115</v>
      </c>
      <c r="C50" s="192"/>
      <c r="D50" s="183" t="s">
        <v>59</v>
      </c>
      <c r="E50" s="188">
        <v>6</v>
      </c>
      <c r="F50" s="183" t="s">
        <v>187</v>
      </c>
      <c r="G50" s="236">
        <v>0.39</v>
      </c>
      <c r="H50" s="184">
        <f>G50*E50</f>
        <v>2.34</v>
      </c>
      <c r="I50" s="184">
        <f>H50*1.05</f>
        <v>2.4569999999999999</v>
      </c>
    </row>
    <row r="51" spans="1:9" s="190" customFormat="1">
      <c r="A51" s="181" t="s">
        <v>250</v>
      </c>
      <c r="B51" s="192" t="s">
        <v>116</v>
      </c>
      <c r="C51" s="192"/>
      <c r="D51" s="183" t="s">
        <v>59</v>
      </c>
      <c r="E51" s="188">
        <v>6</v>
      </c>
      <c r="F51" s="183" t="s">
        <v>187</v>
      </c>
      <c r="G51" s="236">
        <v>0.39</v>
      </c>
      <c r="H51" s="184">
        <f t="shared" ref="H51:H55" si="11">G51*E51</f>
        <v>2.34</v>
      </c>
      <c r="I51" s="184">
        <f t="shared" ref="I51:I55" si="12">H51*1.05</f>
        <v>2.4569999999999999</v>
      </c>
    </row>
    <row r="52" spans="1:9" s="190" customFormat="1">
      <c r="A52" s="181" t="s">
        <v>251</v>
      </c>
      <c r="B52" s="192" t="s">
        <v>117</v>
      </c>
      <c r="C52" s="192"/>
      <c r="D52" s="183" t="s">
        <v>59</v>
      </c>
      <c r="E52" s="188">
        <v>6</v>
      </c>
      <c r="F52" s="183" t="s">
        <v>187</v>
      </c>
      <c r="G52" s="236">
        <v>0.39</v>
      </c>
      <c r="H52" s="184">
        <f t="shared" si="11"/>
        <v>2.34</v>
      </c>
      <c r="I52" s="184">
        <f t="shared" si="12"/>
        <v>2.4569999999999999</v>
      </c>
    </row>
    <row r="53" spans="1:9" s="190" customFormat="1">
      <c r="A53" s="181" t="s">
        <v>252</v>
      </c>
      <c r="B53" s="187" t="s">
        <v>118</v>
      </c>
      <c r="C53" s="192"/>
      <c r="D53" s="183" t="s">
        <v>59</v>
      </c>
      <c r="E53" s="188">
        <v>6</v>
      </c>
      <c r="F53" s="183" t="s">
        <v>187</v>
      </c>
      <c r="G53" s="236">
        <v>0.39</v>
      </c>
      <c r="H53" s="184">
        <f t="shared" si="11"/>
        <v>2.34</v>
      </c>
      <c r="I53" s="184">
        <f t="shared" si="12"/>
        <v>2.4569999999999999</v>
      </c>
    </row>
    <row r="54" spans="1:9" s="190" customFormat="1">
      <c r="A54" s="181" t="s">
        <v>253</v>
      </c>
      <c r="B54" s="187" t="s">
        <v>119</v>
      </c>
      <c r="C54" s="192"/>
      <c r="D54" s="183" t="s">
        <v>59</v>
      </c>
      <c r="E54" s="188">
        <v>6</v>
      </c>
      <c r="F54" s="183" t="s">
        <v>187</v>
      </c>
      <c r="G54" s="236">
        <v>0.39</v>
      </c>
      <c r="H54" s="184">
        <f t="shared" si="11"/>
        <v>2.34</v>
      </c>
      <c r="I54" s="184">
        <f t="shared" si="12"/>
        <v>2.4569999999999999</v>
      </c>
    </row>
    <row r="55" spans="1:9" s="190" customFormat="1">
      <c r="A55" s="181" t="s">
        <v>254</v>
      </c>
      <c r="B55" s="187" t="s">
        <v>120</v>
      </c>
      <c r="C55" s="192"/>
      <c r="D55" s="183" t="s">
        <v>122</v>
      </c>
      <c r="E55" s="188">
        <v>30</v>
      </c>
      <c r="F55" s="183" t="s">
        <v>187</v>
      </c>
      <c r="G55" s="237">
        <v>2.2999999999999998</v>
      </c>
      <c r="H55" s="184">
        <f t="shared" si="11"/>
        <v>69</v>
      </c>
      <c r="I55" s="184">
        <f t="shared" si="12"/>
        <v>72.45</v>
      </c>
    </row>
    <row r="56" spans="1:9" s="60" customFormat="1">
      <c r="A56" s="304" t="s">
        <v>255</v>
      </c>
      <c r="B56" s="305"/>
      <c r="C56" s="305"/>
      <c r="D56" s="305"/>
      <c r="E56" s="305"/>
      <c r="F56" s="305"/>
      <c r="G56" s="306">
        <f>SUM(I50:I55)</f>
        <v>84.734999999999999</v>
      </c>
      <c r="H56" s="307"/>
      <c r="I56" s="308"/>
    </row>
    <row r="57" spans="1:9" s="60" customFormat="1">
      <c r="A57" s="13" t="s">
        <v>124</v>
      </c>
      <c r="B57" s="29" t="s">
        <v>301</v>
      </c>
      <c r="C57" s="33"/>
      <c r="D57" s="14"/>
      <c r="E57" s="14"/>
      <c r="F57" s="14"/>
      <c r="G57" s="49"/>
      <c r="H57" s="49"/>
      <c r="I57" s="49"/>
    </row>
    <row r="58" spans="1:9" s="60" customFormat="1" ht="25.5">
      <c r="A58" s="13" t="s">
        <v>125</v>
      </c>
      <c r="B58" s="174" t="s">
        <v>121</v>
      </c>
      <c r="C58" s="33"/>
      <c r="D58" s="14">
        <v>2800</v>
      </c>
      <c r="E58" s="14">
        <v>112</v>
      </c>
      <c r="F58" s="14" t="s">
        <v>390</v>
      </c>
      <c r="G58" s="43">
        <v>8.4</v>
      </c>
      <c r="H58" s="43">
        <f>G58*E58</f>
        <v>940.80000000000007</v>
      </c>
      <c r="I58" s="202">
        <f>H58*1.05</f>
        <v>987.84000000000015</v>
      </c>
    </row>
    <row r="59" spans="1:9" s="185" customFormat="1" ht="25.5">
      <c r="A59" s="181" t="s">
        <v>126</v>
      </c>
      <c r="B59" s="182" t="s">
        <v>127</v>
      </c>
      <c r="C59" s="183" t="s">
        <v>128</v>
      </c>
      <c r="D59" s="183" t="s">
        <v>407</v>
      </c>
      <c r="E59" s="183">
        <v>20</v>
      </c>
      <c r="F59" s="183" t="s">
        <v>187</v>
      </c>
      <c r="G59" s="184">
        <v>4.3</v>
      </c>
      <c r="H59" s="184">
        <f>G59*E59</f>
        <v>86</v>
      </c>
      <c r="I59" s="225">
        <f>H59*1.05</f>
        <v>90.3</v>
      </c>
    </row>
    <row r="60" spans="1:9" s="60" customFormat="1">
      <c r="A60" s="13" t="s">
        <v>305</v>
      </c>
      <c r="B60" s="29" t="s">
        <v>301</v>
      </c>
      <c r="C60" s="33"/>
      <c r="D60" s="14"/>
      <c r="E60" s="14"/>
      <c r="F60" s="14"/>
      <c r="G60" s="49"/>
      <c r="H60" s="49"/>
      <c r="I60" s="49"/>
    </row>
    <row r="61" spans="1:9">
      <c r="A61" s="2"/>
      <c r="B61" s="36"/>
      <c r="C61" s="36"/>
      <c r="D61" s="10"/>
      <c r="E61" s="10"/>
      <c r="F61" s="10"/>
      <c r="G61" s="46"/>
      <c r="H61" s="46"/>
      <c r="I61" s="46"/>
    </row>
    <row r="62" spans="1:9" s="74" customFormat="1">
      <c r="A62" s="10"/>
      <c r="B62" s="59"/>
      <c r="C62" s="59"/>
      <c r="D62" s="10"/>
      <c r="E62" s="10"/>
      <c r="F62" s="10"/>
      <c r="G62" s="47"/>
      <c r="H62" s="54"/>
      <c r="I62" s="54"/>
    </row>
    <row r="63" spans="1:9" s="74" customFormat="1">
      <c r="A63" s="300" t="s">
        <v>139</v>
      </c>
      <c r="B63" s="300"/>
      <c r="C63" s="300"/>
      <c r="D63" s="300"/>
      <c r="E63" s="300"/>
      <c r="F63" s="300"/>
      <c r="G63" s="40"/>
      <c r="H63" s="40"/>
      <c r="I63" s="40"/>
    </row>
    <row r="64" spans="1:9" s="74" customFormat="1">
      <c r="A64" s="32"/>
      <c r="B64" s="32"/>
      <c r="C64" s="32"/>
      <c r="D64" s="28"/>
      <c r="E64" s="28"/>
      <c r="F64" s="28"/>
      <c r="G64" s="42"/>
      <c r="H64" s="42"/>
      <c r="I64" s="42"/>
    </row>
    <row r="65" spans="1:9" s="74" customFormat="1">
      <c r="A65" s="300" t="s">
        <v>405</v>
      </c>
      <c r="B65" s="300"/>
      <c r="C65" s="300"/>
      <c r="D65" s="300"/>
      <c r="E65" s="300"/>
      <c r="F65" s="300"/>
      <c r="G65" s="40"/>
      <c r="H65" s="40"/>
      <c r="I65" s="40"/>
    </row>
    <row r="66" spans="1:9">
      <c r="A66" s="17"/>
      <c r="B66" s="1"/>
      <c r="C66" s="1"/>
      <c r="D66" s="10"/>
      <c r="E66" s="10"/>
      <c r="F66" s="10"/>
      <c r="G66" s="46"/>
      <c r="H66" s="46"/>
      <c r="I66" s="46"/>
    </row>
    <row r="67" spans="1:9">
      <c r="A67" s="17"/>
      <c r="B67" s="36"/>
      <c r="C67" s="36"/>
      <c r="D67" s="61"/>
      <c r="E67" s="61"/>
      <c r="F67" s="61"/>
      <c r="G67" s="46"/>
      <c r="H67" s="46"/>
      <c r="I67" s="46"/>
    </row>
    <row r="68" spans="1:9" s="241" customFormat="1">
      <c r="A68" s="325" t="s">
        <v>256</v>
      </c>
      <c r="B68" s="325"/>
      <c r="C68" s="325"/>
      <c r="D68" s="325"/>
      <c r="E68" s="325"/>
      <c r="F68" s="325"/>
      <c r="G68" s="240"/>
      <c r="H68" s="240"/>
      <c r="I68" s="240"/>
    </row>
    <row r="69" spans="1:9">
      <c r="A69" s="287" t="s">
        <v>257</v>
      </c>
      <c r="B69" s="287"/>
      <c r="C69" s="287"/>
      <c r="D69" s="287"/>
      <c r="E69" s="287"/>
      <c r="F69" s="287"/>
      <c r="G69" s="48"/>
      <c r="H69" s="48"/>
      <c r="I69" s="48"/>
    </row>
    <row r="70" spans="1:9">
      <c r="A70" s="288" t="s">
        <v>84</v>
      </c>
      <c r="B70" s="288"/>
      <c r="C70" s="288"/>
      <c r="D70" s="288"/>
      <c r="E70" s="288"/>
      <c r="F70" s="288"/>
      <c r="G70" s="288"/>
      <c r="H70" s="288"/>
      <c r="I70" s="288"/>
    </row>
    <row r="71" spans="1:9" ht="89.25">
      <c r="A71" s="12" t="s">
        <v>1</v>
      </c>
      <c r="B71" s="34" t="s">
        <v>2</v>
      </c>
      <c r="C71" s="34" t="s">
        <v>3</v>
      </c>
      <c r="D71" s="34" t="s">
        <v>142</v>
      </c>
      <c r="E71" s="34" t="s">
        <v>5</v>
      </c>
      <c r="F71" s="34" t="s">
        <v>6</v>
      </c>
      <c r="G71" s="39" t="s">
        <v>7</v>
      </c>
      <c r="H71" s="39" t="s">
        <v>8</v>
      </c>
      <c r="I71" s="39" t="s">
        <v>9</v>
      </c>
    </row>
    <row r="72" spans="1:9" ht="84.75" customHeight="1">
      <c r="A72" s="23"/>
      <c r="B72" s="297" t="s">
        <v>313</v>
      </c>
      <c r="C72" s="298"/>
      <c r="D72" s="298"/>
      <c r="E72" s="298"/>
      <c r="F72" s="299"/>
      <c r="G72" s="294"/>
      <c r="H72" s="295"/>
      <c r="I72" s="296"/>
    </row>
    <row r="73" spans="1:9" ht="76.5">
      <c r="A73" s="13" t="s">
        <v>10</v>
      </c>
      <c r="B73" s="37" t="s">
        <v>143</v>
      </c>
      <c r="C73" s="35" t="s">
        <v>176</v>
      </c>
      <c r="D73" s="25">
        <f>69600+40000</f>
        <v>109600</v>
      </c>
      <c r="E73" s="25"/>
      <c r="F73" s="25"/>
      <c r="G73" s="162"/>
      <c r="H73" s="162"/>
      <c r="I73" s="162"/>
    </row>
    <row r="74" spans="1:9" ht="25.5">
      <c r="A74" s="13" t="s">
        <v>73</v>
      </c>
      <c r="B74" s="24" t="s">
        <v>314</v>
      </c>
      <c r="C74" s="33"/>
      <c r="D74" s="14"/>
      <c r="E74" s="25">
        <v>92</v>
      </c>
      <c r="F74" s="25" t="s">
        <v>319</v>
      </c>
      <c r="G74" s="162">
        <v>445</v>
      </c>
      <c r="H74" s="162">
        <f>G74*E74</f>
        <v>40940</v>
      </c>
      <c r="I74" s="162">
        <f>H74*1.05</f>
        <v>42987</v>
      </c>
    </row>
    <row r="75" spans="1:9" ht="63.75">
      <c r="A75" s="13" t="s">
        <v>11</v>
      </c>
      <c r="B75" s="37" t="s">
        <v>175</v>
      </c>
      <c r="C75" s="35" t="s">
        <v>177</v>
      </c>
      <c r="D75" s="25">
        <v>3360</v>
      </c>
      <c r="E75" s="25"/>
      <c r="F75" s="25"/>
      <c r="G75" s="162"/>
      <c r="H75" s="162"/>
      <c r="I75" s="162"/>
    </row>
    <row r="76" spans="1:9" ht="25.5">
      <c r="A76" s="13" t="s">
        <v>74</v>
      </c>
      <c r="B76" s="161" t="s">
        <v>315</v>
      </c>
      <c r="C76" s="33"/>
      <c r="D76" s="14"/>
      <c r="E76" s="25">
        <v>7</v>
      </c>
      <c r="F76" s="25" t="s">
        <v>317</v>
      </c>
      <c r="G76" s="162">
        <v>225</v>
      </c>
      <c r="H76" s="162">
        <f t="shared" ref="H76" si="13">G76*E76</f>
        <v>1575</v>
      </c>
      <c r="I76" s="162">
        <f t="shared" ref="I76:I111" si="14">H76*1.05</f>
        <v>1653.75</v>
      </c>
    </row>
    <row r="77" spans="1:9" ht="25.5">
      <c r="A77" s="13" t="s">
        <v>318</v>
      </c>
      <c r="B77" s="161" t="s">
        <v>316</v>
      </c>
      <c r="C77" s="33"/>
      <c r="D77" s="14"/>
      <c r="E77" s="14">
        <v>4</v>
      </c>
      <c r="F77" s="14" t="s">
        <v>320</v>
      </c>
      <c r="G77" s="162">
        <v>49.5</v>
      </c>
      <c r="H77" s="162">
        <f t="shared" ref="H77:H112" si="15">G77*E77</f>
        <v>198</v>
      </c>
      <c r="I77" s="162">
        <f t="shared" si="14"/>
        <v>207.9</v>
      </c>
    </row>
    <row r="78" spans="1:9" ht="102">
      <c r="A78" s="13" t="s">
        <v>12</v>
      </c>
      <c r="B78" s="37" t="s">
        <v>144</v>
      </c>
      <c r="C78" s="35" t="s">
        <v>178</v>
      </c>
      <c r="D78" s="25">
        <f>5520+1000</f>
        <v>6520</v>
      </c>
      <c r="E78" s="25"/>
      <c r="F78" s="25"/>
      <c r="G78" s="162"/>
      <c r="H78" s="162"/>
      <c r="I78" s="162"/>
    </row>
    <row r="79" spans="1:9" ht="25.5">
      <c r="A79" s="13" t="s">
        <v>75</v>
      </c>
      <c r="B79" s="24" t="s">
        <v>321</v>
      </c>
      <c r="C79" s="33"/>
      <c r="D79" s="14"/>
      <c r="E79" s="14">
        <v>82</v>
      </c>
      <c r="F79" s="14" t="s">
        <v>322</v>
      </c>
      <c r="G79" s="177">
        <v>58.45</v>
      </c>
      <c r="H79" s="162">
        <f t="shared" si="15"/>
        <v>4792.9000000000005</v>
      </c>
      <c r="I79" s="162">
        <f t="shared" si="14"/>
        <v>5032.545000000001</v>
      </c>
    </row>
    <row r="80" spans="1:9" ht="63.75">
      <c r="A80" s="13" t="s">
        <v>13</v>
      </c>
      <c r="B80" s="173" t="s">
        <v>145</v>
      </c>
      <c r="C80" s="173" t="s">
        <v>180</v>
      </c>
      <c r="D80" s="25">
        <f>1200+7500</f>
        <v>8700</v>
      </c>
      <c r="E80" s="25"/>
      <c r="F80" s="25"/>
      <c r="G80" s="162"/>
      <c r="H80" s="162"/>
      <c r="I80" s="162"/>
    </row>
    <row r="81" spans="1:9" ht="25.5">
      <c r="A81" s="13" t="s">
        <v>76</v>
      </c>
      <c r="B81" s="180" t="s">
        <v>323</v>
      </c>
      <c r="C81" s="33"/>
      <c r="D81" s="14"/>
      <c r="E81" s="14">
        <v>8</v>
      </c>
      <c r="F81" s="14" t="s">
        <v>324</v>
      </c>
      <c r="G81" s="162">
        <v>494.4</v>
      </c>
      <c r="H81" s="162">
        <f t="shared" si="15"/>
        <v>3955.2</v>
      </c>
      <c r="I81" s="162">
        <f t="shared" si="14"/>
        <v>4152.96</v>
      </c>
    </row>
    <row r="82" spans="1:9" ht="72" customHeight="1">
      <c r="A82" s="13" t="s">
        <v>14</v>
      </c>
      <c r="B82" s="173" t="s">
        <v>145</v>
      </c>
      <c r="C82" s="173" t="s">
        <v>179</v>
      </c>
      <c r="D82" s="25">
        <v>39360</v>
      </c>
      <c r="E82" s="58"/>
      <c r="F82" s="25"/>
      <c r="G82" s="162"/>
      <c r="H82" s="162"/>
      <c r="I82" s="162"/>
    </row>
    <row r="83" spans="1:9" ht="25.5">
      <c r="A83" s="13" t="s">
        <v>77</v>
      </c>
      <c r="B83" s="24" t="s">
        <v>325</v>
      </c>
      <c r="C83" s="33"/>
      <c r="D83" s="14"/>
      <c r="E83" s="14">
        <v>17</v>
      </c>
      <c r="F83" s="14" t="s">
        <v>319</v>
      </c>
      <c r="G83" s="162">
        <v>987.6</v>
      </c>
      <c r="H83" s="162">
        <f t="shared" si="15"/>
        <v>16789.2</v>
      </c>
      <c r="I83" s="162">
        <f t="shared" si="14"/>
        <v>17628.66</v>
      </c>
    </row>
    <row r="84" spans="1:9" ht="143.25" customHeight="1">
      <c r="A84" s="13" t="s">
        <v>15</v>
      </c>
      <c r="B84" s="37" t="s">
        <v>146</v>
      </c>
      <c r="C84" s="35" t="s">
        <v>147</v>
      </c>
      <c r="D84" s="25">
        <f>16320+2000</f>
        <v>18320</v>
      </c>
      <c r="E84" s="25"/>
      <c r="F84" s="25"/>
      <c r="G84" s="162"/>
      <c r="H84" s="162"/>
      <c r="I84" s="162"/>
    </row>
    <row r="85" spans="1:9" ht="25.5">
      <c r="A85" s="13" t="s">
        <v>78</v>
      </c>
      <c r="B85" s="24" t="s">
        <v>326</v>
      </c>
      <c r="C85" s="33"/>
      <c r="D85" s="14"/>
      <c r="E85" s="14">
        <v>70</v>
      </c>
      <c r="F85" s="14" t="s">
        <v>379</v>
      </c>
      <c r="G85" s="162">
        <v>1270</v>
      </c>
      <c r="H85" s="162">
        <f t="shared" si="15"/>
        <v>88900</v>
      </c>
      <c r="I85" s="162">
        <f t="shared" si="14"/>
        <v>93345</v>
      </c>
    </row>
    <row r="86" spans="1:9" ht="25.5">
      <c r="A86" s="13" t="s">
        <v>328</v>
      </c>
      <c r="B86" s="24" t="s">
        <v>327</v>
      </c>
      <c r="C86" s="33"/>
      <c r="D86" s="14"/>
      <c r="E86" s="14">
        <v>14</v>
      </c>
      <c r="F86" s="14" t="s">
        <v>380</v>
      </c>
      <c r="G86" s="162">
        <v>519.6</v>
      </c>
      <c r="H86" s="162">
        <f t="shared" ref="H86" si="16">G86*E86</f>
        <v>7274.4000000000005</v>
      </c>
      <c r="I86" s="162">
        <f t="shared" si="14"/>
        <v>7638.1200000000008</v>
      </c>
    </row>
    <row r="87" spans="1:9" ht="102">
      <c r="A87" s="13" t="s">
        <v>16</v>
      </c>
      <c r="B87" s="37" t="s">
        <v>148</v>
      </c>
      <c r="C87" s="35" t="s">
        <v>149</v>
      </c>
      <c r="D87" s="25">
        <f>960+600</f>
        <v>1560</v>
      </c>
      <c r="E87" s="25"/>
      <c r="F87" s="25"/>
      <c r="G87" s="162"/>
      <c r="H87" s="162"/>
      <c r="I87" s="162"/>
    </row>
    <row r="88" spans="1:9" ht="25.5">
      <c r="A88" s="13" t="s">
        <v>79</v>
      </c>
      <c r="B88" s="24" t="s">
        <v>329</v>
      </c>
      <c r="C88" s="64"/>
      <c r="D88" s="14"/>
      <c r="E88" s="14">
        <v>7</v>
      </c>
      <c r="F88" s="14" t="s">
        <v>378</v>
      </c>
      <c r="G88" s="167">
        <v>600</v>
      </c>
      <c r="H88" s="162">
        <f t="shared" si="15"/>
        <v>4200</v>
      </c>
      <c r="I88" s="162">
        <f t="shared" si="14"/>
        <v>4410</v>
      </c>
    </row>
    <row r="89" spans="1:9" ht="25.5">
      <c r="A89" s="13" t="s">
        <v>454</v>
      </c>
      <c r="B89" s="163" t="s">
        <v>336</v>
      </c>
      <c r="C89" s="64"/>
      <c r="D89" s="14"/>
      <c r="E89" s="14">
        <v>3</v>
      </c>
      <c r="F89" s="165" t="s">
        <v>341</v>
      </c>
      <c r="G89" s="178">
        <v>97.7</v>
      </c>
      <c r="H89" s="166">
        <f t="shared" si="15"/>
        <v>293.10000000000002</v>
      </c>
      <c r="I89" s="162">
        <f t="shared" si="14"/>
        <v>307.75500000000005</v>
      </c>
    </row>
    <row r="90" spans="1:9" ht="25.5">
      <c r="A90" s="13" t="s">
        <v>455</v>
      </c>
      <c r="B90" s="163" t="s">
        <v>330</v>
      </c>
      <c r="C90" s="64"/>
      <c r="D90" s="14"/>
      <c r="E90" s="14">
        <v>3</v>
      </c>
      <c r="F90" s="165" t="s">
        <v>342</v>
      </c>
      <c r="G90" s="178">
        <v>47.4</v>
      </c>
      <c r="H90" s="166">
        <f t="shared" si="15"/>
        <v>142.19999999999999</v>
      </c>
      <c r="I90" s="162">
        <f t="shared" si="14"/>
        <v>149.31</v>
      </c>
    </row>
    <row r="91" spans="1:9" ht="25.5">
      <c r="A91" s="13" t="s">
        <v>456</v>
      </c>
      <c r="B91" s="163" t="s">
        <v>331</v>
      </c>
      <c r="C91" s="160"/>
      <c r="D91" s="14"/>
      <c r="E91" s="14">
        <v>3</v>
      </c>
      <c r="F91" s="165" t="s">
        <v>342</v>
      </c>
      <c r="G91" s="178">
        <v>33.4</v>
      </c>
      <c r="H91" s="166">
        <f t="shared" si="15"/>
        <v>100.19999999999999</v>
      </c>
      <c r="I91" s="162">
        <f t="shared" si="14"/>
        <v>105.21</v>
      </c>
    </row>
    <row r="92" spans="1:9" ht="25.5">
      <c r="A92" s="13" t="s">
        <v>457</v>
      </c>
      <c r="B92" s="163" t="s">
        <v>339</v>
      </c>
      <c r="C92" s="64"/>
      <c r="D92" s="14"/>
      <c r="E92" s="14">
        <v>3</v>
      </c>
      <c r="F92" s="164" t="s">
        <v>343</v>
      </c>
      <c r="G92" s="179">
        <v>233.2</v>
      </c>
      <c r="H92" s="162">
        <f t="shared" si="15"/>
        <v>699.59999999999991</v>
      </c>
      <c r="I92" s="162">
        <f t="shared" si="14"/>
        <v>734.57999999999993</v>
      </c>
    </row>
    <row r="93" spans="1:9" ht="25.5">
      <c r="A93" s="13" t="s">
        <v>458</v>
      </c>
      <c r="B93" s="163" t="s">
        <v>333</v>
      </c>
      <c r="C93" s="33"/>
      <c r="D93" s="14"/>
      <c r="E93" s="14">
        <v>3</v>
      </c>
      <c r="F93" s="164" t="s">
        <v>342</v>
      </c>
      <c r="G93" s="179">
        <v>84.8</v>
      </c>
      <c r="H93" s="162">
        <f t="shared" si="15"/>
        <v>254.39999999999998</v>
      </c>
      <c r="I93" s="162">
        <f t="shared" si="14"/>
        <v>267.12</v>
      </c>
    </row>
    <row r="94" spans="1:9" ht="25.5">
      <c r="A94" s="13" t="s">
        <v>459</v>
      </c>
      <c r="B94" s="163" t="s">
        <v>340</v>
      </c>
      <c r="C94" s="33"/>
      <c r="D94" s="14"/>
      <c r="E94" s="14">
        <v>3</v>
      </c>
      <c r="F94" s="14" t="s">
        <v>344</v>
      </c>
      <c r="G94" s="162">
        <v>100</v>
      </c>
      <c r="H94" s="162">
        <f t="shared" si="15"/>
        <v>300</v>
      </c>
      <c r="I94" s="162">
        <f t="shared" si="14"/>
        <v>315</v>
      </c>
    </row>
    <row r="95" spans="1:9" ht="25.5">
      <c r="A95" s="13" t="s">
        <v>460</v>
      </c>
      <c r="B95" s="163" t="s">
        <v>335</v>
      </c>
      <c r="C95" s="33"/>
      <c r="D95" s="14"/>
      <c r="E95" s="14">
        <v>3</v>
      </c>
      <c r="F95" s="14" t="s">
        <v>342</v>
      </c>
      <c r="G95" s="162">
        <v>50</v>
      </c>
      <c r="H95" s="162">
        <f t="shared" si="15"/>
        <v>150</v>
      </c>
      <c r="I95" s="162">
        <f t="shared" si="14"/>
        <v>157.5</v>
      </c>
    </row>
    <row r="96" spans="1:9" ht="25.5">
      <c r="A96" s="13" t="s">
        <v>461</v>
      </c>
      <c r="B96" s="163" t="s">
        <v>338</v>
      </c>
      <c r="C96" s="33"/>
      <c r="D96" s="14"/>
      <c r="E96" s="14">
        <v>3</v>
      </c>
      <c r="F96" s="164" t="s">
        <v>344</v>
      </c>
      <c r="G96" s="178">
        <v>143.79999999999998</v>
      </c>
      <c r="H96" s="162">
        <f t="shared" ref="H96" si="17">G96*E96</f>
        <v>431.4</v>
      </c>
      <c r="I96" s="162">
        <f t="shared" si="14"/>
        <v>452.96999999999997</v>
      </c>
    </row>
    <row r="97" spans="1:9" ht="25.5">
      <c r="A97" s="13" t="s">
        <v>462</v>
      </c>
      <c r="B97" s="163" t="s">
        <v>334</v>
      </c>
      <c r="C97" s="33"/>
      <c r="D97" s="14"/>
      <c r="E97" s="14">
        <v>3</v>
      </c>
      <c r="F97" s="164" t="s">
        <v>342</v>
      </c>
      <c r="G97" s="178">
        <v>80.8</v>
      </c>
      <c r="H97" s="162">
        <f t="shared" si="15"/>
        <v>242.39999999999998</v>
      </c>
      <c r="I97" s="162">
        <f t="shared" si="14"/>
        <v>254.51999999999998</v>
      </c>
    </row>
    <row r="98" spans="1:9" ht="25.5">
      <c r="A98" s="13" t="s">
        <v>17</v>
      </c>
      <c r="B98" s="37" t="s">
        <v>150</v>
      </c>
      <c r="C98" s="35" t="s">
        <v>151</v>
      </c>
      <c r="D98" s="14">
        <f>50+50</f>
        <v>100</v>
      </c>
      <c r="E98" s="14"/>
      <c r="F98" s="14"/>
      <c r="G98" s="162"/>
      <c r="H98" s="162"/>
      <c r="I98" s="162"/>
    </row>
    <row r="99" spans="1:9" ht="25.5">
      <c r="A99" s="13" t="s">
        <v>80</v>
      </c>
      <c r="B99" s="24" t="s">
        <v>345</v>
      </c>
      <c r="C99" s="33"/>
      <c r="D99" s="14"/>
      <c r="E99" s="14">
        <v>2</v>
      </c>
      <c r="F99" s="14" t="s">
        <v>359</v>
      </c>
      <c r="G99" s="179">
        <v>399.2</v>
      </c>
      <c r="H99" s="162">
        <f t="shared" si="15"/>
        <v>798.4</v>
      </c>
      <c r="I99" s="162">
        <f t="shared" si="14"/>
        <v>838.32</v>
      </c>
    </row>
    <row r="100" spans="1:9" ht="25.5">
      <c r="A100" s="13" t="s">
        <v>346</v>
      </c>
      <c r="B100" s="163" t="s">
        <v>337</v>
      </c>
      <c r="C100" s="33"/>
      <c r="D100" s="14"/>
      <c r="E100" s="14">
        <v>2</v>
      </c>
      <c r="F100" s="164" t="s">
        <v>341</v>
      </c>
      <c r="G100" s="179">
        <v>132.1</v>
      </c>
      <c r="H100" s="162">
        <f t="shared" si="15"/>
        <v>264.2</v>
      </c>
      <c r="I100" s="162">
        <f t="shared" si="14"/>
        <v>277.41000000000003</v>
      </c>
    </row>
    <row r="101" spans="1:9" ht="25.5">
      <c r="A101" s="13" t="s">
        <v>347</v>
      </c>
      <c r="B101" s="163" t="s">
        <v>332</v>
      </c>
      <c r="C101" s="33"/>
      <c r="D101" s="14"/>
      <c r="E101" s="14">
        <v>2</v>
      </c>
      <c r="F101" s="164" t="s">
        <v>342</v>
      </c>
      <c r="G101" s="179">
        <v>55.800000000000004</v>
      </c>
      <c r="H101" s="162">
        <f t="shared" si="15"/>
        <v>111.60000000000001</v>
      </c>
      <c r="I101" s="162">
        <f t="shared" si="14"/>
        <v>117.18</v>
      </c>
    </row>
    <row r="102" spans="1:9">
      <c r="A102" s="13" t="s">
        <v>136</v>
      </c>
      <c r="B102" s="37" t="s">
        <v>348</v>
      </c>
      <c r="C102" s="33"/>
      <c r="D102" s="14"/>
      <c r="E102" s="14"/>
      <c r="F102" s="14"/>
      <c r="G102" s="162"/>
      <c r="H102" s="162"/>
      <c r="I102" s="162"/>
    </row>
    <row r="103" spans="1:9" ht="25.5">
      <c r="A103" s="13" t="s">
        <v>81</v>
      </c>
      <c r="B103" s="24" t="s">
        <v>360</v>
      </c>
      <c r="C103" s="33"/>
      <c r="D103" s="14"/>
      <c r="E103" s="14">
        <v>25</v>
      </c>
      <c r="F103" s="14" t="s">
        <v>361</v>
      </c>
      <c r="G103" s="162">
        <v>1179.5999999999999</v>
      </c>
      <c r="H103" s="162">
        <f t="shared" si="15"/>
        <v>29489.999999999996</v>
      </c>
      <c r="I103" s="162">
        <f t="shared" si="14"/>
        <v>30964.499999999996</v>
      </c>
    </row>
    <row r="104" spans="1:9" ht="25.5">
      <c r="A104" s="13" t="s">
        <v>349</v>
      </c>
      <c r="B104" s="24" t="s">
        <v>362</v>
      </c>
      <c r="C104" s="33"/>
      <c r="D104" s="14"/>
      <c r="E104" s="14">
        <v>20</v>
      </c>
      <c r="F104" s="14" t="s">
        <v>365</v>
      </c>
      <c r="G104" s="178">
        <v>160</v>
      </c>
      <c r="H104" s="162">
        <f t="shared" si="15"/>
        <v>3200</v>
      </c>
      <c r="I104" s="162">
        <f t="shared" si="14"/>
        <v>3360</v>
      </c>
    </row>
    <row r="105" spans="1:9" ht="25.5">
      <c r="A105" s="13" t="s">
        <v>350</v>
      </c>
      <c r="B105" s="24" t="s">
        <v>363</v>
      </c>
      <c r="C105" s="33"/>
      <c r="D105" s="14"/>
      <c r="E105" s="14">
        <v>288</v>
      </c>
      <c r="F105" s="14" t="s">
        <v>366</v>
      </c>
      <c r="G105" s="178">
        <v>6.6</v>
      </c>
      <c r="H105" s="162">
        <f t="shared" si="15"/>
        <v>1900.8</v>
      </c>
      <c r="I105" s="162">
        <f t="shared" si="14"/>
        <v>1995.8400000000001</v>
      </c>
    </row>
    <row r="106" spans="1:9" ht="25.5">
      <c r="A106" s="13" t="s">
        <v>351</v>
      </c>
      <c r="B106" s="24" t="s">
        <v>364</v>
      </c>
      <c r="C106" s="33"/>
      <c r="D106" s="14"/>
      <c r="E106" s="14">
        <v>2482</v>
      </c>
      <c r="F106" s="14" t="s">
        <v>366</v>
      </c>
      <c r="G106" s="178">
        <v>8.5</v>
      </c>
      <c r="H106" s="162">
        <f t="shared" si="15"/>
        <v>21097</v>
      </c>
      <c r="I106" s="162">
        <f t="shared" si="14"/>
        <v>22151.850000000002</v>
      </c>
    </row>
    <row r="107" spans="1:9" ht="25.5">
      <c r="A107" s="13" t="s">
        <v>352</v>
      </c>
      <c r="B107" s="163" t="s">
        <v>367</v>
      </c>
      <c r="C107" s="33"/>
      <c r="D107" s="14"/>
      <c r="E107" s="14">
        <v>369</v>
      </c>
      <c r="F107" s="14" t="s">
        <v>372</v>
      </c>
      <c r="G107" s="162">
        <v>56</v>
      </c>
      <c r="H107" s="162">
        <f t="shared" si="15"/>
        <v>20664</v>
      </c>
      <c r="I107" s="162">
        <f t="shared" si="14"/>
        <v>21697.200000000001</v>
      </c>
    </row>
    <row r="108" spans="1:9" ht="25.5">
      <c r="A108" s="13" t="s">
        <v>353</v>
      </c>
      <c r="B108" s="163" t="s">
        <v>368</v>
      </c>
      <c r="C108" s="33"/>
      <c r="D108" s="14"/>
      <c r="E108" s="14">
        <v>96</v>
      </c>
      <c r="F108" s="14" t="s">
        <v>129</v>
      </c>
      <c r="G108" s="162">
        <v>480</v>
      </c>
      <c r="H108" s="162">
        <f t="shared" si="15"/>
        <v>46080</v>
      </c>
      <c r="I108" s="162">
        <f t="shared" si="14"/>
        <v>48384</v>
      </c>
    </row>
    <row r="109" spans="1:9" ht="25.5">
      <c r="A109" s="13" t="s">
        <v>354</v>
      </c>
      <c r="B109" s="163" t="s">
        <v>369</v>
      </c>
      <c r="C109" s="33"/>
      <c r="D109" s="14"/>
      <c r="E109" s="14">
        <v>112</v>
      </c>
      <c r="F109" s="14" t="s">
        <v>373</v>
      </c>
      <c r="G109" s="162">
        <v>113</v>
      </c>
      <c r="H109" s="162">
        <f t="shared" si="15"/>
        <v>12656</v>
      </c>
      <c r="I109" s="162">
        <f t="shared" si="14"/>
        <v>13288.800000000001</v>
      </c>
    </row>
    <row r="110" spans="1:9" ht="25.5">
      <c r="A110" s="13" t="s">
        <v>355</v>
      </c>
      <c r="B110" s="24" t="s">
        <v>370</v>
      </c>
      <c r="C110" s="33"/>
      <c r="D110" s="14"/>
      <c r="E110" s="14">
        <v>3</v>
      </c>
      <c r="F110" s="14" t="s">
        <v>374</v>
      </c>
      <c r="G110" s="162">
        <v>297.39999999999998</v>
      </c>
      <c r="H110" s="162">
        <f t="shared" si="15"/>
        <v>892.19999999999993</v>
      </c>
      <c r="I110" s="162">
        <f t="shared" si="14"/>
        <v>936.81</v>
      </c>
    </row>
    <row r="111" spans="1:9" ht="25.5">
      <c r="A111" s="13" t="s">
        <v>356</v>
      </c>
      <c r="B111" s="24" t="s">
        <v>371</v>
      </c>
      <c r="C111" s="33"/>
      <c r="D111" s="14"/>
      <c r="E111" s="14">
        <v>8</v>
      </c>
      <c r="F111" s="14" t="s">
        <v>375</v>
      </c>
      <c r="G111" s="162">
        <v>182</v>
      </c>
      <c r="H111" s="162">
        <f t="shared" si="15"/>
        <v>1456</v>
      </c>
      <c r="I111" s="162">
        <f t="shared" si="14"/>
        <v>1528.8</v>
      </c>
    </row>
    <row r="112" spans="1:9" ht="25.5">
      <c r="A112" s="13" t="s">
        <v>357</v>
      </c>
      <c r="B112" s="24" t="s">
        <v>376</v>
      </c>
      <c r="C112" s="33"/>
      <c r="D112" s="14"/>
      <c r="E112" s="14">
        <v>3</v>
      </c>
      <c r="F112" s="14" t="s">
        <v>377</v>
      </c>
      <c r="G112" s="162">
        <v>50.3</v>
      </c>
      <c r="H112" s="162">
        <f t="shared" si="15"/>
        <v>150.89999999999998</v>
      </c>
      <c r="I112" s="162">
        <f>H112*1.21</f>
        <v>182.58899999999997</v>
      </c>
    </row>
    <row r="113" spans="1:9">
      <c r="A113" s="13" t="s">
        <v>358</v>
      </c>
      <c r="B113" s="24" t="s">
        <v>408</v>
      </c>
      <c r="C113" s="33"/>
      <c r="D113" s="14"/>
      <c r="E113" s="14" t="s">
        <v>410</v>
      </c>
      <c r="F113" s="14" t="s">
        <v>409</v>
      </c>
      <c r="G113" s="162">
        <v>0</v>
      </c>
      <c r="H113" s="162">
        <v>0</v>
      </c>
      <c r="I113" s="162">
        <v>0</v>
      </c>
    </row>
    <row r="114" spans="1:9">
      <c r="A114" s="291" t="s">
        <v>259</v>
      </c>
      <c r="B114" s="291"/>
      <c r="C114" s="291"/>
      <c r="D114" s="291"/>
      <c r="E114" s="291"/>
      <c r="F114" s="291"/>
      <c r="G114" s="291"/>
      <c r="H114" s="43"/>
      <c r="I114" s="53">
        <f>SUM(I73:I112)</f>
        <v>325523.19899999991</v>
      </c>
    </row>
    <row r="115" spans="1:9">
      <c r="A115" s="289" t="s">
        <v>40</v>
      </c>
      <c r="B115" s="289"/>
      <c r="C115" s="30"/>
      <c r="D115" s="38"/>
      <c r="E115" s="38"/>
      <c r="F115" s="38"/>
      <c r="G115" s="44"/>
      <c r="H115" s="46"/>
      <c r="I115" s="46"/>
    </row>
    <row r="116" spans="1:9">
      <c r="A116" s="289" t="s">
        <v>41</v>
      </c>
      <c r="B116" s="289"/>
      <c r="C116" s="289"/>
      <c r="D116" s="289"/>
      <c r="E116" s="289"/>
      <c r="F116" s="289"/>
      <c r="G116" s="46"/>
      <c r="H116" s="46"/>
      <c r="I116" s="46"/>
    </row>
    <row r="117" spans="1:9" ht="30" customHeight="1">
      <c r="A117" s="288" t="s">
        <v>42</v>
      </c>
      <c r="B117" s="288"/>
      <c r="C117" s="288"/>
      <c r="D117" s="288"/>
      <c r="E117" s="288"/>
      <c r="F117" s="288"/>
      <c r="G117" s="41"/>
      <c r="H117" s="41"/>
      <c r="I117" s="41"/>
    </row>
    <row r="118" spans="1:9">
      <c r="A118" s="289" t="s">
        <v>43</v>
      </c>
      <c r="B118" s="289"/>
      <c r="C118" s="289"/>
      <c r="D118" s="289"/>
      <c r="E118" s="289"/>
      <c r="F118" s="289"/>
      <c r="G118" s="50"/>
      <c r="H118" s="50"/>
      <c r="I118" s="50"/>
    </row>
    <row r="119" spans="1:9">
      <c r="A119" s="289" t="s">
        <v>44</v>
      </c>
      <c r="B119" s="289"/>
      <c r="C119" s="289"/>
      <c r="D119" s="289"/>
      <c r="E119" s="289"/>
      <c r="F119" s="289"/>
      <c r="G119" s="50"/>
      <c r="H119" s="50"/>
      <c r="I119" s="50"/>
    </row>
    <row r="120" spans="1:9">
      <c r="A120" s="289" t="s">
        <v>85</v>
      </c>
      <c r="B120" s="289"/>
      <c r="C120" s="289"/>
      <c r="D120" s="289"/>
      <c r="E120" s="289"/>
      <c r="F120" s="289"/>
      <c r="G120" s="50"/>
      <c r="H120" s="50"/>
      <c r="I120" s="50"/>
    </row>
    <row r="121" spans="1:9" ht="38.25" customHeight="1">
      <c r="A121" s="290" t="s">
        <v>45</v>
      </c>
      <c r="B121" s="290"/>
      <c r="C121" s="290"/>
      <c r="D121" s="290"/>
      <c r="E121" s="290"/>
      <c r="F121" s="290"/>
      <c r="G121" s="40"/>
      <c r="H121" s="40"/>
      <c r="I121" s="40"/>
    </row>
    <row r="122" spans="1:9">
      <c r="A122" s="17"/>
      <c r="B122" s="15"/>
      <c r="C122" s="1"/>
      <c r="D122" s="2"/>
      <c r="E122" s="2"/>
      <c r="F122" s="2"/>
      <c r="G122" s="46"/>
      <c r="H122" s="46"/>
      <c r="I122" s="46"/>
    </row>
    <row r="123" spans="1:9">
      <c r="A123" s="272" t="s">
        <v>258</v>
      </c>
      <c r="B123" s="272"/>
      <c r="C123" s="272"/>
      <c r="D123" s="272"/>
      <c r="E123" s="272"/>
      <c r="F123" s="272"/>
      <c r="G123" s="272"/>
      <c r="H123" s="272"/>
      <c r="I123" s="272"/>
    </row>
    <row r="124" spans="1:9" ht="88.5" customHeight="1">
      <c r="A124" s="21" t="s">
        <v>46</v>
      </c>
      <c r="B124" s="292" t="s">
        <v>47</v>
      </c>
      <c r="C124" s="292"/>
      <c r="D124" s="292" t="s">
        <v>48</v>
      </c>
      <c r="E124" s="292"/>
      <c r="F124" s="292"/>
      <c r="G124" s="293" t="s">
        <v>49</v>
      </c>
      <c r="H124" s="293"/>
      <c r="I124" s="293"/>
    </row>
    <row r="125" spans="1:9" ht="24.75" customHeight="1">
      <c r="A125" s="13" t="s">
        <v>10</v>
      </c>
      <c r="B125" s="249" t="s">
        <v>152</v>
      </c>
      <c r="C125" s="250"/>
      <c r="D125" s="251" t="s">
        <v>153</v>
      </c>
      <c r="E125" s="251"/>
      <c r="F125" s="251"/>
      <c r="G125" s="269" t="s">
        <v>440</v>
      </c>
      <c r="H125" s="269"/>
      <c r="I125" s="269"/>
    </row>
    <row r="126" spans="1:9" ht="27.75" customHeight="1">
      <c r="A126" s="13" t="s">
        <v>11</v>
      </c>
      <c r="B126" s="249" t="s">
        <v>154</v>
      </c>
      <c r="C126" s="270"/>
      <c r="D126" s="251" t="s">
        <v>155</v>
      </c>
      <c r="E126" s="252"/>
      <c r="F126" s="252"/>
      <c r="G126" s="269" t="s">
        <v>155</v>
      </c>
      <c r="H126" s="269"/>
      <c r="I126" s="269"/>
    </row>
    <row r="127" spans="1:9" ht="123.75" customHeight="1">
      <c r="A127" s="13" t="s">
        <v>12</v>
      </c>
      <c r="B127" s="249" t="s">
        <v>156</v>
      </c>
      <c r="C127" s="250"/>
      <c r="D127" s="251" t="s">
        <v>157</v>
      </c>
      <c r="E127" s="251"/>
      <c r="F127" s="251"/>
      <c r="G127" s="269" t="s">
        <v>395</v>
      </c>
      <c r="H127" s="269"/>
      <c r="I127" s="269"/>
    </row>
    <row r="128" spans="1:9" ht="40.5" customHeight="1">
      <c r="A128" s="13" t="s">
        <v>13</v>
      </c>
      <c r="B128" s="249" t="s">
        <v>158</v>
      </c>
      <c r="C128" s="270"/>
      <c r="D128" s="251" t="s">
        <v>159</v>
      </c>
      <c r="E128" s="252"/>
      <c r="F128" s="252"/>
      <c r="G128" s="269" t="s">
        <v>402</v>
      </c>
      <c r="H128" s="269"/>
      <c r="I128" s="269"/>
    </row>
    <row r="129" spans="1:9" ht="27.75" customHeight="1">
      <c r="A129" s="13" t="s">
        <v>14</v>
      </c>
      <c r="B129" s="249" t="s">
        <v>160</v>
      </c>
      <c r="C129" s="250"/>
      <c r="D129" s="251" t="s">
        <v>161</v>
      </c>
      <c r="E129" s="252"/>
      <c r="F129" s="252"/>
      <c r="G129" s="269" t="s">
        <v>400</v>
      </c>
      <c r="H129" s="269"/>
      <c r="I129" s="269"/>
    </row>
    <row r="130" spans="1:9" ht="160.5" customHeight="1">
      <c r="A130" s="13" t="s">
        <v>15</v>
      </c>
      <c r="B130" s="249" t="s">
        <v>162</v>
      </c>
      <c r="C130" s="250"/>
      <c r="D130" s="251" t="s">
        <v>163</v>
      </c>
      <c r="E130" s="251"/>
      <c r="F130" s="251"/>
      <c r="G130" s="269" t="s">
        <v>401</v>
      </c>
      <c r="H130" s="269"/>
      <c r="I130" s="269"/>
    </row>
    <row r="131" spans="1:9" ht="141.75" customHeight="1">
      <c r="A131" s="13" t="s">
        <v>16</v>
      </c>
      <c r="B131" s="249" t="s">
        <v>164</v>
      </c>
      <c r="C131" s="270"/>
      <c r="D131" s="251" t="s">
        <v>165</v>
      </c>
      <c r="E131" s="251"/>
      <c r="F131" s="251"/>
      <c r="G131" s="268" t="s">
        <v>399</v>
      </c>
      <c r="H131" s="268"/>
      <c r="I131" s="268"/>
    </row>
    <row r="132" spans="1:9" ht="221.25" customHeight="1">
      <c r="A132" s="13" t="s">
        <v>17</v>
      </c>
      <c r="B132" s="249" t="s">
        <v>166</v>
      </c>
      <c r="C132" s="270"/>
      <c r="D132" s="251" t="s">
        <v>167</v>
      </c>
      <c r="E132" s="251"/>
      <c r="F132" s="251"/>
      <c r="G132" s="269" t="s">
        <v>398</v>
      </c>
      <c r="H132" s="269"/>
      <c r="I132" s="269"/>
    </row>
    <row r="133" spans="1:9" ht="101.25" customHeight="1">
      <c r="A133" s="13" t="s">
        <v>18</v>
      </c>
      <c r="B133" s="249" t="s">
        <v>168</v>
      </c>
      <c r="C133" s="270"/>
      <c r="D133" s="251" t="s">
        <v>169</v>
      </c>
      <c r="E133" s="251"/>
      <c r="F133" s="251"/>
      <c r="G133" s="269" t="s">
        <v>403</v>
      </c>
      <c r="H133" s="269"/>
      <c r="I133" s="269"/>
    </row>
    <row r="134" spans="1:9" ht="116.25" customHeight="1">
      <c r="A134" s="13" t="s">
        <v>19</v>
      </c>
      <c r="B134" s="249" t="s">
        <v>170</v>
      </c>
      <c r="C134" s="270"/>
      <c r="D134" s="251" t="s">
        <v>171</v>
      </c>
      <c r="E134" s="252"/>
      <c r="F134" s="252"/>
      <c r="G134" s="269" t="s">
        <v>397</v>
      </c>
      <c r="H134" s="269"/>
      <c r="I134" s="269"/>
    </row>
    <row r="135" spans="1:9" ht="53.25" customHeight="1">
      <c r="A135" s="13" t="s">
        <v>20</v>
      </c>
      <c r="B135" s="249" t="s">
        <v>172</v>
      </c>
      <c r="C135" s="250"/>
      <c r="D135" s="251" t="s">
        <v>181</v>
      </c>
      <c r="E135" s="251"/>
      <c r="F135" s="251"/>
      <c r="G135" s="269" t="s">
        <v>394</v>
      </c>
      <c r="H135" s="269"/>
      <c r="I135" s="269"/>
    </row>
    <row r="136" spans="1:9" s="60" customFormat="1" ht="409.6" customHeight="1">
      <c r="A136" s="22" t="s">
        <v>21</v>
      </c>
      <c r="B136" s="261" t="s">
        <v>182</v>
      </c>
      <c r="C136" s="262"/>
      <c r="D136" s="246" t="s">
        <v>183</v>
      </c>
      <c r="E136" s="274"/>
      <c r="F136" s="247"/>
      <c r="G136" s="256" t="s">
        <v>449</v>
      </c>
      <c r="H136" s="257"/>
      <c r="I136" s="258"/>
    </row>
    <row r="137" spans="1:9" s="7" customFormat="1" ht="156.75" customHeight="1">
      <c r="A137" s="22" t="s">
        <v>22</v>
      </c>
      <c r="B137" s="324" t="s">
        <v>50</v>
      </c>
      <c r="C137" s="324"/>
      <c r="D137" s="273" t="s">
        <v>265</v>
      </c>
      <c r="E137" s="273"/>
      <c r="F137" s="273"/>
      <c r="G137" s="256" t="s">
        <v>393</v>
      </c>
      <c r="H137" s="257"/>
      <c r="I137" s="258"/>
    </row>
    <row r="138" spans="1:9" s="7" customFormat="1" ht="69" customHeight="1">
      <c r="A138" s="22" t="s">
        <v>23</v>
      </c>
      <c r="B138" s="259" t="s">
        <v>185</v>
      </c>
      <c r="C138" s="259"/>
      <c r="D138" s="260" t="s">
        <v>264</v>
      </c>
      <c r="E138" s="260"/>
      <c r="F138" s="260"/>
      <c r="G138" s="256" t="s">
        <v>392</v>
      </c>
      <c r="H138" s="257"/>
      <c r="I138" s="258"/>
    </row>
    <row r="139" spans="1:9" s="7" customFormat="1" ht="125.25" customHeight="1">
      <c r="A139" s="22" t="s">
        <v>24</v>
      </c>
      <c r="B139" s="259" t="s">
        <v>262</v>
      </c>
      <c r="C139" s="259"/>
      <c r="D139" s="260" t="s">
        <v>263</v>
      </c>
      <c r="E139" s="260"/>
      <c r="F139" s="260"/>
      <c r="G139" s="256" t="s">
        <v>396</v>
      </c>
      <c r="H139" s="257"/>
      <c r="I139" s="258"/>
    </row>
    <row r="140" spans="1:9">
      <c r="A140" s="13" t="s">
        <v>25</v>
      </c>
      <c r="B140" s="246" t="s">
        <v>86</v>
      </c>
      <c r="C140" s="247"/>
      <c r="D140" s="275" t="s">
        <v>51</v>
      </c>
      <c r="E140" s="276"/>
      <c r="F140" s="277"/>
      <c r="G140" s="55" t="s">
        <v>381</v>
      </c>
      <c r="H140" s="76"/>
      <c r="I140" s="77"/>
    </row>
    <row r="141" spans="1:9">
      <c r="A141" s="13" t="s">
        <v>26</v>
      </c>
      <c r="B141" s="246" t="s">
        <v>174</v>
      </c>
      <c r="C141" s="247"/>
      <c r="D141" s="275" t="s">
        <v>51</v>
      </c>
      <c r="E141" s="276"/>
      <c r="F141" s="277"/>
      <c r="G141" s="55" t="s">
        <v>382</v>
      </c>
      <c r="H141" s="76"/>
      <c r="I141" s="77"/>
    </row>
    <row r="142" spans="1:9" s="60" customFormat="1" ht="56.25" customHeight="1">
      <c r="A142" s="22" t="s">
        <v>27</v>
      </c>
      <c r="B142" s="261" t="s">
        <v>173</v>
      </c>
      <c r="C142" s="262"/>
      <c r="D142" s="261" t="s">
        <v>51</v>
      </c>
      <c r="E142" s="271"/>
      <c r="F142" s="262"/>
      <c r="G142" s="256" t="s">
        <v>383</v>
      </c>
      <c r="H142" s="257"/>
      <c r="I142" s="258"/>
    </row>
    <row r="143" spans="1:9">
      <c r="A143" s="2"/>
      <c r="B143" s="15"/>
      <c r="C143" s="1"/>
      <c r="D143" s="2"/>
      <c r="E143" s="2"/>
      <c r="F143" s="2"/>
      <c r="G143" s="323"/>
      <c r="H143" s="323"/>
      <c r="I143" s="323"/>
    </row>
    <row r="144" spans="1:9">
      <c r="A144" s="17"/>
      <c r="B144" s="31"/>
      <c r="C144" s="30"/>
      <c r="D144" s="10"/>
      <c r="E144" s="10"/>
      <c r="F144" s="10"/>
      <c r="G144" s="46"/>
      <c r="H144" s="46"/>
      <c r="I144" s="46"/>
    </row>
    <row r="145" spans="1:19" s="7" customFormat="1" ht="27" customHeight="1">
      <c r="A145" s="242" t="s">
        <v>308</v>
      </c>
      <c r="B145" s="242"/>
      <c r="C145" s="242"/>
      <c r="D145" s="242"/>
      <c r="E145" s="242"/>
      <c r="F145" s="242"/>
      <c r="G145" s="242"/>
      <c r="H145" s="242"/>
      <c r="I145" s="242"/>
    </row>
    <row r="146" spans="1:19" s="7" customFormat="1">
      <c r="A146" s="242" t="s">
        <v>309</v>
      </c>
      <c r="B146" s="242"/>
      <c r="C146" s="242"/>
      <c r="D146" s="242"/>
      <c r="E146" s="242"/>
      <c r="F146" s="242"/>
      <c r="G146" s="242"/>
      <c r="H146" s="242"/>
      <c r="I146" s="242"/>
    </row>
    <row r="147" spans="1:19" s="7" customFormat="1">
      <c r="A147" s="27"/>
      <c r="B147" s="27"/>
      <c r="C147" s="27"/>
      <c r="D147" s="27"/>
      <c r="E147" s="27"/>
      <c r="F147" s="27"/>
      <c r="G147" s="78"/>
      <c r="H147" s="79"/>
      <c r="I147" s="79"/>
    </row>
    <row r="148" spans="1:19" s="7" customFormat="1">
      <c r="A148" s="243" t="s">
        <v>388</v>
      </c>
      <c r="B148" s="243"/>
      <c r="C148" s="243"/>
      <c r="D148" s="243"/>
      <c r="E148" s="243"/>
      <c r="F148" s="243"/>
      <c r="G148" s="243"/>
      <c r="H148" s="243"/>
      <c r="I148" s="243"/>
    </row>
    <row r="149" spans="1:19" s="7" customFormat="1">
      <c r="A149" s="80"/>
      <c r="B149" s="80"/>
      <c r="C149" s="80"/>
      <c r="D149" s="80"/>
      <c r="E149" s="81"/>
      <c r="F149" s="81"/>
      <c r="G149" s="82"/>
      <c r="H149" s="83"/>
      <c r="I149" s="83"/>
    </row>
    <row r="150" spans="1:19" s="7" customFormat="1" ht="75" customHeight="1">
      <c r="A150" s="84" t="s">
        <v>1</v>
      </c>
      <c r="B150" s="34" t="s">
        <v>2</v>
      </c>
      <c r="C150" s="34" t="s">
        <v>3</v>
      </c>
      <c r="D150" s="34" t="s">
        <v>39</v>
      </c>
      <c r="E150" s="34" t="s">
        <v>5</v>
      </c>
      <c r="F150" s="85" t="s">
        <v>6</v>
      </c>
      <c r="G150" s="86" t="s">
        <v>7</v>
      </c>
      <c r="H150" s="87" t="s">
        <v>8</v>
      </c>
      <c r="I150" s="87" t="s">
        <v>9</v>
      </c>
    </row>
    <row r="151" spans="1:19" s="7" customFormat="1">
      <c r="A151" s="88">
        <v>1</v>
      </c>
      <c r="B151" s="89">
        <v>2</v>
      </c>
      <c r="C151" s="89">
        <v>3</v>
      </c>
      <c r="D151" s="90">
        <v>4</v>
      </c>
      <c r="E151" s="91">
        <v>5</v>
      </c>
      <c r="F151" s="92">
        <v>6</v>
      </c>
      <c r="G151" s="169">
        <v>7</v>
      </c>
      <c r="H151" s="169">
        <v>8</v>
      </c>
      <c r="I151" s="169">
        <v>9</v>
      </c>
    </row>
    <row r="152" spans="1:19" s="80" customFormat="1" ht="24.75" customHeight="1">
      <c r="A152" s="94" t="s">
        <v>130</v>
      </c>
      <c r="B152" s="95" t="s">
        <v>194</v>
      </c>
      <c r="C152" s="96" t="s">
        <v>195</v>
      </c>
      <c r="D152" s="97">
        <v>100</v>
      </c>
      <c r="E152" s="25"/>
      <c r="F152" s="98"/>
      <c r="G152" s="99"/>
      <c r="H152" s="99"/>
      <c r="I152" s="99"/>
    </row>
    <row r="153" spans="1:19" s="7" customFormat="1" ht="25.5">
      <c r="A153" s="100" t="s">
        <v>73</v>
      </c>
      <c r="B153" s="24" t="s">
        <v>387</v>
      </c>
      <c r="C153" s="96"/>
      <c r="D153" s="101"/>
      <c r="E153" s="91">
        <v>4</v>
      </c>
      <c r="F153" s="92" t="s">
        <v>390</v>
      </c>
      <c r="G153" s="93">
        <v>786.25</v>
      </c>
      <c r="H153" s="162">
        <f t="shared" ref="H153" si="18">G153*E153</f>
        <v>3145</v>
      </c>
      <c r="I153" s="162">
        <f t="shared" ref="I153:I157" si="19">H153*1.05</f>
        <v>3302.25</v>
      </c>
      <c r="J153" s="80"/>
      <c r="K153" s="80"/>
      <c r="L153" s="80"/>
      <c r="M153" s="80"/>
      <c r="N153" s="80"/>
      <c r="O153" s="80"/>
      <c r="P153" s="80"/>
      <c r="Q153" s="80"/>
      <c r="R153" s="80"/>
      <c r="S153" s="80"/>
    </row>
    <row r="154" spans="1:19" s="80" customFormat="1" ht="63.75">
      <c r="A154" s="94" t="s">
        <v>131</v>
      </c>
      <c r="B154" s="95" t="s">
        <v>196</v>
      </c>
      <c r="C154" s="96" t="s">
        <v>197</v>
      </c>
      <c r="D154" s="97">
        <v>100</v>
      </c>
      <c r="E154" s="25"/>
      <c r="F154" s="98"/>
      <c r="G154" s="99"/>
      <c r="H154" s="162"/>
      <c r="I154" s="162"/>
    </row>
    <row r="155" spans="1:19" s="7" customFormat="1">
      <c r="A155" s="102" t="s">
        <v>74</v>
      </c>
      <c r="B155" s="24" t="s">
        <v>389</v>
      </c>
      <c r="C155" s="103"/>
      <c r="D155" s="101"/>
      <c r="E155" s="91">
        <v>4</v>
      </c>
      <c r="F155" s="104" t="s">
        <v>390</v>
      </c>
      <c r="G155" s="105">
        <v>1068.75</v>
      </c>
      <c r="H155" s="162">
        <f t="shared" ref="H155:H157" si="20">G155*E155</f>
        <v>4275</v>
      </c>
      <c r="I155" s="162">
        <f t="shared" si="19"/>
        <v>4488.75</v>
      </c>
      <c r="J155" s="80"/>
      <c r="K155" s="80"/>
      <c r="L155" s="80"/>
      <c r="M155" s="80"/>
      <c r="N155" s="80"/>
      <c r="O155" s="80"/>
      <c r="P155" s="80"/>
      <c r="Q155" s="80"/>
      <c r="R155" s="80"/>
      <c r="S155" s="80"/>
    </row>
    <row r="156" spans="1:19" s="7" customFormat="1" ht="25.5">
      <c r="A156" s="106" t="s">
        <v>132</v>
      </c>
      <c r="B156" s="168" t="s">
        <v>384</v>
      </c>
      <c r="C156" s="103"/>
      <c r="D156" s="101"/>
      <c r="E156" s="91">
        <v>8</v>
      </c>
      <c r="F156" s="92" t="s">
        <v>385</v>
      </c>
      <c r="G156" s="93">
        <v>13</v>
      </c>
      <c r="H156" s="162">
        <f t="shared" si="20"/>
        <v>104</v>
      </c>
      <c r="I156" s="162">
        <f t="shared" si="19"/>
        <v>109.2</v>
      </c>
      <c r="J156" s="80"/>
      <c r="K156" s="80"/>
      <c r="L156" s="80"/>
      <c r="M156" s="80"/>
      <c r="N156" s="80"/>
      <c r="O156" s="80"/>
      <c r="P156" s="80"/>
      <c r="Q156" s="80"/>
      <c r="R156" s="80"/>
      <c r="S156" s="80"/>
    </row>
    <row r="157" spans="1:19" s="7" customFormat="1" ht="38.25">
      <c r="A157" s="106" t="s">
        <v>133</v>
      </c>
      <c r="B157" s="168" t="s">
        <v>386</v>
      </c>
      <c r="C157" s="103"/>
      <c r="D157" s="107"/>
      <c r="E157" s="91">
        <v>2</v>
      </c>
      <c r="F157" s="170" t="s">
        <v>391</v>
      </c>
      <c r="G157" s="93">
        <v>110.7</v>
      </c>
      <c r="H157" s="162">
        <f t="shared" si="20"/>
        <v>221.4</v>
      </c>
      <c r="I157" s="162">
        <f t="shared" si="19"/>
        <v>232.47000000000003</v>
      </c>
      <c r="J157" s="80"/>
      <c r="K157" s="80"/>
      <c r="L157" s="80"/>
      <c r="M157" s="80"/>
      <c r="N157" s="80"/>
      <c r="O157" s="80"/>
      <c r="P157" s="80"/>
      <c r="Q157" s="80"/>
      <c r="R157" s="80"/>
      <c r="S157" s="80"/>
    </row>
    <row r="158" spans="1:19" s="7" customFormat="1">
      <c r="A158" s="109"/>
      <c r="B158" s="317" t="s">
        <v>310</v>
      </c>
      <c r="C158" s="318"/>
      <c r="D158" s="318"/>
      <c r="E158" s="318"/>
      <c r="F158" s="319"/>
      <c r="G158" s="110"/>
      <c r="H158" s="171"/>
      <c r="I158" s="111">
        <f>SUM(I153:I157)</f>
        <v>8132.67</v>
      </c>
    </row>
    <row r="159" spans="1:19" s="7" customFormat="1">
      <c r="A159" s="112" t="s">
        <v>40</v>
      </c>
      <c r="B159" s="80"/>
      <c r="C159" s="80"/>
      <c r="D159" s="80"/>
      <c r="E159" s="81"/>
      <c r="F159" s="81"/>
      <c r="G159" s="82"/>
      <c r="H159" s="113"/>
      <c r="I159" s="113"/>
    </row>
    <row r="160" spans="1:19" s="7" customFormat="1" ht="26.25" customHeight="1">
      <c r="A160" s="244" t="s">
        <v>198</v>
      </c>
      <c r="B160" s="244"/>
      <c r="C160" s="244"/>
      <c r="D160" s="244"/>
      <c r="E160" s="244"/>
      <c r="F160" s="244"/>
      <c r="G160" s="244"/>
      <c r="H160" s="244"/>
      <c r="I160" s="244"/>
    </row>
    <row r="161" spans="1:23" s="7" customFormat="1">
      <c r="A161" s="245" t="s">
        <v>199</v>
      </c>
      <c r="B161" s="245"/>
      <c r="C161" s="245"/>
      <c r="D161" s="245"/>
      <c r="E161" s="245"/>
      <c r="F161" s="245"/>
      <c r="G161" s="245"/>
      <c r="H161" s="245"/>
      <c r="I161" s="245"/>
    </row>
    <row r="162" spans="1:23" s="7" customFormat="1" ht="24.75" customHeight="1">
      <c r="A162" s="245" t="s">
        <v>312</v>
      </c>
      <c r="B162" s="245"/>
      <c r="C162" s="245"/>
      <c r="D162" s="245"/>
      <c r="E162" s="245"/>
      <c r="F162" s="245"/>
      <c r="G162" s="245"/>
      <c r="H162" s="245"/>
      <c r="I162" s="245"/>
    </row>
    <row r="163" spans="1:23" s="7" customFormat="1" ht="28.5" customHeight="1">
      <c r="A163" s="245" t="s">
        <v>200</v>
      </c>
      <c r="B163" s="245"/>
      <c r="C163" s="245"/>
      <c r="D163" s="245"/>
      <c r="E163" s="245"/>
      <c r="F163" s="245"/>
      <c r="G163" s="245"/>
      <c r="H163" s="245"/>
      <c r="I163" s="245"/>
    </row>
    <row r="164" spans="1:23" s="7" customFormat="1">
      <c r="A164" s="266" t="s">
        <v>201</v>
      </c>
      <c r="B164" s="266"/>
      <c r="C164" s="266"/>
      <c r="D164" s="266"/>
      <c r="E164" s="266"/>
      <c r="F164" s="266"/>
      <c r="G164" s="266"/>
      <c r="H164" s="266"/>
      <c r="I164" s="266"/>
    </row>
    <row r="165" spans="1:23" s="7" customFormat="1">
      <c r="A165" s="266" t="s">
        <v>202</v>
      </c>
      <c r="B165" s="266"/>
      <c r="C165" s="266"/>
      <c r="D165" s="266"/>
      <c r="E165" s="266"/>
      <c r="F165" s="266"/>
      <c r="G165" s="266"/>
      <c r="H165" s="266"/>
      <c r="I165" s="266"/>
    </row>
    <row r="166" spans="1:23" s="7" customFormat="1" ht="40.5" customHeight="1">
      <c r="A166" s="267" t="s">
        <v>203</v>
      </c>
      <c r="B166" s="267"/>
      <c r="C166" s="267"/>
      <c r="D166" s="267"/>
      <c r="E166" s="267"/>
      <c r="F166" s="267"/>
      <c r="G166" s="267"/>
      <c r="H166" s="267"/>
      <c r="I166" s="267"/>
    </row>
    <row r="167" spans="1:23" s="7" customFormat="1">
      <c r="A167" s="114"/>
      <c r="B167" s="114"/>
      <c r="C167" s="114"/>
      <c r="D167" s="114"/>
      <c r="E167" s="115"/>
      <c r="F167" s="115"/>
      <c r="G167" s="116"/>
      <c r="H167" s="117"/>
      <c r="I167" s="117"/>
    </row>
    <row r="168" spans="1:23" s="7" customFormat="1">
      <c r="A168" s="314" t="s">
        <v>311</v>
      </c>
      <c r="B168" s="315"/>
      <c r="C168" s="315"/>
      <c r="D168" s="316"/>
      <c r="E168" s="5"/>
      <c r="F168" s="5"/>
      <c r="G168" s="118"/>
      <c r="H168" s="51"/>
      <c r="I168" s="51"/>
    </row>
    <row r="169" spans="1:23" s="80" customFormat="1" ht="34.5" customHeight="1">
      <c r="A169" s="119" t="s">
        <v>141</v>
      </c>
      <c r="B169" s="119" t="s">
        <v>47</v>
      </c>
      <c r="C169" s="85" t="s">
        <v>48</v>
      </c>
      <c r="D169" s="320" t="s">
        <v>49</v>
      </c>
      <c r="E169" s="321"/>
      <c r="F169" s="321"/>
      <c r="G169" s="321"/>
      <c r="H169" s="321"/>
      <c r="I169" s="321"/>
    </row>
    <row r="170" spans="1:23" s="7" customFormat="1" ht="25.5">
      <c r="A170" s="100" t="s">
        <v>10</v>
      </c>
      <c r="B170" s="70" t="s">
        <v>204</v>
      </c>
      <c r="C170" s="172"/>
      <c r="D170" s="322" t="s">
        <v>411</v>
      </c>
      <c r="E170" s="322"/>
      <c r="F170" s="322"/>
      <c r="G170" s="322"/>
      <c r="H170" s="322"/>
      <c r="I170" s="322"/>
      <c r="J170" s="80"/>
      <c r="K170" s="80"/>
      <c r="L170" s="80"/>
      <c r="M170" s="80"/>
      <c r="N170" s="80"/>
      <c r="O170" s="80"/>
      <c r="P170" s="80"/>
      <c r="Q170" s="80"/>
      <c r="R170" s="80"/>
      <c r="S170" s="80"/>
      <c r="T170" s="80"/>
      <c r="U170" s="80"/>
      <c r="V170" s="80"/>
      <c r="W170" s="80"/>
    </row>
    <row r="171" spans="1:23" s="80" customFormat="1" ht="25.5">
      <c r="A171" s="100" t="s">
        <v>11</v>
      </c>
      <c r="B171" s="120" t="s">
        <v>205</v>
      </c>
      <c r="C171" s="70" t="s">
        <v>206</v>
      </c>
      <c r="D171" s="263" t="s">
        <v>412</v>
      </c>
      <c r="E171" s="264"/>
      <c r="F171" s="264"/>
      <c r="G171" s="264"/>
      <c r="H171" s="264"/>
      <c r="I171" s="265"/>
    </row>
    <row r="172" spans="1:23" s="80" customFormat="1" ht="25.5">
      <c r="A172" s="121" t="s">
        <v>11</v>
      </c>
      <c r="B172" s="122" t="s">
        <v>140</v>
      </c>
      <c r="C172" s="70" t="s">
        <v>207</v>
      </c>
      <c r="D172" s="263" t="s">
        <v>415</v>
      </c>
      <c r="E172" s="264"/>
      <c r="F172" s="264"/>
      <c r="G172" s="264"/>
      <c r="H172" s="264"/>
      <c r="I172" s="265"/>
    </row>
    <row r="173" spans="1:23" s="80" customFormat="1">
      <c r="A173" s="100" t="s">
        <v>13</v>
      </c>
      <c r="B173" s="70" t="s">
        <v>208</v>
      </c>
      <c r="C173" s="123" t="s">
        <v>209</v>
      </c>
      <c r="D173" s="263" t="s">
        <v>414</v>
      </c>
      <c r="E173" s="264"/>
      <c r="F173" s="264"/>
      <c r="G173" s="264"/>
      <c r="H173" s="264"/>
      <c r="I173" s="265"/>
    </row>
    <row r="174" spans="1:23" s="80" customFormat="1" ht="76.5">
      <c r="A174" s="175" t="s">
        <v>14</v>
      </c>
      <c r="B174" s="176" t="s">
        <v>158</v>
      </c>
      <c r="C174" s="124" t="s">
        <v>413</v>
      </c>
      <c r="D174" s="263" t="s">
        <v>416</v>
      </c>
      <c r="E174" s="264"/>
      <c r="F174" s="264"/>
      <c r="G174" s="264"/>
      <c r="H174" s="264"/>
      <c r="I174" s="265"/>
    </row>
    <row r="175" spans="1:23" s="80" customFormat="1" ht="25.5">
      <c r="A175" s="125" t="s">
        <v>15</v>
      </c>
      <c r="B175" s="126" t="s">
        <v>162</v>
      </c>
      <c r="C175" s="70" t="s">
        <v>210</v>
      </c>
      <c r="D175" s="263" t="s">
        <v>417</v>
      </c>
      <c r="E175" s="264"/>
      <c r="F175" s="264"/>
      <c r="G175" s="264"/>
      <c r="H175" s="264"/>
      <c r="I175" s="265"/>
    </row>
    <row r="176" spans="1:23" s="80" customFormat="1" ht="51">
      <c r="A176" s="125" t="s">
        <v>16</v>
      </c>
      <c r="B176" s="126" t="s">
        <v>211</v>
      </c>
      <c r="C176" s="70" t="s">
        <v>212</v>
      </c>
      <c r="D176" s="263" t="s">
        <v>418</v>
      </c>
      <c r="E176" s="264"/>
      <c r="F176" s="264"/>
      <c r="G176" s="264"/>
      <c r="H176" s="264"/>
      <c r="I176" s="265"/>
    </row>
    <row r="177" spans="1:193" s="80" customFormat="1" ht="25.5">
      <c r="A177" s="125" t="s">
        <v>17</v>
      </c>
      <c r="B177" s="126" t="s">
        <v>213</v>
      </c>
      <c r="C177" s="70" t="s">
        <v>214</v>
      </c>
      <c r="D177" s="279" t="s">
        <v>419</v>
      </c>
      <c r="E177" s="280"/>
      <c r="F177" s="280"/>
      <c r="G177" s="280"/>
      <c r="H177" s="280"/>
      <c r="I177" s="281"/>
    </row>
    <row r="178" spans="1:193" s="80" customFormat="1">
      <c r="A178" s="125" t="s">
        <v>18</v>
      </c>
      <c r="B178" s="127" t="s">
        <v>215</v>
      </c>
      <c r="C178" s="128" t="s">
        <v>51</v>
      </c>
      <c r="D178" s="279" t="s">
        <v>420</v>
      </c>
      <c r="E178" s="280"/>
      <c r="F178" s="280"/>
      <c r="G178" s="280"/>
      <c r="H178" s="280"/>
      <c r="I178" s="281"/>
    </row>
    <row r="179" spans="1:193" s="80" customFormat="1" ht="25.5">
      <c r="A179" s="125" t="s">
        <v>19</v>
      </c>
      <c r="B179" s="70" t="s">
        <v>138</v>
      </c>
      <c r="C179" s="120" t="s">
        <v>51</v>
      </c>
      <c r="D179" s="279" t="s">
        <v>421</v>
      </c>
      <c r="E179" s="280"/>
      <c r="F179" s="280"/>
      <c r="G179" s="280"/>
      <c r="H179" s="280"/>
      <c r="I179" s="281"/>
    </row>
    <row r="180" spans="1:193" s="80" customFormat="1" ht="28.5" customHeight="1">
      <c r="A180" s="129" t="s">
        <v>20</v>
      </c>
      <c r="B180" s="131" t="s">
        <v>216</v>
      </c>
      <c r="C180" s="228" t="s">
        <v>217</v>
      </c>
      <c r="D180" s="263" t="s">
        <v>448</v>
      </c>
      <c r="E180" s="264"/>
      <c r="F180" s="264"/>
      <c r="G180" s="264"/>
      <c r="H180" s="264"/>
      <c r="I180" s="265"/>
    </row>
    <row r="181" spans="1:193" s="7" customFormat="1" ht="25.5">
      <c r="A181" s="130">
        <v>12</v>
      </c>
      <c r="B181" s="131" t="s">
        <v>137</v>
      </c>
      <c r="C181" s="131" t="s">
        <v>51</v>
      </c>
      <c r="D181" s="279" t="s">
        <v>422</v>
      </c>
      <c r="E181" s="280"/>
      <c r="F181" s="280"/>
      <c r="G181" s="280"/>
      <c r="H181" s="280"/>
      <c r="I181" s="281"/>
    </row>
    <row r="182" spans="1:193" s="7" customFormat="1" ht="25.5">
      <c r="A182" s="132" t="s">
        <v>22</v>
      </c>
      <c r="B182" s="133" t="s">
        <v>218</v>
      </c>
      <c r="C182" s="133" t="s">
        <v>219</v>
      </c>
      <c r="D182" s="279" t="s">
        <v>423</v>
      </c>
      <c r="E182" s="280"/>
      <c r="F182" s="280"/>
      <c r="G182" s="280"/>
      <c r="H182" s="280"/>
      <c r="I182" s="281"/>
    </row>
    <row r="183" spans="1:193">
      <c r="A183" s="9"/>
      <c r="B183" s="6"/>
      <c r="J183" s="62"/>
      <c r="K183" s="62"/>
      <c r="L183" s="62"/>
      <c r="M183" s="62"/>
      <c r="N183" s="62"/>
      <c r="O183" s="62"/>
      <c r="P183" s="62"/>
      <c r="Q183" s="62"/>
      <c r="R183" s="62"/>
      <c r="S183" s="62"/>
      <c r="T183" s="62"/>
      <c r="U183" s="62"/>
      <c r="V183" s="62"/>
      <c r="W183" s="62"/>
      <c r="X183" s="62"/>
      <c r="Y183" s="62"/>
      <c r="Z183" s="62"/>
      <c r="AA183" s="62"/>
      <c r="AB183" s="62"/>
      <c r="AC183" s="62"/>
      <c r="AD183" s="62"/>
      <c r="AE183" s="62"/>
      <c r="AF183" s="62"/>
      <c r="AG183" s="62"/>
      <c r="AH183" s="62"/>
      <c r="AI183" s="62"/>
      <c r="AJ183" s="62"/>
      <c r="AK183" s="62"/>
      <c r="AL183" s="62"/>
      <c r="AM183" s="62"/>
      <c r="AN183" s="62"/>
      <c r="AO183" s="62"/>
      <c r="AP183" s="62"/>
      <c r="AQ183" s="62"/>
      <c r="AR183" s="62"/>
      <c r="AS183" s="62"/>
      <c r="AT183" s="62"/>
      <c r="AU183" s="62"/>
      <c r="AV183" s="62"/>
      <c r="AW183" s="62"/>
      <c r="AX183" s="62"/>
      <c r="AY183" s="62"/>
      <c r="AZ183" s="62"/>
      <c r="BA183" s="62"/>
      <c r="BB183" s="62"/>
      <c r="BC183" s="62"/>
      <c r="BD183" s="62"/>
      <c r="BE183" s="62"/>
      <c r="BF183" s="62"/>
      <c r="BG183" s="62"/>
      <c r="BH183" s="62"/>
      <c r="BI183" s="62"/>
      <c r="BJ183" s="62"/>
      <c r="BK183" s="62"/>
      <c r="BL183" s="62"/>
      <c r="BM183" s="62"/>
      <c r="BN183" s="62"/>
      <c r="BO183" s="62"/>
      <c r="BP183" s="62"/>
      <c r="BQ183" s="62"/>
      <c r="BR183" s="62"/>
      <c r="BS183" s="62"/>
      <c r="BT183" s="62"/>
      <c r="BU183" s="62"/>
      <c r="BV183" s="62"/>
      <c r="BW183" s="62"/>
      <c r="BX183" s="62"/>
      <c r="BY183" s="62"/>
      <c r="BZ183" s="62"/>
      <c r="CA183" s="62"/>
      <c r="CB183" s="62"/>
      <c r="CC183" s="62"/>
      <c r="CD183" s="62"/>
      <c r="CE183" s="62"/>
      <c r="CF183" s="62"/>
      <c r="CG183" s="62"/>
      <c r="CH183" s="62"/>
      <c r="CI183" s="62"/>
      <c r="CJ183" s="62"/>
      <c r="CK183" s="62"/>
      <c r="CL183" s="62"/>
      <c r="CM183" s="62"/>
      <c r="CN183" s="62"/>
      <c r="CO183" s="62"/>
      <c r="CP183" s="62"/>
      <c r="CQ183" s="62"/>
      <c r="CR183" s="62"/>
      <c r="CS183" s="62"/>
      <c r="CT183" s="62"/>
      <c r="CU183" s="62"/>
      <c r="CV183" s="62"/>
      <c r="CW183" s="62"/>
      <c r="CX183" s="62"/>
      <c r="CY183" s="62"/>
      <c r="CZ183" s="62"/>
      <c r="DA183" s="62"/>
      <c r="DB183" s="62"/>
      <c r="DC183" s="62"/>
      <c r="DD183" s="62"/>
      <c r="DE183" s="62"/>
      <c r="DF183" s="62"/>
      <c r="DG183" s="62"/>
      <c r="DH183" s="62"/>
      <c r="DI183" s="62"/>
      <c r="DJ183" s="62"/>
      <c r="DK183" s="62"/>
      <c r="DL183" s="62"/>
      <c r="DM183" s="62"/>
      <c r="DN183" s="62"/>
      <c r="DO183" s="62"/>
      <c r="DP183" s="62"/>
      <c r="DQ183" s="62"/>
      <c r="DR183" s="62"/>
      <c r="DS183" s="62"/>
      <c r="DT183" s="62"/>
      <c r="DU183" s="62"/>
      <c r="DV183" s="62"/>
      <c r="DW183" s="62"/>
      <c r="DX183" s="62"/>
      <c r="DY183" s="62"/>
      <c r="DZ183" s="62"/>
      <c r="EA183" s="62"/>
      <c r="EB183" s="62"/>
      <c r="EC183" s="62"/>
      <c r="ED183" s="62"/>
      <c r="EE183" s="62"/>
      <c r="EF183" s="62"/>
      <c r="EG183" s="62"/>
      <c r="EH183" s="62"/>
      <c r="EI183" s="62"/>
      <c r="EJ183" s="62"/>
      <c r="EK183" s="62"/>
      <c r="EL183" s="62"/>
      <c r="EM183" s="62"/>
      <c r="EN183" s="62"/>
      <c r="EO183" s="62"/>
      <c r="EP183" s="62"/>
      <c r="EQ183" s="62"/>
      <c r="ER183" s="62"/>
      <c r="ES183" s="62"/>
      <c r="ET183" s="62"/>
      <c r="EU183" s="62"/>
      <c r="EV183" s="62"/>
      <c r="EW183" s="62"/>
      <c r="EX183" s="62"/>
      <c r="EY183" s="62"/>
      <c r="EZ183" s="62"/>
      <c r="FA183" s="62"/>
      <c r="FB183" s="62"/>
      <c r="FC183" s="62"/>
      <c r="FD183" s="62"/>
      <c r="FE183" s="62"/>
      <c r="FF183" s="62"/>
      <c r="FG183" s="62"/>
      <c r="FH183" s="62"/>
      <c r="FI183" s="62"/>
      <c r="FJ183" s="62"/>
      <c r="FK183" s="62"/>
      <c r="FL183" s="62"/>
      <c r="FM183" s="62"/>
      <c r="FN183" s="62"/>
      <c r="FO183" s="62"/>
      <c r="FP183" s="62"/>
      <c r="FQ183" s="62"/>
      <c r="FR183" s="62"/>
      <c r="FS183" s="62"/>
      <c r="FT183" s="62"/>
      <c r="FU183" s="62"/>
      <c r="FV183" s="62"/>
      <c r="FW183" s="62"/>
      <c r="FX183" s="62"/>
      <c r="FY183" s="62"/>
      <c r="FZ183" s="62"/>
      <c r="GA183" s="62"/>
      <c r="GB183" s="62"/>
      <c r="GC183" s="62"/>
      <c r="GD183" s="62"/>
      <c r="GE183" s="62"/>
      <c r="GF183" s="62"/>
      <c r="GG183" s="62"/>
      <c r="GH183" s="62"/>
      <c r="GI183" s="62"/>
      <c r="GJ183" s="62"/>
      <c r="GK183" s="62"/>
    </row>
    <row r="185" spans="1:193" s="7" customFormat="1">
      <c r="A185" s="285" t="s">
        <v>406</v>
      </c>
      <c r="B185" s="285"/>
      <c r="C185" s="285"/>
      <c r="D185" s="285"/>
      <c r="E185" s="285"/>
      <c r="F185" s="285"/>
      <c r="G185" s="285"/>
      <c r="H185" s="285"/>
      <c r="I185" s="285"/>
    </row>
    <row r="186" spans="1:193" s="7" customFormat="1">
      <c r="A186" s="136"/>
      <c r="B186" s="137"/>
      <c r="C186" s="137"/>
      <c r="D186" s="138"/>
      <c r="E186" s="115"/>
      <c r="F186" s="115"/>
      <c r="G186" s="116"/>
      <c r="H186" s="117"/>
      <c r="I186" s="117"/>
    </row>
    <row r="187" spans="1:193" s="7" customFormat="1">
      <c r="A187" s="284" t="s">
        <v>260</v>
      </c>
      <c r="B187" s="284"/>
      <c r="C187" s="284"/>
      <c r="D187" s="284"/>
      <c r="E187" s="284"/>
      <c r="F187" s="284"/>
      <c r="G187" s="284"/>
      <c r="H187" s="284"/>
      <c r="I187" s="284"/>
    </row>
    <row r="188" spans="1:193" s="7" customFormat="1">
      <c r="A188" s="286" t="s">
        <v>226</v>
      </c>
      <c r="B188" s="286"/>
      <c r="C188" s="286"/>
      <c r="D188" s="286"/>
      <c r="E188" s="286"/>
      <c r="F188" s="286"/>
      <c r="G188" s="286"/>
      <c r="H188" s="286"/>
      <c r="I188" s="286"/>
    </row>
    <row r="189" spans="1:193" s="7" customFormat="1">
      <c r="A189" s="139"/>
      <c r="B189" s="140"/>
      <c r="C189" s="140"/>
      <c r="D189" s="140"/>
      <c r="E189" s="115"/>
      <c r="F189" s="115"/>
      <c r="G189" s="141"/>
      <c r="H189" s="142"/>
      <c r="I189" s="142"/>
    </row>
    <row r="190" spans="1:193" s="7" customFormat="1" ht="51">
      <c r="A190" s="84" t="s">
        <v>1</v>
      </c>
      <c r="B190" s="85" t="s">
        <v>222</v>
      </c>
      <c r="C190" s="85" t="s">
        <v>220</v>
      </c>
      <c r="D190" s="134" t="s">
        <v>227</v>
      </c>
      <c r="E190" s="85" t="s">
        <v>6</v>
      </c>
      <c r="F190" s="85" t="s">
        <v>7</v>
      </c>
      <c r="G190" s="87" t="s">
        <v>8</v>
      </c>
      <c r="H190" s="87" t="s">
        <v>9</v>
      </c>
      <c r="I190" s="51"/>
    </row>
    <row r="191" spans="1:193" s="7" customFormat="1">
      <c r="A191" s="88">
        <v>1</v>
      </c>
      <c r="B191" s="88">
        <v>2</v>
      </c>
      <c r="C191" s="89">
        <v>3</v>
      </c>
      <c r="D191" s="88">
        <v>5</v>
      </c>
      <c r="E191" s="135">
        <v>7</v>
      </c>
      <c r="F191" s="135">
        <v>9</v>
      </c>
      <c r="G191" s="169">
        <v>10</v>
      </c>
      <c r="H191" s="169">
        <v>11</v>
      </c>
      <c r="I191" s="51"/>
    </row>
    <row r="192" spans="1:193" s="7" customFormat="1" ht="76.5">
      <c r="A192" s="135" t="s">
        <v>130</v>
      </c>
      <c r="B192" s="75" t="s">
        <v>228</v>
      </c>
      <c r="C192" s="96" t="s">
        <v>229</v>
      </c>
      <c r="D192" s="229">
        <v>36</v>
      </c>
      <c r="E192" s="234" t="s">
        <v>324</v>
      </c>
      <c r="F192" s="235">
        <v>1212</v>
      </c>
      <c r="G192" s="231">
        <f>F192*3</f>
        <v>3636</v>
      </c>
      <c r="H192" s="105">
        <f>G192*1.21</f>
        <v>4399.5599999999995</v>
      </c>
      <c r="I192" s="51"/>
    </row>
    <row r="193" spans="1:19" s="7" customFormat="1" ht="76.5">
      <c r="A193" s="108" t="s">
        <v>131</v>
      </c>
      <c r="B193" s="70" t="s">
        <v>230</v>
      </c>
      <c r="C193" s="123" t="s">
        <v>231</v>
      </c>
      <c r="D193" s="230">
        <v>36</v>
      </c>
      <c r="E193" s="234" t="s">
        <v>451</v>
      </c>
      <c r="F193" s="235">
        <v>972</v>
      </c>
      <c r="G193" s="231">
        <f t="shared" ref="G193:G197" si="21">F193*3</f>
        <v>2916</v>
      </c>
      <c r="H193" s="105">
        <f t="shared" ref="H193:H197" si="22">G193*1.21</f>
        <v>3528.3599999999997</v>
      </c>
      <c r="I193" s="51"/>
    </row>
    <row r="194" spans="1:19" s="7" customFormat="1" ht="76.5">
      <c r="A194" s="108" t="s">
        <v>132</v>
      </c>
      <c r="B194" s="70" t="s">
        <v>232</v>
      </c>
      <c r="C194" s="70" t="s">
        <v>233</v>
      </c>
      <c r="D194" s="230">
        <v>36</v>
      </c>
      <c r="E194" s="234" t="s">
        <v>324</v>
      </c>
      <c r="F194" s="235">
        <v>936</v>
      </c>
      <c r="G194" s="231">
        <f>F194*3</f>
        <v>2808</v>
      </c>
      <c r="H194" s="105">
        <f t="shared" si="22"/>
        <v>3397.68</v>
      </c>
      <c r="I194" s="51"/>
    </row>
    <row r="195" spans="1:19" s="7" customFormat="1" ht="25.5">
      <c r="A195" s="108" t="s">
        <v>133</v>
      </c>
      <c r="B195" s="70" t="s">
        <v>240</v>
      </c>
      <c r="C195" s="70" t="s">
        <v>241</v>
      </c>
      <c r="D195" s="230">
        <v>6</v>
      </c>
      <c r="E195" s="234" t="s">
        <v>452</v>
      </c>
      <c r="F195" s="235">
        <v>166</v>
      </c>
      <c r="G195" s="231">
        <f>F195*D195</f>
        <v>996</v>
      </c>
      <c r="H195" s="105">
        <f t="shared" si="22"/>
        <v>1205.1599999999999</v>
      </c>
      <c r="I195" s="51"/>
    </row>
    <row r="196" spans="1:19" s="7" customFormat="1" ht="51">
      <c r="A196" s="108" t="s">
        <v>134</v>
      </c>
      <c r="B196" s="70" t="s">
        <v>234</v>
      </c>
      <c r="C196" s="70" t="s">
        <v>235</v>
      </c>
      <c r="D196" s="108">
        <v>18</v>
      </c>
      <c r="E196" s="232" t="s">
        <v>304</v>
      </c>
      <c r="F196" s="233">
        <v>392</v>
      </c>
      <c r="G196" s="105">
        <f t="shared" si="21"/>
        <v>1176</v>
      </c>
      <c r="H196" s="105">
        <f t="shared" si="22"/>
        <v>1422.96</v>
      </c>
      <c r="I196" s="51"/>
    </row>
    <row r="197" spans="1:19" s="7" customFormat="1" ht="51">
      <c r="A197" s="108" t="s">
        <v>135</v>
      </c>
      <c r="B197" s="70" t="s">
        <v>236</v>
      </c>
      <c r="C197" s="228" t="s">
        <v>450</v>
      </c>
      <c r="D197" s="108">
        <v>18</v>
      </c>
      <c r="E197" s="108" t="s">
        <v>304</v>
      </c>
      <c r="F197" s="93">
        <v>202</v>
      </c>
      <c r="G197" s="105">
        <f t="shared" si="21"/>
        <v>606</v>
      </c>
      <c r="H197" s="105">
        <f t="shared" si="22"/>
        <v>733.26</v>
      </c>
      <c r="I197" s="51"/>
    </row>
    <row r="198" spans="1:19" s="7" customFormat="1">
      <c r="A198" s="282" t="s">
        <v>261</v>
      </c>
      <c r="B198" s="283"/>
      <c r="C198" s="283"/>
      <c r="D198" s="283"/>
      <c r="E198" s="283"/>
      <c r="F198" s="143"/>
      <c r="G198" s="144"/>
      <c r="H198" s="63">
        <f>SUM(H192:H197)</f>
        <v>14686.979999999998</v>
      </c>
      <c r="I198" s="145"/>
      <c r="J198" s="80"/>
      <c r="K198" s="80"/>
      <c r="L198" s="80"/>
      <c r="M198" s="80"/>
      <c r="N198" s="80"/>
      <c r="O198" s="80"/>
      <c r="P198" s="80"/>
      <c r="Q198" s="80"/>
      <c r="R198" s="80"/>
      <c r="S198" s="80"/>
    </row>
    <row r="199" spans="1:19" s="7" customFormat="1">
      <c r="A199" s="112" t="s">
        <v>40</v>
      </c>
      <c r="B199" s="80"/>
      <c r="C199" s="80"/>
      <c r="D199" s="80"/>
      <c r="E199" s="81"/>
      <c r="F199" s="81"/>
      <c r="G199" s="82"/>
      <c r="H199" s="113"/>
      <c r="I199" s="113"/>
    </row>
    <row r="200" spans="1:19" s="7" customFormat="1">
      <c r="A200" s="253" t="s">
        <v>237</v>
      </c>
      <c r="B200" s="253"/>
      <c r="C200" s="253"/>
      <c r="D200" s="253"/>
      <c r="E200" s="253"/>
      <c r="F200" s="253"/>
      <c r="G200" s="253"/>
      <c r="H200" s="253"/>
      <c r="I200" s="253"/>
    </row>
    <row r="201" spans="1:19" s="146" customFormat="1">
      <c r="A201" s="8" t="s">
        <v>238</v>
      </c>
      <c r="B201" s="8"/>
      <c r="C201" s="8"/>
      <c r="D201" s="8"/>
      <c r="E201" s="5"/>
      <c r="F201" s="5"/>
      <c r="G201" s="52"/>
      <c r="H201" s="52"/>
      <c r="I201" s="52"/>
    </row>
    <row r="202" spans="1:19" s="146" customFormat="1">
      <c r="A202" s="8" t="s">
        <v>239</v>
      </c>
      <c r="B202" s="8"/>
      <c r="C202" s="8"/>
      <c r="D202" s="8"/>
      <c r="E202" s="5"/>
      <c r="F202" s="5"/>
      <c r="G202" s="52"/>
      <c r="H202" s="52"/>
      <c r="I202" s="52"/>
    </row>
    <row r="203" spans="1:19" s="7" customFormat="1">
      <c r="A203" s="254" t="s">
        <v>203</v>
      </c>
      <c r="B203" s="254"/>
      <c r="C203" s="254"/>
      <c r="D203" s="254"/>
      <c r="E203" s="254"/>
      <c r="F203" s="254"/>
      <c r="G203" s="254"/>
      <c r="H203" s="254"/>
      <c r="I203" s="254"/>
    </row>
    <row r="204" spans="1:19" s="7" customFormat="1">
      <c r="A204" s="136"/>
      <c r="B204" s="137"/>
      <c r="C204" s="137"/>
      <c r="D204" s="138"/>
      <c r="E204" s="115"/>
      <c r="F204" s="115"/>
      <c r="G204" s="116"/>
      <c r="H204" s="117"/>
      <c r="I204" s="117"/>
    </row>
    <row r="205" spans="1:19" s="7" customFormat="1">
      <c r="A205" s="136"/>
      <c r="B205" s="137"/>
      <c r="C205" s="137"/>
      <c r="D205" s="138"/>
      <c r="E205" s="115"/>
      <c r="F205" s="115"/>
      <c r="G205" s="116"/>
      <c r="H205" s="117"/>
      <c r="I205" s="117"/>
    </row>
    <row r="206" spans="1:19" s="7" customFormat="1">
      <c r="A206" s="255" t="s">
        <v>303</v>
      </c>
      <c r="B206" s="255"/>
      <c r="C206" s="255"/>
      <c r="D206" s="255"/>
      <c r="E206" s="255"/>
      <c r="F206" s="255"/>
      <c r="G206" s="255"/>
      <c r="H206" s="255"/>
      <c r="I206" s="255"/>
    </row>
    <row r="207" spans="1:19">
      <c r="A207" s="147"/>
      <c r="B207" s="147"/>
      <c r="C207" s="147"/>
      <c r="D207" s="148"/>
      <c r="E207" s="148"/>
      <c r="F207" s="148"/>
      <c r="G207" s="149"/>
      <c r="H207" s="149"/>
      <c r="I207" s="149"/>
    </row>
    <row r="208" spans="1:19" s="7" customFormat="1">
      <c r="A208" s="326" t="s">
        <v>266</v>
      </c>
      <c r="B208" s="326"/>
      <c r="C208" s="326"/>
      <c r="D208" s="326"/>
      <c r="E208" s="326"/>
      <c r="F208" s="326"/>
      <c r="G208" s="326"/>
      <c r="H208" s="326"/>
      <c r="I208" s="326"/>
    </row>
    <row r="209" spans="1:9" s="7" customFormat="1">
      <c r="A209" s="327" t="s">
        <v>267</v>
      </c>
      <c r="B209" s="327"/>
      <c r="C209" s="327"/>
      <c r="D209" s="327"/>
      <c r="E209" s="327"/>
      <c r="F209" s="327"/>
      <c r="G209" s="327"/>
      <c r="H209" s="327"/>
      <c r="I209" s="327"/>
    </row>
    <row r="210" spans="1:9" s="7" customFormat="1">
      <c r="A210" s="115"/>
      <c r="B210" s="115"/>
      <c r="C210" s="115"/>
      <c r="D210" s="115"/>
      <c r="E210" s="115"/>
      <c r="F210" s="115"/>
      <c r="G210" s="141"/>
      <c r="H210" s="142"/>
      <c r="I210" s="142"/>
    </row>
    <row r="211" spans="1:9" s="7" customFormat="1">
      <c r="A211" s="328" t="s">
        <v>439</v>
      </c>
      <c r="B211" s="328"/>
      <c r="C211" s="328"/>
      <c r="D211" s="328"/>
      <c r="E211" s="328"/>
      <c r="F211" s="328"/>
      <c r="G211" s="328"/>
      <c r="H211" s="328"/>
      <c r="I211" s="328"/>
    </row>
    <row r="212" spans="1:9" s="7" customFormat="1">
      <c r="A212" s="80"/>
      <c r="B212" s="80"/>
      <c r="C212" s="80"/>
      <c r="D212" s="80"/>
      <c r="E212" s="81"/>
      <c r="F212" s="81"/>
      <c r="G212" s="329" t="s">
        <v>38</v>
      </c>
      <c r="H212" s="329"/>
      <c r="I212" s="329"/>
    </row>
    <row r="213" spans="1:9">
      <c r="A213" s="16"/>
      <c r="B213" s="16"/>
      <c r="C213" s="16"/>
      <c r="D213" s="16"/>
      <c r="E213" s="38"/>
      <c r="F213" s="38"/>
      <c r="G213" s="56"/>
      <c r="H213" s="56"/>
      <c r="I213" s="56"/>
    </row>
    <row r="214" spans="1:9" ht="77.25" customHeight="1">
      <c r="A214" s="12" t="s">
        <v>268</v>
      </c>
      <c r="B214" s="134" t="s">
        <v>2</v>
      </c>
      <c r="C214" s="134" t="s">
        <v>220</v>
      </c>
      <c r="D214" s="134" t="s">
        <v>223</v>
      </c>
      <c r="E214" s="200" t="s">
        <v>269</v>
      </c>
      <c r="F214" s="200" t="s">
        <v>6</v>
      </c>
      <c r="G214" s="201" t="s">
        <v>270</v>
      </c>
      <c r="H214" s="201" t="s">
        <v>271</v>
      </c>
      <c r="I214" s="63" t="s">
        <v>272</v>
      </c>
    </row>
    <row r="215" spans="1:9">
      <c r="A215" s="203">
        <v>1</v>
      </c>
      <c r="B215" s="204">
        <v>2</v>
      </c>
      <c r="C215" s="204">
        <v>3</v>
      </c>
      <c r="D215" s="204">
        <v>4</v>
      </c>
      <c r="E215" s="200">
        <v>5</v>
      </c>
      <c r="F215" s="200">
        <v>6</v>
      </c>
      <c r="G215" s="205">
        <v>7</v>
      </c>
      <c r="H215" s="205">
        <v>8</v>
      </c>
      <c r="I215" s="205">
        <v>9</v>
      </c>
    </row>
    <row r="216" spans="1:9" ht="89.25">
      <c r="A216" s="206" t="s">
        <v>130</v>
      </c>
      <c r="B216" s="207" t="s">
        <v>273</v>
      </c>
      <c r="C216" s="4" t="s">
        <v>274</v>
      </c>
      <c r="D216" s="208" t="s">
        <v>275</v>
      </c>
      <c r="E216" s="209"/>
      <c r="F216" s="14"/>
      <c r="G216" s="49"/>
      <c r="H216" s="210"/>
      <c r="I216" s="49"/>
    </row>
    <row r="217" spans="1:9">
      <c r="A217" s="206" t="s">
        <v>73</v>
      </c>
      <c r="B217" s="211" t="s">
        <v>436</v>
      </c>
      <c r="C217" s="4"/>
      <c r="D217" s="212"/>
      <c r="E217" s="209">
        <v>15</v>
      </c>
      <c r="F217" s="14" t="s">
        <v>437</v>
      </c>
      <c r="G217" s="49">
        <v>480</v>
      </c>
      <c r="H217" s="210">
        <f>G217*E217</f>
        <v>7200</v>
      </c>
      <c r="I217" s="49">
        <f>H217*1.05</f>
        <v>7560</v>
      </c>
    </row>
    <row r="218" spans="1:9" ht="25.5">
      <c r="A218" s="206" t="s">
        <v>131</v>
      </c>
      <c r="B218" s="213" t="s">
        <v>276</v>
      </c>
      <c r="C218" s="4" t="s">
        <v>277</v>
      </c>
      <c r="D218" s="212"/>
      <c r="E218" s="209"/>
      <c r="F218" s="14"/>
      <c r="G218" s="49"/>
      <c r="H218" s="210"/>
      <c r="I218" s="49"/>
    </row>
    <row r="219" spans="1:9">
      <c r="A219" s="214" t="s">
        <v>74</v>
      </c>
      <c r="B219" s="215" t="s">
        <v>447</v>
      </c>
      <c r="C219" s="216"/>
      <c r="D219" s="217"/>
      <c r="E219" s="218">
        <v>3</v>
      </c>
      <c r="F219" s="219" t="s">
        <v>438</v>
      </c>
      <c r="G219" s="220">
        <v>150</v>
      </c>
      <c r="H219" s="221">
        <f t="shared" ref="H219:H221" si="23">G219*E219</f>
        <v>450</v>
      </c>
      <c r="I219" s="49">
        <f t="shared" ref="I219:I220" si="24">H219*1.05</f>
        <v>472.5</v>
      </c>
    </row>
    <row r="220" spans="1:9">
      <c r="A220" s="214" t="s">
        <v>318</v>
      </c>
      <c r="B220" s="222" t="s">
        <v>446</v>
      </c>
      <c r="C220" s="4"/>
      <c r="D220" s="208"/>
      <c r="E220" s="209">
        <v>3</v>
      </c>
      <c r="F220" s="14" t="s">
        <v>187</v>
      </c>
      <c r="G220" s="49">
        <v>50</v>
      </c>
      <c r="H220" s="221">
        <f t="shared" si="23"/>
        <v>150</v>
      </c>
      <c r="I220" s="49">
        <f t="shared" si="24"/>
        <v>157.5</v>
      </c>
    </row>
    <row r="221" spans="1:9">
      <c r="A221" s="214" t="s">
        <v>453</v>
      </c>
      <c r="B221" s="222" t="s">
        <v>445</v>
      </c>
      <c r="C221" s="4"/>
      <c r="D221" s="208"/>
      <c r="E221" s="209">
        <v>6</v>
      </c>
      <c r="F221" s="14" t="s">
        <v>187</v>
      </c>
      <c r="G221" s="49">
        <v>1.5</v>
      </c>
      <c r="H221" s="210">
        <f t="shared" si="23"/>
        <v>9</v>
      </c>
      <c r="I221" s="49">
        <f>H221*1.21</f>
        <v>10.89</v>
      </c>
    </row>
    <row r="222" spans="1:9" ht="13.5">
      <c r="A222" s="223"/>
      <c r="B222" s="330" t="s">
        <v>278</v>
      </c>
      <c r="C222" s="331"/>
      <c r="D222" s="331"/>
      <c r="E222" s="331"/>
      <c r="F222" s="332"/>
      <c r="G222" s="49"/>
      <c r="H222" s="210"/>
      <c r="I222" s="224">
        <f>SUM(I217:I221)</f>
        <v>8200.89</v>
      </c>
    </row>
    <row r="223" spans="1:9">
      <c r="A223" s="333"/>
      <c r="B223" s="336" t="s">
        <v>300</v>
      </c>
      <c r="C223" s="337"/>
      <c r="D223" s="337"/>
      <c r="E223" s="337"/>
      <c r="F223" s="337"/>
      <c r="G223" s="337"/>
      <c r="H223" s="337"/>
      <c r="I223" s="337"/>
    </row>
    <row r="224" spans="1:9">
      <c r="A224" s="334"/>
      <c r="B224" s="338"/>
      <c r="C224" s="288"/>
      <c r="D224" s="288"/>
      <c r="E224" s="288"/>
      <c r="F224" s="288"/>
      <c r="G224" s="288"/>
      <c r="H224" s="288"/>
      <c r="I224" s="288"/>
    </row>
    <row r="225" spans="1:9">
      <c r="A225" s="334"/>
      <c r="B225" s="338"/>
      <c r="C225" s="288"/>
      <c r="D225" s="288"/>
      <c r="E225" s="288"/>
      <c r="F225" s="288"/>
      <c r="G225" s="288"/>
      <c r="H225" s="288"/>
      <c r="I225" s="288"/>
    </row>
    <row r="226" spans="1:9" ht="88.9" customHeight="1">
      <c r="A226" s="335"/>
      <c r="B226" s="339"/>
      <c r="C226" s="340"/>
      <c r="D226" s="340"/>
      <c r="E226" s="340"/>
      <c r="F226" s="340"/>
      <c r="G226" s="340"/>
      <c r="H226" s="340"/>
      <c r="I226" s="340"/>
    </row>
    <row r="227" spans="1:9">
      <c r="A227" s="64"/>
      <c r="B227" s="65"/>
      <c r="C227" s="65"/>
      <c r="D227" s="65"/>
      <c r="E227" s="66"/>
      <c r="F227" s="66"/>
      <c r="G227" s="67"/>
      <c r="H227" s="67"/>
      <c r="I227" s="67"/>
    </row>
    <row r="228" spans="1:9">
      <c r="A228" s="341" t="s">
        <v>279</v>
      </c>
      <c r="B228" s="342"/>
      <c r="C228" s="342"/>
      <c r="D228" s="342"/>
      <c r="E228" s="342"/>
      <c r="F228" s="342"/>
      <c r="G228" s="342"/>
      <c r="H228" s="342"/>
      <c r="I228" s="342"/>
    </row>
    <row r="229" spans="1:9" ht="70.5" customHeight="1">
      <c r="A229" s="68" t="s">
        <v>46</v>
      </c>
      <c r="B229" s="343" t="s">
        <v>47</v>
      </c>
      <c r="C229" s="343"/>
      <c r="D229" s="344" t="s">
        <v>48</v>
      </c>
      <c r="E229" s="344"/>
      <c r="F229" s="344"/>
      <c r="G229" s="343" t="s">
        <v>49</v>
      </c>
      <c r="H229" s="343"/>
      <c r="I229" s="343"/>
    </row>
    <row r="230" spans="1:9" ht="120" customHeight="1">
      <c r="A230" s="69" t="s">
        <v>130</v>
      </c>
      <c r="B230" s="251" t="s">
        <v>280</v>
      </c>
      <c r="C230" s="251"/>
      <c r="D230" s="278" t="s">
        <v>281</v>
      </c>
      <c r="E230" s="278"/>
      <c r="F230" s="278"/>
      <c r="G230" s="278" t="s">
        <v>433</v>
      </c>
      <c r="H230" s="278"/>
      <c r="I230" s="278"/>
    </row>
    <row r="231" spans="1:9" ht="37.5" customHeight="1">
      <c r="A231" s="69" t="s">
        <v>131</v>
      </c>
      <c r="B231" s="251" t="s">
        <v>282</v>
      </c>
      <c r="C231" s="251"/>
      <c r="D231" s="278" t="s">
        <v>283</v>
      </c>
      <c r="E231" s="278"/>
      <c r="F231" s="278"/>
      <c r="G231" s="278" t="s">
        <v>434</v>
      </c>
      <c r="H231" s="278"/>
      <c r="I231" s="278"/>
    </row>
    <row r="232" spans="1:9">
      <c r="A232" s="69" t="s">
        <v>132</v>
      </c>
      <c r="B232" s="251" t="s">
        <v>82</v>
      </c>
      <c r="C232" s="251"/>
      <c r="D232" s="278" t="s">
        <v>284</v>
      </c>
      <c r="E232" s="278"/>
      <c r="F232" s="278"/>
      <c r="G232" s="278" t="s">
        <v>429</v>
      </c>
      <c r="H232" s="278"/>
      <c r="I232" s="278"/>
    </row>
    <row r="233" spans="1:9" ht="14.25" customHeight="1">
      <c r="A233" s="69" t="s">
        <v>13</v>
      </c>
      <c r="B233" s="251" t="s">
        <v>285</v>
      </c>
      <c r="C233" s="251"/>
      <c r="D233" s="248" t="s">
        <v>286</v>
      </c>
      <c r="E233" s="248"/>
      <c r="F233" s="248"/>
      <c r="G233" s="248" t="s">
        <v>432</v>
      </c>
      <c r="H233" s="248"/>
      <c r="I233" s="248"/>
    </row>
    <row r="234" spans="1:9" ht="24.75" customHeight="1">
      <c r="A234" s="69" t="s">
        <v>14</v>
      </c>
      <c r="B234" s="246" t="s">
        <v>287</v>
      </c>
      <c r="C234" s="247"/>
      <c r="D234" s="278" t="s">
        <v>288</v>
      </c>
      <c r="E234" s="278"/>
      <c r="F234" s="278"/>
      <c r="G234" s="278" t="s">
        <v>428</v>
      </c>
      <c r="H234" s="278"/>
      <c r="I234" s="278"/>
    </row>
    <row r="235" spans="1:9">
      <c r="A235" s="69" t="s">
        <v>135</v>
      </c>
      <c r="B235" s="251" t="s">
        <v>184</v>
      </c>
      <c r="C235" s="251"/>
      <c r="D235" s="248" t="s">
        <v>289</v>
      </c>
      <c r="E235" s="248"/>
      <c r="F235" s="248"/>
      <c r="G235" s="248" t="s">
        <v>431</v>
      </c>
      <c r="H235" s="248"/>
      <c r="I235" s="248"/>
    </row>
    <row r="236" spans="1:9" ht="25.5" customHeight="1">
      <c r="A236" s="69" t="s">
        <v>16</v>
      </c>
      <c r="B236" s="251" t="s">
        <v>290</v>
      </c>
      <c r="C236" s="251"/>
      <c r="D236" s="248" t="s">
        <v>291</v>
      </c>
      <c r="E236" s="248"/>
      <c r="F236" s="248"/>
      <c r="G236" s="248" t="s">
        <v>430</v>
      </c>
      <c r="H236" s="248"/>
      <c r="I236" s="248"/>
    </row>
    <row r="237" spans="1:9" ht="27.75" customHeight="1">
      <c r="A237" s="69" t="s">
        <v>17</v>
      </c>
      <c r="B237" s="251" t="s">
        <v>87</v>
      </c>
      <c r="C237" s="251"/>
      <c r="D237" s="248" t="s">
        <v>292</v>
      </c>
      <c r="E237" s="248"/>
      <c r="F237" s="248"/>
      <c r="G237" s="248" t="s">
        <v>424</v>
      </c>
      <c r="H237" s="248"/>
      <c r="I237" s="248"/>
    </row>
    <row r="238" spans="1:9" ht="26.25" customHeight="1">
      <c r="A238" s="69" t="s">
        <v>18</v>
      </c>
      <c r="B238" s="251" t="s">
        <v>221</v>
      </c>
      <c r="C238" s="251"/>
      <c r="D238" s="248" t="s">
        <v>293</v>
      </c>
      <c r="E238" s="248"/>
      <c r="F238" s="248"/>
      <c r="G238" s="248" t="s">
        <v>425</v>
      </c>
      <c r="H238" s="248"/>
      <c r="I238" s="248"/>
    </row>
    <row r="239" spans="1:9" ht="25.5" customHeight="1">
      <c r="A239" s="69" t="s">
        <v>19</v>
      </c>
      <c r="B239" s="251" t="s">
        <v>294</v>
      </c>
      <c r="C239" s="251"/>
      <c r="D239" s="248" t="s">
        <v>51</v>
      </c>
      <c r="E239" s="248"/>
      <c r="F239" s="248"/>
      <c r="G239" s="248" t="s">
        <v>427</v>
      </c>
      <c r="H239" s="248"/>
      <c r="I239" s="248"/>
    </row>
    <row r="240" spans="1:9">
      <c r="A240" s="69" t="s">
        <v>20</v>
      </c>
      <c r="B240" s="246" t="s">
        <v>295</v>
      </c>
      <c r="C240" s="247"/>
      <c r="D240" s="248" t="s">
        <v>51</v>
      </c>
      <c r="E240" s="248"/>
      <c r="F240" s="248"/>
      <c r="G240" s="248" t="s">
        <v>435</v>
      </c>
      <c r="H240" s="248"/>
      <c r="I240" s="248"/>
    </row>
    <row r="241" spans="1:23" ht="52.5" customHeight="1">
      <c r="A241" s="69" t="s">
        <v>21</v>
      </c>
      <c r="B241" s="251" t="s">
        <v>88</v>
      </c>
      <c r="C241" s="251"/>
      <c r="D241" s="248" t="s">
        <v>296</v>
      </c>
      <c r="E241" s="248"/>
      <c r="F241" s="248"/>
      <c r="G241" s="248" t="s">
        <v>426</v>
      </c>
      <c r="H241" s="248"/>
      <c r="I241" s="248"/>
    </row>
    <row r="242" spans="1:23">
      <c r="A242" s="345" t="s">
        <v>40</v>
      </c>
      <c r="B242" s="345"/>
      <c r="C242" s="150"/>
      <c r="D242" s="150"/>
      <c r="E242" s="151"/>
      <c r="F242" s="151"/>
      <c r="G242" s="152"/>
      <c r="H242" s="152"/>
      <c r="I242" s="152"/>
      <c r="J242" s="153"/>
      <c r="K242" s="153"/>
      <c r="L242" s="153"/>
      <c r="M242" s="153"/>
      <c r="N242" s="153"/>
      <c r="O242" s="153"/>
      <c r="P242" s="153"/>
      <c r="Q242" s="153"/>
      <c r="R242" s="153"/>
      <c r="S242" s="153"/>
      <c r="T242" s="153"/>
      <c r="U242" s="153"/>
      <c r="V242" s="153"/>
      <c r="W242" s="153"/>
    </row>
    <row r="243" spans="1:23">
      <c r="A243" s="346" t="s">
        <v>41</v>
      </c>
      <c r="B243" s="346"/>
      <c r="C243" s="346"/>
      <c r="D243" s="346"/>
      <c r="E243" s="346"/>
      <c r="F243" s="346"/>
      <c r="G243" s="346"/>
      <c r="H243" s="346"/>
      <c r="I243" s="346"/>
      <c r="J243" s="154"/>
      <c r="K243" s="154"/>
      <c r="L243" s="154"/>
      <c r="M243" s="154"/>
      <c r="N243" s="154"/>
      <c r="O243" s="154"/>
      <c r="P243" s="154"/>
      <c r="Q243" s="154"/>
      <c r="R243" s="154"/>
      <c r="S243" s="154"/>
      <c r="T243" s="154"/>
      <c r="U243" s="154"/>
      <c r="V243" s="154"/>
      <c r="W243" s="154"/>
    </row>
    <row r="244" spans="1:23">
      <c r="A244" s="347" t="s">
        <v>297</v>
      </c>
      <c r="B244" s="347"/>
      <c r="C244" s="347"/>
      <c r="D244" s="347"/>
      <c r="E244" s="347"/>
      <c r="F244" s="347"/>
      <c r="G244" s="347"/>
      <c r="H244" s="347"/>
      <c r="I244" s="347"/>
      <c r="J244" s="155"/>
      <c r="K244" s="155"/>
      <c r="L244" s="155"/>
      <c r="M244" s="155"/>
      <c r="N244" s="155"/>
      <c r="O244" s="155"/>
      <c r="P244" s="155"/>
      <c r="Q244" s="155"/>
      <c r="R244" s="155"/>
      <c r="S244" s="155"/>
      <c r="T244" s="155"/>
      <c r="U244" s="155"/>
      <c r="V244" s="155"/>
      <c r="W244" s="155"/>
    </row>
    <row r="245" spans="1:23">
      <c r="A245" s="346" t="s">
        <v>43</v>
      </c>
      <c r="B245" s="346"/>
      <c r="C245" s="346"/>
      <c r="D245" s="346"/>
      <c r="E245" s="346"/>
      <c r="F245" s="346"/>
      <c r="G245" s="346"/>
      <c r="H245" s="346"/>
      <c r="I245" s="346"/>
      <c r="J245" s="155"/>
      <c r="K245" s="155"/>
      <c r="L245" s="155"/>
      <c r="M245" s="155"/>
      <c r="N245" s="155"/>
      <c r="O245" s="155"/>
      <c r="P245" s="155"/>
      <c r="Q245" s="155"/>
      <c r="R245" s="155"/>
      <c r="S245" s="155"/>
      <c r="T245" s="155"/>
      <c r="U245" s="155"/>
      <c r="V245" s="155"/>
      <c r="W245" s="155"/>
    </row>
    <row r="246" spans="1:23">
      <c r="A246" s="346" t="s">
        <v>298</v>
      </c>
      <c r="B246" s="346"/>
      <c r="C246" s="346"/>
      <c r="D246" s="346"/>
      <c r="E246" s="346"/>
      <c r="F246" s="346"/>
      <c r="G246" s="346"/>
      <c r="H246" s="346"/>
      <c r="I246" s="346"/>
      <c r="J246" s="155"/>
      <c r="K246" s="155"/>
      <c r="L246" s="155"/>
      <c r="M246" s="155"/>
      <c r="N246" s="155"/>
      <c r="O246" s="155"/>
      <c r="P246" s="155"/>
      <c r="Q246" s="155"/>
      <c r="R246" s="155"/>
      <c r="S246" s="155"/>
      <c r="T246" s="155"/>
      <c r="U246" s="155"/>
      <c r="V246" s="155"/>
      <c r="W246" s="155"/>
    </row>
    <row r="248" spans="1:23" s="157" customFormat="1">
      <c r="A248" s="242" t="s">
        <v>302</v>
      </c>
      <c r="B248" s="242"/>
      <c r="C248" s="242"/>
      <c r="D248" s="242"/>
      <c r="E248" s="242"/>
      <c r="F248" s="242"/>
      <c r="G248" s="57"/>
      <c r="H248" s="57"/>
      <c r="I248" s="57"/>
    </row>
    <row r="249" spans="1:23" s="157" customFormat="1">
      <c r="A249" s="156"/>
      <c r="B249" s="156"/>
      <c r="C249" s="156"/>
      <c r="D249" s="156"/>
      <c r="E249" s="158"/>
      <c r="F249" s="158"/>
      <c r="G249" s="159"/>
      <c r="H249" s="159"/>
      <c r="I249" s="159"/>
    </row>
    <row r="250" spans="1:23">
      <c r="A250" s="147"/>
      <c r="B250" s="147"/>
      <c r="C250" s="147"/>
      <c r="D250" s="148"/>
      <c r="E250" s="148"/>
      <c r="F250" s="148"/>
      <c r="G250" s="149"/>
      <c r="H250" s="149"/>
      <c r="I250" s="149"/>
    </row>
    <row r="251" spans="1:23">
      <c r="A251" s="147"/>
      <c r="B251" s="147"/>
      <c r="C251" s="147"/>
      <c r="D251" s="148"/>
      <c r="E251" s="148"/>
      <c r="F251" s="148"/>
      <c r="G251" s="149"/>
      <c r="H251" s="149"/>
      <c r="I251" s="149"/>
    </row>
    <row r="252" spans="1:23">
      <c r="A252" s="147"/>
      <c r="B252" s="147"/>
      <c r="C252" s="147"/>
      <c r="D252" s="148"/>
      <c r="E252" s="148"/>
      <c r="F252" s="148"/>
      <c r="G252" s="149"/>
      <c r="H252" s="149"/>
      <c r="I252" s="149"/>
    </row>
    <row r="253" spans="1:23">
      <c r="A253" s="147"/>
      <c r="B253" s="147"/>
      <c r="C253" s="147"/>
      <c r="D253" s="148"/>
      <c r="E253" s="148"/>
      <c r="F253" s="148"/>
      <c r="G253" s="149"/>
      <c r="H253" s="149"/>
      <c r="I253" s="149"/>
    </row>
    <row r="254" spans="1:23">
      <c r="A254" s="147"/>
      <c r="B254" s="147"/>
      <c r="C254" s="147"/>
      <c r="D254" s="148"/>
      <c r="E254" s="148"/>
      <c r="F254" s="148"/>
      <c r="G254" s="149"/>
      <c r="H254" s="149"/>
      <c r="I254" s="149"/>
    </row>
    <row r="255" spans="1:23">
      <c r="A255" s="147"/>
      <c r="B255" s="147"/>
      <c r="C255" s="147"/>
      <c r="D255" s="148"/>
      <c r="E255" s="148"/>
      <c r="F255" s="148"/>
      <c r="G255" s="149"/>
      <c r="H255" s="149"/>
      <c r="I255" s="149"/>
    </row>
    <row r="256" spans="1:23">
      <c r="A256" s="147"/>
      <c r="B256" s="147"/>
      <c r="C256" s="147"/>
      <c r="D256" s="148"/>
      <c r="E256" s="148"/>
      <c r="F256" s="148"/>
      <c r="G256" s="149"/>
      <c r="H256" s="149"/>
      <c r="I256" s="149"/>
    </row>
    <row r="257" spans="1:9">
      <c r="A257" s="147"/>
      <c r="B257" s="147"/>
      <c r="C257" s="147"/>
      <c r="D257" s="148"/>
      <c r="E257" s="148"/>
      <c r="F257" s="148"/>
      <c r="G257" s="149"/>
      <c r="H257" s="149"/>
      <c r="I257" s="149"/>
    </row>
    <row r="258" spans="1:9">
      <c r="A258" s="147"/>
      <c r="B258" s="147"/>
      <c r="C258" s="147"/>
      <c r="D258" s="148"/>
      <c r="E258" s="148"/>
      <c r="F258" s="148"/>
      <c r="G258" s="149"/>
      <c r="H258" s="149"/>
      <c r="I258" s="149"/>
    </row>
  </sheetData>
  <mergeCells count="168">
    <mergeCell ref="G241:I241"/>
    <mergeCell ref="D231:F231"/>
    <mergeCell ref="G231:I231"/>
    <mergeCell ref="B239:C239"/>
    <mergeCell ref="D239:F239"/>
    <mergeCell ref="G239:I239"/>
    <mergeCell ref="B240:C240"/>
    <mergeCell ref="D240:F240"/>
    <mergeCell ref="B236:C236"/>
    <mergeCell ref="D236:F236"/>
    <mergeCell ref="G236:I236"/>
    <mergeCell ref="B237:C237"/>
    <mergeCell ref="D237:F237"/>
    <mergeCell ref="B238:C238"/>
    <mergeCell ref="D238:F238"/>
    <mergeCell ref="G238:I238"/>
    <mergeCell ref="G232:I232"/>
    <mergeCell ref="B233:C233"/>
    <mergeCell ref="D233:F233"/>
    <mergeCell ref="G233:I233"/>
    <mergeCell ref="B234:C234"/>
    <mergeCell ref="D234:F234"/>
    <mergeCell ref="D235:F235"/>
    <mergeCell ref="B232:C232"/>
    <mergeCell ref="A248:F248"/>
    <mergeCell ref="G237:I237"/>
    <mergeCell ref="A208:I208"/>
    <mergeCell ref="A209:I209"/>
    <mergeCell ref="A211:I211"/>
    <mergeCell ref="G212:I212"/>
    <mergeCell ref="B222:F222"/>
    <mergeCell ref="A223:A226"/>
    <mergeCell ref="B223:I226"/>
    <mergeCell ref="A228:I228"/>
    <mergeCell ref="B229:C229"/>
    <mergeCell ref="D229:F229"/>
    <mergeCell ref="G229:I229"/>
    <mergeCell ref="B230:C230"/>
    <mergeCell ref="D230:F230"/>
    <mergeCell ref="G230:I230"/>
    <mergeCell ref="B231:C231"/>
    <mergeCell ref="A242:B242"/>
    <mergeCell ref="A243:I243"/>
    <mergeCell ref="A244:I244"/>
    <mergeCell ref="A245:I245"/>
    <mergeCell ref="B241:C241"/>
    <mergeCell ref="D241:F241"/>
    <mergeCell ref="A246:I246"/>
    <mergeCell ref="A63:F63"/>
    <mergeCell ref="A65:F65"/>
    <mergeCell ref="D175:I175"/>
    <mergeCell ref="D176:I176"/>
    <mergeCell ref="H1:I1"/>
    <mergeCell ref="A2:F2"/>
    <mergeCell ref="A3:F3"/>
    <mergeCell ref="B4:E4"/>
    <mergeCell ref="A56:F56"/>
    <mergeCell ref="G56:I56"/>
    <mergeCell ref="A42:F42"/>
    <mergeCell ref="G42:I42"/>
    <mergeCell ref="A6:F6"/>
    <mergeCell ref="A46:F46"/>
    <mergeCell ref="A168:D168"/>
    <mergeCell ref="A145:I145"/>
    <mergeCell ref="B158:F158"/>
    <mergeCell ref="D169:I169"/>
    <mergeCell ref="D170:I170"/>
    <mergeCell ref="A116:F116"/>
    <mergeCell ref="G127:I127"/>
    <mergeCell ref="G143:I143"/>
    <mergeCell ref="B137:C137"/>
    <mergeCell ref="A68:F68"/>
    <mergeCell ref="A69:F69"/>
    <mergeCell ref="D125:F125"/>
    <mergeCell ref="G125:I125"/>
    <mergeCell ref="B126:C126"/>
    <mergeCell ref="D126:F126"/>
    <mergeCell ref="G126:I126"/>
    <mergeCell ref="A117:F117"/>
    <mergeCell ref="A118:F118"/>
    <mergeCell ref="A119:F119"/>
    <mergeCell ref="A120:F120"/>
    <mergeCell ref="A121:F121"/>
    <mergeCell ref="B125:C125"/>
    <mergeCell ref="A114:G114"/>
    <mergeCell ref="B124:C124"/>
    <mergeCell ref="D124:F124"/>
    <mergeCell ref="G124:I124"/>
    <mergeCell ref="A115:B115"/>
    <mergeCell ref="G72:I72"/>
    <mergeCell ref="A70:I70"/>
    <mergeCell ref="B72:F72"/>
    <mergeCell ref="B235:C235"/>
    <mergeCell ref="D171:I171"/>
    <mergeCell ref="D172:I172"/>
    <mergeCell ref="D173:I173"/>
    <mergeCell ref="D232:F232"/>
    <mergeCell ref="D177:I177"/>
    <mergeCell ref="D178:I178"/>
    <mergeCell ref="D179:I179"/>
    <mergeCell ref="D180:I180"/>
    <mergeCell ref="D181:I181"/>
    <mergeCell ref="D182:I182"/>
    <mergeCell ref="A198:E198"/>
    <mergeCell ref="A187:I187"/>
    <mergeCell ref="A185:I185"/>
    <mergeCell ref="A188:I188"/>
    <mergeCell ref="D131:F131"/>
    <mergeCell ref="D140:F140"/>
    <mergeCell ref="B141:C141"/>
    <mergeCell ref="D141:F141"/>
    <mergeCell ref="D127:F127"/>
    <mergeCell ref="G135:I135"/>
    <mergeCell ref="B132:C132"/>
    <mergeCell ref="D132:F132"/>
    <mergeCell ref="G234:I234"/>
    <mergeCell ref="G132:I132"/>
    <mergeCell ref="B133:C133"/>
    <mergeCell ref="D133:F133"/>
    <mergeCell ref="G142:I142"/>
    <mergeCell ref="A162:I162"/>
    <mergeCell ref="A163:I163"/>
    <mergeCell ref="A164:I164"/>
    <mergeCell ref="B134:C134"/>
    <mergeCell ref="D134:F134"/>
    <mergeCell ref="D142:F142"/>
    <mergeCell ref="A123:I123"/>
    <mergeCell ref="B127:C127"/>
    <mergeCell ref="D137:F137"/>
    <mergeCell ref="B138:C138"/>
    <mergeCell ref="D138:F138"/>
    <mergeCell ref="B128:C128"/>
    <mergeCell ref="D128:F128"/>
    <mergeCell ref="B135:C135"/>
    <mergeCell ref="D135:F135"/>
    <mergeCell ref="B136:C136"/>
    <mergeCell ref="G128:I128"/>
    <mergeCell ref="G134:I134"/>
    <mergeCell ref="D136:F136"/>
    <mergeCell ref="G129:I129"/>
    <mergeCell ref="B130:C130"/>
    <mergeCell ref="D130:F130"/>
    <mergeCell ref="G130:I130"/>
    <mergeCell ref="B131:C131"/>
    <mergeCell ref="A146:I146"/>
    <mergeCell ref="A148:I148"/>
    <mergeCell ref="A160:I160"/>
    <mergeCell ref="A161:I161"/>
    <mergeCell ref="B140:C140"/>
    <mergeCell ref="G235:I235"/>
    <mergeCell ref="G240:I240"/>
    <mergeCell ref="B129:C129"/>
    <mergeCell ref="D129:F129"/>
    <mergeCell ref="A200:I200"/>
    <mergeCell ref="A203:I203"/>
    <mergeCell ref="A206:I206"/>
    <mergeCell ref="G136:I136"/>
    <mergeCell ref="B139:C139"/>
    <mergeCell ref="D139:F139"/>
    <mergeCell ref="B142:C142"/>
    <mergeCell ref="G137:I137"/>
    <mergeCell ref="G138:I138"/>
    <mergeCell ref="G139:I139"/>
    <mergeCell ref="D174:I174"/>
    <mergeCell ref="A165:I165"/>
    <mergeCell ref="A166:I166"/>
    <mergeCell ref="G131:I131"/>
    <mergeCell ref="G133:I133"/>
  </mergeCells>
  <phoneticPr fontId="29" type="noConversion"/>
  <pageMargins left="0.31496062992125984" right="0.31496062992125984" top="0.35433070866141736" bottom="0.35433070866141736" header="0.31496062992125984" footer="0.31496062992125984"/>
  <pageSetup paperSize="9" scale="93"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Lapas1</vt:lpstr>
      <vt:lpstr>Lapas1!Print_Area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Laimute Dauksiene</dc:creator>
  <cp:lastModifiedBy>K6</cp:lastModifiedBy>
  <cp:lastPrinted>2021-02-01T14:26:27Z</cp:lastPrinted>
  <dcterms:created xsi:type="dcterms:W3CDTF">2017-09-04T10:20:10Z</dcterms:created>
  <dcterms:modified xsi:type="dcterms:W3CDTF">2021-02-18T13:11:41Z</dcterms:modified>
</cp:coreProperties>
</file>