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user\Desktop\2021\Stomatologija\2021\SUTARTYS\SUTARTYS\"/>
    </mc:Choice>
  </mc:AlternateContent>
  <xr:revisionPtr revIDLastSave="0" documentId="13_ncr:1_{65B76F43-AE36-43FE-85BB-E0735A1FAEEE}" xr6:coauthVersionLast="47" xr6:coauthVersionMax="47" xr10:uidLastSave="{00000000-0000-0000-0000-000000000000}"/>
  <bookViews>
    <workbookView xWindow="-108" yWindow="-108" windowWidth="23256" windowHeight="12576" tabRatio="990" xr2:uid="{00000000-000D-0000-FFFF-FFFF00000000}"/>
  </bookViews>
  <sheets>
    <sheet name="1" sheetId="1" r:id="rId1"/>
  </sheets>
  <definedNames>
    <definedName name="_Hlk7008379" localSheetId="0">'1'!$M$1</definedName>
    <definedName name="_xlnm.Print_Area" localSheetId="0">'1'!$A$1:$R$54</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1" i="1" l="1"/>
  <c r="M31" i="1" s="1"/>
  <c r="N31" i="1" s="1"/>
  <c r="K32" i="1"/>
  <c r="M32" i="1" s="1"/>
  <c r="N32" i="1" s="1"/>
  <c r="K33" i="1"/>
  <c r="L33" i="1" s="1"/>
  <c r="K34" i="1"/>
  <c r="L34" i="1" s="1"/>
  <c r="K35" i="1"/>
  <c r="M35" i="1" s="1"/>
  <c r="N35" i="1" s="1"/>
  <c r="K36" i="1"/>
  <c r="M36" i="1" s="1"/>
  <c r="N36" i="1" s="1"/>
  <c r="K37" i="1"/>
  <c r="L37" i="1" s="1"/>
  <c r="K38" i="1"/>
  <c r="L38" i="1" s="1"/>
  <c r="K39" i="1"/>
  <c r="M39" i="1" s="1"/>
  <c r="N39" i="1" s="1"/>
  <c r="K40" i="1"/>
  <c r="M40" i="1" s="1"/>
  <c r="N40" i="1" s="1"/>
  <c r="K41" i="1"/>
  <c r="L41" i="1" s="1"/>
  <c r="K42" i="1"/>
  <c r="L42" i="1" s="1"/>
  <c r="K43" i="1"/>
  <c r="M43" i="1" s="1"/>
  <c r="N43" i="1" s="1"/>
  <c r="I31" i="1"/>
  <c r="I32" i="1"/>
  <c r="I33" i="1"/>
  <c r="I34" i="1"/>
  <c r="I35" i="1"/>
  <c r="I36" i="1"/>
  <c r="I37" i="1"/>
  <c r="I38" i="1"/>
  <c r="I39" i="1"/>
  <c r="I40" i="1"/>
  <c r="I41" i="1"/>
  <c r="I42" i="1"/>
  <c r="I43" i="1"/>
  <c r="K30" i="1"/>
  <c r="M30" i="1" s="1"/>
  <c r="I30" i="1"/>
  <c r="N30" i="1" l="1"/>
  <c r="L43" i="1"/>
  <c r="L35" i="1"/>
  <c r="L31" i="1"/>
  <c r="L30" i="1"/>
  <c r="L39" i="1"/>
  <c r="L40" i="1"/>
  <c r="L36" i="1"/>
  <c r="L32" i="1"/>
  <c r="O30" i="1"/>
  <c r="P30" i="1" s="1"/>
  <c r="O43" i="1"/>
  <c r="P43" i="1" s="1"/>
  <c r="M42" i="1"/>
  <c r="N42" i="1" s="1"/>
  <c r="M41" i="1"/>
  <c r="N41" i="1" s="1"/>
  <c r="O40" i="1"/>
  <c r="P40" i="1" s="1"/>
  <c r="R40" i="1" s="1"/>
  <c r="O39" i="1"/>
  <c r="P39" i="1" s="1"/>
  <c r="M38" i="1"/>
  <c r="N38" i="1" s="1"/>
  <c r="M37" i="1"/>
  <c r="N37" i="1" s="1"/>
  <c r="O36" i="1"/>
  <c r="P36" i="1" s="1"/>
  <c r="O35" i="1"/>
  <c r="P35" i="1" s="1"/>
  <c r="M34" i="1"/>
  <c r="N34" i="1" s="1"/>
  <c r="M33" i="1"/>
  <c r="N33" i="1" s="1"/>
  <c r="O32" i="1"/>
  <c r="P32" i="1" s="1"/>
  <c r="O31" i="1"/>
  <c r="P31" i="1" s="1"/>
  <c r="M44" i="1" l="1"/>
  <c r="O44" i="1" s="1"/>
  <c r="Q30" i="1"/>
  <c r="Q35" i="1"/>
  <c r="R30" i="1"/>
  <c r="N44" i="1"/>
  <c r="R32" i="1"/>
  <c r="Q43" i="1"/>
  <c r="R43" i="1"/>
  <c r="O42" i="1"/>
  <c r="Q42" i="1" s="1"/>
  <c r="O41" i="1"/>
  <c r="P41" i="1" s="1"/>
  <c r="Q40" i="1"/>
  <c r="Q39" i="1"/>
  <c r="R39" i="1"/>
  <c r="O38" i="1"/>
  <c r="P38" i="1" s="1"/>
  <c r="O37" i="1"/>
  <c r="P37" i="1" s="1"/>
  <c r="R36" i="1"/>
  <c r="Q36" i="1"/>
  <c r="R35" i="1"/>
  <c r="O34" i="1"/>
  <c r="P34" i="1" s="1"/>
  <c r="O33" i="1"/>
  <c r="P33" i="1" s="1"/>
  <c r="Q32" i="1"/>
  <c r="Q31" i="1"/>
  <c r="R31" i="1"/>
  <c r="Q37" i="1" l="1"/>
  <c r="P42" i="1"/>
  <c r="P44" i="1" s="1"/>
  <c r="Q41" i="1"/>
  <c r="R41" i="1"/>
  <c r="Q38" i="1"/>
  <c r="R38" i="1"/>
  <c r="R37" i="1"/>
  <c r="Q34" i="1"/>
  <c r="R34" i="1"/>
  <c r="Q33" i="1"/>
  <c r="R33" i="1"/>
  <c r="R42" i="1" l="1"/>
  <c r="R44" i="1" s="1"/>
  <c r="Q44" i="1"/>
  <c r="K28" i="1"/>
  <c r="I28" i="1"/>
  <c r="M28" i="1" l="1"/>
  <c r="N28" i="1" s="1"/>
  <c r="L28" i="1"/>
  <c r="O28" i="1"/>
  <c r="P28" i="1" s="1"/>
  <c r="I27" i="1"/>
  <c r="K27" i="1"/>
  <c r="K26" i="1"/>
  <c r="I26" i="1"/>
  <c r="K24" i="1"/>
  <c r="L24" i="1" s="1"/>
  <c r="K23" i="1"/>
  <c r="L23" i="1" s="1"/>
  <c r="I22" i="1"/>
  <c r="I23" i="1"/>
  <c r="I24" i="1"/>
  <c r="K22" i="1"/>
  <c r="L22" i="1" s="1"/>
  <c r="I21" i="1"/>
  <c r="K21" i="1"/>
  <c r="I20" i="1"/>
  <c r="K20" i="1"/>
  <c r="L20" i="1" s="1"/>
  <c r="I19" i="1"/>
  <c r="K19" i="1"/>
  <c r="L19" i="1" s="1"/>
  <c r="K18" i="1"/>
  <c r="I18" i="1"/>
  <c r="K17" i="1"/>
  <c r="I17" i="1"/>
  <c r="M21" i="1" l="1"/>
  <c r="N21" i="1" s="1"/>
  <c r="L21" i="1"/>
  <c r="M17" i="1"/>
  <c r="N17" i="1" s="1"/>
  <c r="L17" i="1"/>
  <c r="M26" i="1"/>
  <c r="N26" i="1" s="1"/>
  <c r="L26" i="1"/>
  <c r="M27" i="1"/>
  <c r="N27" i="1" s="1"/>
  <c r="L27" i="1"/>
  <c r="M18" i="1"/>
  <c r="N18" i="1" s="1"/>
  <c r="L18" i="1"/>
  <c r="R28" i="1"/>
  <c r="O26" i="1"/>
  <c r="Q28" i="1"/>
  <c r="M24" i="1"/>
  <c r="N24" i="1" s="1"/>
  <c r="M23" i="1"/>
  <c r="N23" i="1" s="1"/>
  <c r="M19" i="1"/>
  <c r="N19" i="1" s="1"/>
  <c r="M20" i="1"/>
  <c r="N20" i="1" s="1"/>
  <c r="M22" i="1"/>
  <c r="N22" i="1" s="1"/>
  <c r="O21" i="1" l="1"/>
  <c r="P21" i="1" s="1"/>
  <c r="R21" i="1" s="1"/>
  <c r="O17" i="1"/>
  <c r="P17" i="1" s="1"/>
  <c r="R17" i="1" s="1"/>
  <c r="O18" i="1"/>
  <c r="P18" i="1" s="1"/>
  <c r="R18" i="1" s="1"/>
  <c r="O27" i="1"/>
  <c r="P27" i="1" s="1"/>
  <c r="R27" i="1" s="1"/>
  <c r="P26" i="1"/>
  <c r="R26" i="1" s="1"/>
  <c r="Q26" i="1"/>
  <c r="O23" i="1"/>
  <c r="Q23" i="1" s="1"/>
  <c r="O20" i="1"/>
  <c r="P20" i="1" s="1"/>
  <c r="Q21" i="1"/>
  <c r="O19" i="1"/>
  <c r="P19" i="1" s="1"/>
  <c r="O24" i="1"/>
  <c r="P24" i="1" s="1"/>
  <c r="O22" i="1"/>
  <c r="P22" i="1" s="1"/>
  <c r="Q27" i="1" l="1"/>
  <c r="Q18" i="1"/>
  <c r="Q17" i="1"/>
  <c r="P23" i="1"/>
  <c r="R23" i="1" s="1"/>
  <c r="Q20" i="1"/>
  <c r="Q24" i="1"/>
  <c r="R20" i="1"/>
  <c r="Q19" i="1"/>
  <c r="R19" i="1"/>
  <c r="R24" i="1"/>
  <c r="R22" i="1"/>
  <c r="Q22" i="1"/>
  <c r="K16" i="1"/>
  <c r="I16" i="1"/>
  <c r="K14" i="1"/>
  <c r="K13" i="1"/>
  <c r="K12" i="1"/>
  <c r="K15" i="1"/>
  <c r="L15" i="1" s="1"/>
  <c r="I12" i="1"/>
  <c r="I13" i="1"/>
  <c r="I14" i="1"/>
  <c r="I15" i="1"/>
  <c r="K11" i="1"/>
  <c r="L11" i="1" s="1"/>
  <c r="I11" i="1"/>
  <c r="M13" i="1" l="1"/>
  <c r="N13" i="1" s="1"/>
  <c r="L13" i="1"/>
  <c r="M14" i="1"/>
  <c r="N14" i="1" s="1"/>
  <c r="L14" i="1"/>
  <c r="M12" i="1"/>
  <c r="L12" i="1"/>
  <c r="M16" i="1"/>
  <c r="N16" i="1" s="1"/>
  <c r="L16" i="1"/>
  <c r="M11" i="1"/>
  <c r="N11" i="1" s="1"/>
  <c r="M15" i="1"/>
  <c r="N15" i="1" s="1"/>
  <c r="O13" i="1"/>
  <c r="P13" i="1" s="1"/>
  <c r="O16" i="1" l="1"/>
  <c r="P16" i="1" s="1"/>
  <c r="R16" i="1" s="1"/>
  <c r="O14" i="1"/>
  <c r="P14" i="1" s="1"/>
  <c r="R14" i="1" s="1"/>
  <c r="N12" i="1"/>
  <c r="O12" i="1"/>
  <c r="P12" i="1" s="1"/>
  <c r="R13" i="1"/>
  <c r="Q13" i="1"/>
  <c r="O15" i="1"/>
  <c r="P15" i="1" s="1"/>
  <c r="M25" i="1"/>
  <c r="O11" i="1"/>
  <c r="Q12" i="1" l="1"/>
  <c r="R12" i="1"/>
  <c r="Q14" i="1"/>
  <c r="Q11" i="1"/>
  <c r="P11" i="1"/>
  <c r="P25" i="1" s="1"/>
  <c r="Q16" i="1"/>
  <c r="Q15" i="1"/>
  <c r="R15" i="1"/>
  <c r="O25" i="1"/>
  <c r="N25" i="1"/>
  <c r="R11" i="1" l="1"/>
  <c r="R25" i="1" s="1"/>
  <c r="Q25" i="1"/>
</calcChain>
</file>

<file path=xl/sharedStrings.xml><?xml version="1.0" encoding="utf-8"?>
<sst xmlns="http://schemas.openxmlformats.org/spreadsheetml/2006/main" count="194" uniqueCount="170">
  <si>
    <t>Pirkimo objekto dalies Nr.</t>
  </si>
  <si>
    <t>Prekės pavadinimas</t>
  </si>
  <si>
    <t>1.</t>
  </si>
  <si>
    <t>Šviesoje kietėjantis kompozitas:</t>
  </si>
  <si>
    <t> rinki-nys</t>
  </si>
  <si>
    <t>1.2</t>
  </si>
  <si>
    <t>ml </t>
  </si>
  <si>
    <t>1.3</t>
  </si>
  <si>
    <t>ml</t>
  </si>
  <si>
    <t>1.4</t>
  </si>
  <si>
    <t>g</t>
  </si>
  <si>
    <t>1.5</t>
  </si>
  <si>
    <t>1.6</t>
  </si>
  <si>
    <t>1.7</t>
  </si>
  <si>
    <t>1.8</t>
  </si>
  <si>
    <t>vnt.</t>
  </si>
  <si>
    <t>1.9</t>
  </si>
  <si>
    <t>1.10</t>
  </si>
  <si>
    <t>1.11</t>
  </si>
  <si>
    <t>1.12</t>
  </si>
  <si>
    <t>pak.</t>
  </si>
  <si>
    <t>rinki-nys</t>
  </si>
  <si>
    <t xml:space="preserve">Naudomjama dentino, apsinuoginusių kaklelių apsaugai, dentino tubulių uždarymui. Kietinamas šviesa. </t>
  </si>
  <si>
    <t>Žele pavidalo, švirkšte, EDTA ( 19%) pagrindu, palengvina kanalo preparavimą.</t>
  </si>
  <si>
    <t>1.13</t>
  </si>
  <si>
    <t>Įvairių storių</t>
  </si>
  <si>
    <t>1.1</t>
  </si>
  <si>
    <t>1.14</t>
  </si>
  <si>
    <t>2.</t>
  </si>
  <si>
    <t>3.</t>
  </si>
  <si>
    <t>5.</t>
  </si>
  <si>
    <t xml:space="preserve">Siūlomos prekės </t>
  </si>
  <si>
    <t>Mato vieneto ( nurodyto 3 stulpelyje)</t>
  </si>
  <si>
    <t>PVM tarifas    %</t>
  </si>
  <si>
    <t xml:space="preserve">Univeraslus nanohibridinis kompozitas turintis savyje Ormocerų užpildą, mažai traukiasi (1,25proc), gerai poliruojasi,visų klasių ertmėms rinkinys (5šv.x3g A2, A3, GA3,25, A3,5, storasluoksnis U+20 vienkartinių bondo dozių)
</t>
  </si>
  <si>
    <t>mato vnt. kiekis pakuo-tėje</t>
  </si>
  <si>
    <t>Mato vienetas</t>
  </si>
  <si>
    <t>Siūlomos pakuotės kaina</t>
  </si>
  <si>
    <t>Eur be PVM*</t>
  </si>
  <si>
    <t xml:space="preserve"> Eur su PVM*</t>
  </si>
  <si>
    <t>kaina  Eur be PVM
((11)=(8)/(7))</t>
  </si>
  <si>
    <t>kaina Eur su PVM
((12)=(11)+(11)x(10)/100)</t>
  </si>
  <si>
    <t>flak.</t>
  </si>
  <si>
    <t>20.</t>
  </si>
  <si>
    <t>Endodontiniai instrumentai :</t>
  </si>
  <si>
    <t>Rankinis instrumentas, pagamintas iš nerūdijančio plieno su plastmasine rankenėle (ISO spalvinis žymėjimas). Darbiniai ilgiai 21 mm, 25 mm,  dydžiai: A, B, C, D, pakuotėje ne mažiau po 4vnt.</t>
  </si>
  <si>
    <t>Skirti pulpos pašalinimui iš kanalo, atitinka ISO020-060 standartą, įvairių dydžių, vienkartiniai, rankiniai.</t>
  </si>
  <si>
    <t>Dydžiai: 015, 020, 025, 030, 035, 040, 015-040,45, 50, 55, 60 ilgiai: 21/25mm, pagaminta iš nikelio titano lydinio, padidinto lankstumo, su plastikine rankenėle(ISO spalviniu žymėjimu), su silikoniniu stoperiu.</t>
  </si>
  <si>
    <t>Dydžiai: 006, 008, 010, 015, 020, ilgiai: 18/21/25mm, pagaminta iš nerūdyjančio plieno, labai agresyvūs, skirti kalcifikuotiems ir sunkiai praeinamiems kanalams, su plastikine rankenėle (ISO spalviniu žymėjimu), su silikoniniu stoperiu. Sterilūs.</t>
  </si>
  <si>
    <t>Dydžiai: 010, 013, 017, ilgis 18/21/25mm,rankiniai,  skirti kanalų ieškojimui, aštrūs, su platmasinėmis rankenėlėmis, turi atitikti ISO(010-017), su stoperiu. Sterilūs.</t>
  </si>
  <si>
    <t>Endodontinis mašininis instrumentas kanalams gilinti  Pjezoreamer</t>
  </si>
  <si>
    <t>Largo, pjezo gilintuvai į kampinį antgalį, 1,2,3,4,5,6 dydžių, 28/32mm ilgio, darbinė dalis 15mm/19mm, apsisukimai 800/1200min.</t>
  </si>
  <si>
    <t>Rinkinyje ne mažiau 6 vnt.  Pagaminti iš nikelio-titano lydynio. Dydžiai X1/X2/X3/X4/X5;</t>
  </si>
  <si>
    <t xml:space="preserve">Mašininiai sukamieji failai
Labai lankstūs, saugūs, sterilizuojami .
NiTi lydinys.
SX, S1, S2, F1, F2, F3, F4, F5 
Rinkinyje  ne mažiau 6 vnt. 
</t>
  </si>
  <si>
    <t>1-a pirkimo dalis iš viso:</t>
  </si>
  <si>
    <t xml:space="preserve">STOMATOLOGINIŲ IR DANTŲ PROTEZAVIMO PRIEMONIŲ TECHNINĖ  SPECIFIKACIJA </t>
  </si>
  <si>
    <t>pavadini-mas, kilmės šalis, gamintojas</t>
  </si>
  <si>
    <t>Gutaperčos plombavimui, dydžiai 1-2; 3-4.</t>
  </si>
  <si>
    <t>Poreikio kaina  Eur be PVM*
((13)=(4)x(11))</t>
  </si>
  <si>
    <t>10 proc.  sąraše nenurodytų, tačiau su pirkimo objektu susijusių prekių suma, EUR be PVM*
 ((15)=(13) x 0,1)</t>
  </si>
  <si>
    <t>10 proc.  sąraše nenurodytų, tačiau su pirkimo objektu susijusių prekių suma, EUR su PVM* ((16)=(15)+(15)x(10)/100)</t>
  </si>
  <si>
    <t>Pirkimo dalies  suma, EUR be PVM*
 ((17)=(13)+(15))</t>
  </si>
  <si>
    <t>20.1</t>
  </si>
  <si>
    <t>20.2</t>
  </si>
  <si>
    <t>20.3</t>
  </si>
  <si>
    <t>20.4</t>
  </si>
  <si>
    <t>20.5</t>
  </si>
  <si>
    <t>20.6</t>
  </si>
  <si>
    <t>20.7</t>
  </si>
  <si>
    <t>20.8</t>
  </si>
  <si>
    <t>20.9</t>
  </si>
  <si>
    <t>20.10</t>
  </si>
  <si>
    <t>20.11</t>
  </si>
  <si>
    <t>20.12</t>
  </si>
  <si>
    <t>20.13</t>
  </si>
  <si>
    <t>20.14</t>
  </si>
  <si>
    <t>20 pirkimo dalis iš viso :  </t>
  </si>
  <si>
    <t>Poreikio kaina  Eur su PVM*
((14)=(13)+(13)x(10)/100)</t>
  </si>
  <si>
    <t>Pirkimo dalies  suma, EUR su PVM* ((18)=(14)+(16))</t>
  </si>
  <si>
    <t>Dydžiai : 015, 020, 025, 030, 035, 040, 015-040, ilgiai:  18/21/25/31mm, rankiniai, sterilūs,keturkampio formos pjūvio. Pagaminti iš nerūdyjančio plieno, su plastikine rankenėle, su stoperiu. Turi atitikti ISO 015-040. Sterili pakuotė ne mažiau 6vnt.</t>
  </si>
  <si>
    <t>Ilgis  17mm/25mm/21mm . Dydžiai 001/002/003/004, į kampinį antgalį, daugkartinės, sterilizuojamos. Apsukos ne didesnės 300-600min-1. Pakuotėje ne mažiau 4 vnt.</t>
  </si>
  <si>
    <t>Dydžiai : 015, 020, 025, 030, 035, 040, 015-040, ilgiai:  21/25/28/31mm, rankiniai,sterilūs apvalaus formos pjūvio. Pagaminti iš nerūdyjančio plieno, su plastikine rankenėle, su stoperiu. Turi atitikti ISO 015-040. Sterili pakuotė ne mažiau 6vnt.</t>
  </si>
  <si>
    <t>Dydžiai : 006, 008, 010, 045, 045-80, ilgiai:  21/25/28/31mm, rankiniai, sterilūs, keturkampio formos pjūvio. Pagaminti iš nerūdyjančio plieno, su plastikine rankenėle, su stoperiu. Turi atitikti ISO 015-040. Sterilios pakuotės ne mažiau kaip po 6 vnt.</t>
  </si>
  <si>
    <t>Dydžiai : 015, 020, 025, 030, 035, 040, 015-040, ilgiai:  21/25/28/31mm, rankiniai,sterilūs trikampio formos pjūvio. Pagaminti iš nerūdyjančio plieno, su silikonine rankenėle, su stoperiu. Turi atitikti ISO 015-040. Sterili pakuotė ne mažiau 6vnt.</t>
  </si>
  <si>
    <t>Kokybiniai ir techniniai reikalavimai</t>
  </si>
  <si>
    <t>Mato vnt. poreikis</t>
  </si>
  <si>
    <t>Gluma2 bond 4ml, Kulzer, Vokietija</t>
  </si>
  <si>
    <t>Single bond Universal 5ml, 3M, Vokietija</t>
  </si>
  <si>
    <t>Ësdintojas Blue Etch 36% (10ml), Cerkamed, Lenkija</t>
  </si>
  <si>
    <t xml:space="preserve"> Estelite Asteria švirkštų rinkinys (7x4g), Tokuyama, Japonija</t>
  </si>
  <si>
    <t xml:space="preserve">Sudėtyje  36 % fosforo rūgšties. Pakuotė: švirkštas  10 ml </t>
  </si>
  <si>
    <t>5-os kartos surišimo sistema su nujautrintoju. Sukuria labai stiprią adheziją su dentinu bei emaliu. Viename buteliuke  4ml .</t>
  </si>
  <si>
    <t xml:space="preserve">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t>
  </si>
  <si>
    <t xml:space="preserve">Labai estetiškas supranano užpildas, supaprastintas spalvų derinimas, lengvai poliruojasi,darbo laikas  90 sek., kai aplinkos šviesa   10.000 lux, susitraukia ne daugiau 1,3%, rinkinyje 7 spalvos: A1B; A2B; A3B; A3.5B; A4B; NE; OcE . Rinkinys:  7 švirkštai po  4 gr </t>
  </si>
  <si>
    <t xml:space="preserve">Skirtas I, II, III, IV,V kl. ertmėms, mažoms ertmėms, įtvarams. Nevarvanti, išlaikanti savo formą, blizgi, turi daug atspalvių . Pakuotė: švirkštas po  3,4 g </t>
  </si>
  <si>
    <t>G-aenial universal flo 3,4g, GC Japonija</t>
  </si>
  <si>
    <t>Nanohibridinis universalus kompozitas. Spalvos: A2; A3: A3,5; OA2. Rinkinyje  4 šv. po 4 g   + 6ml  adhezyvo</t>
  </si>
  <si>
    <t>Filtek Z550 4 šv x4g+6 ml, 3M Vokietija</t>
  </si>
  <si>
    <t xml:space="preserve">
Takus submikroninis kompozitas švirkštuose  1,7g spalvos OPA1, OPA2, OPA3, OPA4, OPA5,A1, A2.,A3, A4,B1, B2, C4
</t>
  </si>
  <si>
    <t>Admira Fusion rinkinys(5švx3g+20 Futura bond dozių)VOCO Vokietija</t>
  </si>
  <si>
    <t xml:space="preserve"> Storo sluoksnio kompozitas, universalios spalvos, švirkšte  3g</t>
  </si>
  <si>
    <t>Admira Fusion x-tra 3g, VOCO Vokietija</t>
  </si>
  <si>
    <t>Aplikatoriai Sf, F, R, 100 vnt Dispotech Italija</t>
  </si>
  <si>
    <t>Shiel force Plus(3ml), Tokuyama Japonija</t>
  </si>
  <si>
    <t xml:space="preserve">   Estelite Universal Flow Medium įvairios spalvos (1,7g), Tokuyama Japonija</t>
  </si>
  <si>
    <t>Cold Spray 200ml, Cerekamed, Lenkija</t>
  </si>
  <si>
    <t>Flakone 200 ml</t>
  </si>
  <si>
    <t>MD-Chealcream EDTA 19proc. (2x7g), Meta, Koreja</t>
  </si>
  <si>
    <t>Citric Acid 40proc 200ml, Cerkamed, Lenkija</t>
  </si>
  <si>
    <t xml:space="preserve">Koncentracija  40 proc.,flakone 200ml </t>
  </si>
  <si>
    <t>G-Premio bond 5ml, GC Japonija</t>
  </si>
  <si>
    <t>Universalus adhezyvas dera su visais ėsdinimo metodais, gali būti naudojamas ne tik tiesioginiam jungimui, bet ir pataisų atvejais bei padidėjusio dantų jautrumo gydymui.  Unikalus trijų funkcinių monomerų derinys užtikrina tvirtą jungtį ne tik su danties audiniais, bet ir kompozitais, metalais (įskaitant ir tauriuosius), cirkoniu ir aliuminiu, sukuriama ilgalaikė jungtis su bet kurio tipo keramika, išliekančia netgi po terminio apdorojimo.  Kiekis flakone  5 ml</t>
  </si>
  <si>
    <t>Dantų vagelių hermetikas, baltos spalvos, švirkštuose po 2g</t>
  </si>
  <si>
    <t xml:space="preserve"> Fissurit F 2x2g, VOCO, Vokietija</t>
  </si>
  <si>
    <t>Twinky star Flow Blue/Pink 2g, VOCO, Vokietija</t>
  </si>
  <si>
    <t xml:space="preserve">Spalvota, taki, Viename švirkšte 2 g 
Mėlynos ir ružavos spalvos
</t>
  </si>
  <si>
    <t>K-file 21/25/31 006,008,010,045…80,6vntDentsply Maillefer, Šveicarija</t>
  </si>
  <si>
    <t>Lentulo 17/21/25mm 001,002,003,004, 4 vnt Dentsply Maillefer</t>
  </si>
  <si>
    <t>Kflexofile 21/25/31mm 15…40 6vnt, Dentsply maillefer, Sveicarija</t>
  </si>
  <si>
    <t>Hedstroemfile 21/25/31mm 6vnt, Dentsply Maillefer, Šveicarija</t>
  </si>
  <si>
    <t>k-reamer 21/25/31mm 015...040, 6vnt, Dentsply Maillefer, Šveicarija</t>
  </si>
  <si>
    <t>Fingerspreader 21/25 mm A,B,C,D, 4vnt, Dentsply Maillefer, Šveicarija</t>
  </si>
  <si>
    <t>Pulpoekstraktoriai 10vnt, ASS, Dentsply Maillefer, Šveicarija</t>
  </si>
  <si>
    <t>Nitiflex 21/25mm 015-60, 6vnt, Dentsply Maillefer, Šveicarija</t>
  </si>
  <si>
    <t>C-file 21/25mm 006,008,010,015 ,6vnt, Dentsply Maillefer, Šveicarija</t>
  </si>
  <si>
    <t>Senseaus Profinder 18/21/25mm 010,013,017, 6 vnt, Dentsply Maillefer, Šveicarija</t>
  </si>
  <si>
    <t>Largo 28/32mm 1..6, 6vnt, Dentsply Maillefer, Šveicarija</t>
  </si>
  <si>
    <t xml:space="preserve">  Plugger 1-2, 3-4 (1vnt)Dentsply sirona</t>
  </si>
  <si>
    <t>NEXT pro taper X1/X2/X3/X4/X5 6vnt, Dentsply Sirona, Šveicarija</t>
  </si>
  <si>
    <t>Pro Taper Gold Sx, S1, S2, F1, F2, F3, F4, F5,6vnt, Dentsply Sirona, Šveicarija</t>
  </si>
  <si>
    <t>Šviesoje kietėjanti surišimo sistema (bond'as) https://kulzer.com/int2/en/products/gluma-2bond.html</t>
  </si>
  <si>
    <t>Šviesoje kietėjanti vienkomponentinė surišimo sistema su paėsdinimu,  https://multimedia.3m.com/mws/media/1279637O/3m-single-bond-universal-adhesive-technical-product-profile.pdf</t>
  </si>
  <si>
    <t>Ėsdinimo rūgštis,   https://cerkamed.com/product/blue-etch/</t>
  </si>
  <si>
    <t>Šviesoje kietėjantis estetiškas rentgenokontrastinis kompozitas,  https://www.tokuyama.it/microsite/asteria/eng/</t>
  </si>
  <si>
    <t>Takus šviesa kietinamas kompozitas,  https://www.gcamerica.com/products/operatory/G-aenialFlowable/</t>
  </si>
  <si>
    <t>Šviesa kietinamas kompozitas,   https://crocodental.eu/en/prod-95/3m-espe-filtek-z550-trial-kit</t>
  </si>
  <si>
    <t>Takus šviesa kietinamas kompozitas,   https://tokuyama-dental.de/en/shop/composite/13832-estelite-universal-flow</t>
  </si>
  <si>
    <t>Šviesoje kietinamas kompozitas Ormocerų pagrindu,   https://www.voco.dental/en/products/direct-restoration/ormocer/admira-fusion.aspx</t>
  </si>
  <si>
    <t>Storo sluoksnio šviesoje kietinamas kompozitas Ormocerų pagrindu,  https://www.voco.dental/en/products/direct-restoration/composites/admira-fusion-x-tra.aspx</t>
  </si>
  <si>
    <t>Aplikatoriai, https://www.dispotech.com/en/dental-applicator</t>
  </si>
  <si>
    <t>Apsauginė medžiaga danties jautrumui mažinti,  http://www.tokuyama-dental.com/tdc/oral_care/shield_force_plus.html</t>
  </si>
  <si>
    <t>Šalčio testas, https://www.henryschein.co.uk/gb-en/dental-gb/p/endodontics/miscellaneous-endodontics/hs-endo-cold-spray-mint-200ml/9001383</t>
  </si>
  <si>
    <t>Medžiagos danties šaknies kanalo preparavimui (lubrikantas),   https://www.meta-europe.com/en/produkt/md-chelcream/</t>
  </si>
  <si>
    <t>Citrinų rūgštis, https://cerkamed.com/product/citric-acid-40-percent/</t>
  </si>
  <si>
    <t>Šviesoje kietėjantis  surišėjas (bond‘as),  https://europe.gc.dental/el-GR/products/gpremiobond</t>
  </si>
  <si>
    <t>Šviesoje kietėjantis silantas,  https://www.voco.dental/en/products/oral-care/fissure-sealing/fissurit-f.aspx</t>
  </si>
  <si>
    <t>Šviesoje kietėjanti kompomerinė plombinė medžiaga , https://www.voco.dental/en/products/direct-restoration/compomer/twinky-star-twinky-star-flow.aspx</t>
  </si>
  <si>
    <t>Endodontiniai  instrumentai K-file, https://www.dentsplysirona.com/en-gb/categories/endodontics/ready-steel-files.html</t>
  </si>
  <si>
    <t>Mašininės spiralės kanalų pildymui,  https://www.dentsplysirona.com/en-gb/categories/endodontics/ready-steel-files.html</t>
  </si>
  <si>
    <t>Endodontiniai lankstūs instrumentai , https://www.dentsplysirona.com/en-gb/categories/endodontics/ready-steel-files.html
K-flexofile</t>
  </si>
  <si>
    <t>Endodontiniai instrumentai pjaunančiomis savybėmis https://www.dentsplysirona.com/en-gb/categories/endodontics/ready-steel-files.html</t>
  </si>
  <si>
    <t>Endodontiniai instrumentai, pjaunančiomis savybėmis,  https://www.dentsplysirona.com/en-gb/categories/endodontics/ready-steel-files.html</t>
  </si>
  <si>
    <t>Gutaperčos kondensoriai, https://www.dentsplysirona.com/en-gb/categories/endodontics/ready-steel-files.html</t>
  </si>
  <si>
    <t>Pulpoekstraktoriai, https://www.dentsplysirona.com/en-gb/categories/endodontics/ready-steel-files.html</t>
  </si>
  <si>
    <t>Nikelio titano lydinio lankstūs instrumentai,  https://www.dentsplysirona.com/en-gb/categories/endodontics/ready-steel-files.html</t>
  </si>
  <si>
    <t>Endodontiniai instrumentai skirti sunkiai prieinamiems kanalams,   https://www.dentsplysirona.com/en-gb/categories/endodontics/ready-steel-files.html</t>
  </si>
  <si>
    <t>Endodontiniai instrumentai skirti kanalų paieškai,   https://www.dentsplysirona.com/en-gb/categories/endodontics/ready-steel-files.html</t>
  </si>
  <si>
    <t>Rankinis endodontinsi instrumentas Plugger'is,   https://www.henryschein.co.uk/gb-en/dental-gb/p/instruments/pluggers-spreaders-endo/maillefer-machtou-plugger-1-2-dr/765760</t>
  </si>
  <si>
    <t xml:space="preserve">Padidinto lankstumo mašininiai endodontiniai instrumentai, https://www.dentsplysirona.com/en-us/categories/endodontics/protaper-next-rotary-files.html
</t>
  </si>
  <si>
    <t>Mašininiai instrumentai,   https://www.dentsplysirona.com/en-gb/categories/endodontics/protaper-gold-files.html</t>
  </si>
  <si>
    <t>PIRKĖJAS</t>
  </si>
  <si>
    <t>PARDAVĖJAS</t>
  </si>
  <si>
    <t>VšĮ Vilniaus miesto klinikinė ligoninė</t>
  </si>
  <si>
    <r>
      <t xml:space="preserve">Direktoriaus pavaduotojas ambulatorinei ir konsultacinei 
pagalbai, laikinai vykdantis direktoriaus pareigas 
</t>
    </r>
    <r>
      <rPr>
        <b/>
        <sz val="12"/>
        <color rgb="FF000000"/>
        <rFont val="Times New Roman"/>
        <family val="1"/>
        <charset val="186"/>
      </rPr>
      <t>Gintautas Oleka</t>
    </r>
  </si>
  <si>
    <t>A.V.</t>
  </si>
  <si>
    <t>UAB "Unidentas"</t>
  </si>
  <si>
    <t>Maksimali sutarties vertė 34936,33 Eur su PVM (28873,00 Eur be PVM)</t>
  </si>
  <si>
    <r>
      <t xml:space="preserve">Direktorius
</t>
    </r>
    <r>
      <rPr>
        <b/>
        <sz val="12"/>
        <color rgb="FF000000"/>
        <rFont val="Times New Roman"/>
        <family val="1"/>
        <charset val="186"/>
      </rPr>
      <t>Linas Stankevičius</t>
    </r>
  </si>
  <si>
    <t>Priedas Nr.1 prie 2022 m. vasario 15 d.
Sutarties Nr.S1-61/22</t>
  </si>
  <si>
    <t>Tel.: (8 5) 2734491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</si>
</sst>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1"/>
      <name val="Times New Roman"/>
      <family val="1"/>
      <charset val="186"/>
    </font>
    <font>
      <b/>
      <sz val="11"/>
      <color rgb="FF000000"/>
      <name val="Calibri"/>
      <family val="2"/>
      <charset val="186"/>
    </font>
    <font>
      <b/>
      <sz val="11"/>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8"/>
      <name val="Calibri"/>
      <family val="2"/>
      <charset val="186"/>
    </font>
    <font>
      <sz val="12"/>
      <color rgb="FF000000"/>
      <name val="Times New Roman"/>
      <family val="1"/>
      <charset val="186"/>
    </font>
    <font>
      <b/>
      <sz val="12"/>
      <color rgb="FF000000"/>
      <name val="Times New Roman"/>
      <family val="1"/>
      <charset val="186"/>
    </font>
    <font>
      <sz val="9"/>
      <color rgb="FF000000"/>
      <name val="Times New Roman"/>
      <family val="1"/>
      <charset val="1"/>
    </font>
    <font>
      <sz val="8"/>
      <color rgb="FF000000"/>
      <name val="Calibri"/>
      <family val="2"/>
      <charset val="186"/>
    </font>
    <font>
      <b/>
      <sz val="8"/>
      <color rgb="FF000000"/>
      <name val="Times New Roman"/>
      <family val="1"/>
      <charset val="186"/>
    </font>
    <font>
      <b/>
      <sz val="9"/>
      <color rgb="FF000000"/>
      <name val="Calibri"/>
      <family val="2"/>
      <charset val="186"/>
    </font>
    <font>
      <b/>
      <sz val="8"/>
      <color rgb="FF000000"/>
      <name val="Calibri"/>
      <family val="2"/>
      <charset val="186"/>
    </font>
    <font>
      <b/>
      <sz val="9"/>
      <color rgb="FF000000"/>
      <name val="Times New Roman"/>
      <family val="1"/>
      <charset val="1"/>
    </font>
    <font>
      <sz val="12"/>
      <name val="Times New Roman"/>
      <family val="1"/>
      <charset val="186"/>
    </font>
    <font>
      <b/>
      <sz val="12"/>
      <color rgb="FF000000"/>
      <name val="Calibri"/>
      <family val="2"/>
      <charset val="186"/>
    </font>
    <font>
      <sz val="12"/>
      <color rgb="FF000000"/>
      <name val="Calibri"/>
      <family val="2"/>
      <charset val="186"/>
    </font>
  </fonts>
  <fills count="5">
    <fill>
      <patternFill patternType="none"/>
    </fill>
    <fill>
      <patternFill patternType="gray125"/>
    </fill>
    <fill>
      <patternFill patternType="solid">
        <fgColor rgb="FFFFFFFF"/>
        <bgColor rgb="FFEEEEEE"/>
      </patternFill>
    </fill>
    <fill>
      <patternFill patternType="solid">
        <fgColor theme="0"/>
        <bgColor indexed="64"/>
      </patternFill>
    </fill>
    <fill>
      <patternFill patternType="solid">
        <fgColor theme="0"/>
        <bgColor rgb="FFEEEEE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auto="1"/>
      </left>
      <right/>
      <top style="hair">
        <color auto="1"/>
      </top>
      <bottom style="hair">
        <color auto="1"/>
      </bottom>
      <diagonal/>
    </border>
  </borders>
  <cellStyleXfs count="1">
    <xf numFmtId="0" fontId="0" fillId="0" borderId="0"/>
  </cellStyleXfs>
  <cellXfs count="166">
    <xf numFmtId="0" fontId="0" fillId="0" borderId="0" xfId="0"/>
    <xf numFmtId="0" fontId="0" fillId="2" borderId="0" xfId="0" applyFill="1"/>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4" fillId="2" borderId="1" xfId="0"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center" wrapText="1"/>
    </xf>
    <xf numFmtId="0" fontId="12" fillId="0" borderId="0" xfId="0" applyFont="1" applyAlignment="1">
      <alignment horizontal="left" wrapText="1"/>
    </xf>
    <xf numFmtId="16" fontId="15" fillId="4" borderId="1" xfId="0" quotePrefix="1"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quotePrefix="1" applyFont="1" applyFill="1" applyBorder="1" applyAlignment="1">
      <alignment horizontal="center" vertical="center"/>
    </xf>
    <xf numFmtId="0" fontId="6" fillId="4" borderId="1" xfId="0" applyFont="1" applyFill="1" applyBorder="1" applyAlignment="1">
      <alignment horizontal="center" vertical="center" wrapText="1"/>
    </xf>
    <xf numFmtId="0" fontId="15" fillId="4" borderId="1" xfId="0" quotePrefix="1" applyFont="1" applyFill="1" applyBorder="1" applyAlignment="1">
      <alignment horizontal="center" vertical="center" wrapText="1"/>
    </xf>
    <xf numFmtId="16" fontId="15" fillId="4" borderId="1" xfId="0" quotePrefix="1" applyNumberFormat="1" applyFont="1" applyFill="1" applyBorder="1" applyAlignment="1">
      <alignment horizontal="center" vertical="center" wrapText="1"/>
    </xf>
    <xf numFmtId="0" fontId="0" fillId="2" borderId="0" xfId="0" applyFill="1" applyAlignment="1">
      <alignment vertical="top" wrapText="1"/>
    </xf>
    <xf numFmtId="0" fontId="0" fillId="0" borderId="1" xfId="0" applyBorder="1"/>
    <xf numFmtId="0" fontId="10"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2" borderId="0" xfId="0" applyFont="1" applyFill="1" applyAlignment="1">
      <alignment horizontal="center" vertical="center"/>
    </xf>
    <xf numFmtId="0" fontId="10" fillId="2" borderId="1" xfId="0" quotePrefix="1" applyFont="1" applyFill="1" applyBorder="1" applyAlignment="1">
      <alignment horizontal="center" vertical="center"/>
    </xf>
    <xf numFmtId="0" fontId="10" fillId="2" borderId="1" xfId="0" quotePrefix="1" applyFont="1" applyFill="1" applyBorder="1" applyAlignment="1">
      <alignment horizontal="center" vertical="center" wrapText="1"/>
    </xf>
    <xf numFmtId="0" fontId="12" fillId="2"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3" borderId="1" xfId="0" applyFont="1" applyFill="1" applyBorder="1" applyAlignment="1">
      <alignment horizontal="justify" vertical="center"/>
    </xf>
    <xf numFmtId="0" fontId="9" fillId="3" borderId="0" xfId="0" applyFont="1" applyFill="1"/>
    <xf numFmtId="0" fontId="0" fillId="2" borderId="1" xfId="0" applyFill="1" applyBorder="1" applyAlignment="1">
      <alignment vertical="center"/>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16" fontId="15" fillId="4" borderId="1" xfId="0" applyNumberFormat="1" applyFont="1" applyFill="1" applyBorder="1" applyAlignment="1">
      <alignment horizontal="center" vertical="center"/>
    </xf>
    <xf numFmtId="0" fontId="13" fillId="4" borderId="1" xfId="0" applyFont="1" applyFill="1" applyBorder="1" applyAlignment="1">
      <alignment horizontal="right" vertical="center"/>
    </xf>
    <xf numFmtId="0" fontId="15" fillId="4" borderId="1" xfId="0" applyFont="1" applyFill="1" applyBorder="1" applyAlignment="1">
      <alignment horizontal="center" vertical="center"/>
    </xf>
    <xf numFmtId="0" fontId="15" fillId="2" borderId="0" xfId="0" applyFont="1" applyFill="1" applyBorder="1" applyAlignment="1">
      <alignment horizontal="center"/>
    </xf>
    <xf numFmtId="0" fontId="13" fillId="2" borderId="0" xfId="0" applyFont="1" applyFill="1" applyBorder="1" applyAlignment="1">
      <alignment horizontal="center" wrapText="1"/>
    </xf>
    <xf numFmtId="0" fontId="13" fillId="2" borderId="0" xfId="0" applyFont="1" applyFill="1" applyBorder="1" applyAlignment="1">
      <alignment horizontal="center"/>
    </xf>
    <xf numFmtId="0" fontId="10" fillId="2" borderId="0" xfId="0" applyFont="1" applyFill="1" applyBorder="1" applyAlignment="1">
      <alignment horizontal="left" wrapText="1"/>
    </xf>
    <xf numFmtId="0" fontId="13" fillId="2" borderId="0" xfId="0" applyFont="1" applyFill="1" applyBorder="1"/>
    <xf numFmtId="0" fontId="1" fillId="2" borderId="0" xfId="0" applyFont="1" applyFill="1" applyBorder="1"/>
    <xf numFmtId="0" fontId="0" fillId="2" borderId="0" xfId="0" applyFill="1" applyBorder="1"/>
    <xf numFmtId="0" fontId="0" fillId="0" borderId="0" xfId="0" applyBorder="1"/>
    <xf numFmtId="0" fontId="11" fillId="2" borderId="0" xfId="0" applyFont="1" applyFill="1" applyBorder="1" applyAlignment="1">
      <alignment horizontal="left"/>
    </xf>
    <xf numFmtId="0" fontId="3" fillId="2" borderId="0" xfId="0" applyFont="1" applyFill="1" applyBorder="1" applyAlignment="1">
      <alignment horizontal="center"/>
    </xf>
    <xf numFmtId="0" fontId="9" fillId="2" borderId="1" xfId="0" applyFont="1" applyFill="1" applyBorder="1" applyAlignment="1">
      <alignment horizontal="center" vertical="center" wrapText="1"/>
    </xf>
    <xf numFmtId="0" fontId="0" fillId="3" borderId="0" xfId="0" applyFill="1"/>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4"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2" fontId="4" fillId="2" borderId="1" xfId="0" applyNumberFormat="1" applyFont="1" applyFill="1" applyBorder="1" applyAlignment="1">
      <alignment vertical="center"/>
    </xf>
    <xf numFmtId="0" fontId="4" fillId="2" borderId="1" xfId="0" applyFont="1" applyFill="1" applyBorder="1" applyAlignment="1">
      <alignment vertical="center"/>
    </xf>
    <xf numFmtId="0" fontId="20" fillId="0" borderId="1" xfId="0" applyFont="1" applyBorder="1" applyAlignment="1">
      <alignment vertical="center"/>
    </xf>
    <xf numFmtId="2" fontId="20" fillId="0" borderId="1" xfId="0" applyNumberFormat="1" applyFont="1" applyBorder="1" applyAlignment="1">
      <alignment vertical="center"/>
    </xf>
    <xf numFmtId="0" fontId="9" fillId="2" borderId="1" xfId="0" applyFont="1" applyFill="1" applyBorder="1" applyAlignment="1">
      <alignment vertical="center" wrapText="1"/>
    </xf>
    <xf numFmtId="164" fontId="9" fillId="2" borderId="1" xfId="0" applyNumberFormat="1" applyFont="1" applyFill="1" applyBorder="1" applyAlignment="1">
      <alignment vertical="center"/>
    </xf>
    <xf numFmtId="0" fontId="9" fillId="2" borderId="1" xfId="0" applyFont="1" applyFill="1" applyBorder="1" applyAlignment="1">
      <alignment vertical="center"/>
    </xf>
    <xf numFmtId="0" fontId="4" fillId="2" borderId="1" xfId="0" applyFont="1" applyFill="1" applyBorder="1" applyAlignment="1">
      <alignment horizontal="center" vertical="top" wrapText="1"/>
    </xf>
    <xf numFmtId="2" fontId="9" fillId="2" borderId="1" xfId="0" applyNumberFormat="1" applyFont="1" applyFill="1" applyBorder="1" applyAlignment="1">
      <alignment vertical="center" wrapText="1"/>
    </xf>
    <xf numFmtId="0" fontId="9" fillId="2" borderId="1" xfId="0" applyFont="1" applyFill="1" applyBorder="1" applyAlignment="1">
      <alignment horizontal="center" vertical="center"/>
    </xf>
    <xf numFmtId="0" fontId="20" fillId="0" borderId="0" xfId="0" applyFont="1" applyAlignment="1">
      <alignment vertical="center"/>
    </xf>
    <xf numFmtId="2" fontId="22" fillId="0" borderId="1" xfId="0" applyNumberFormat="1" applyFont="1" applyBorder="1" applyAlignment="1"/>
    <xf numFmtId="0" fontId="21" fillId="2" borderId="1" xfId="0" applyFont="1" applyFill="1" applyBorder="1" applyAlignment="1">
      <alignment horizontal="right" vertical="center"/>
    </xf>
    <xf numFmtId="0" fontId="9" fillId="2" borderId="1" xfId="0" applyFont="1" applyFill="1" applyBorder="1" applyAlignment="1">
      <alignment horizontal="right" vertical="center"/>
    </xf>
    <xf numFmtId="0" fontId="9" fillId="2"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2" fontId="7" fillId="0" borderId="1" xfId="0" applyNumberFormat="1" applyFont="1" applyBorder="1"/>
    <xf numFmtId="0" fontId="24"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0" fillId="4" borderId="1" xfId="0" applyFont="1" applyFill="1" applyBorder="1" applyAlignment="1">
      <alignment horizontal="right" vertical="center" wrapText="1"/>
    </xf>
    <xf numFmtId="2" fontId="23" fillId="0" borderId="1" xfId="0" applyNumberFormat="1" applyFont="1" applyBorder="1" applyAlignment="1">
      <alignment vertical="center"/>
    </xf>
    <xf numFmtId="0" fontId="9" fillId="4" borderId="1" xfId="0" applyFont="1" applyFill="1" applyBorder="1" applyAlignment="1">
      <alignment horizontal="center" vertical="center" wrapText="1"/>
    </xf>
    <xf numFmtId="0" fontId="13" fillId="4" borderId="0" xfId="0" applyFont="1" applyFill="1" applyBorder="1"/>
    <xf numFmtId="0" fontId="0" fillId="4" borderId="0" xfId="0" applyFill="1" applyBorder="1"/>
    <xf numFmtId="0" fontId="0" fillId="3" borderId="0" xfId="0" applyFill="1" applyBorder="1"/>
    <xf numFmtId="0" fontId="3" fillId="4" borderId="0" xfId="0" applyFont="1" applyFill="1" applyBorder="1" applyAlignment="1">
      <alignment horizont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1" xfId="0" applyFill="1" applyBorder="1" applyAlignment="1">
      <alignment vertical="center"/>
    </xf>
    <xf numFmtId="0" fontId="4" fillId="4" borderId="1" xfId="0" applyFont="1" applyFill="1" applyBorder="1" applyAlignment="1">
      <alignment vertical="center"/>
    </xf>
    <xf numFmtId="2" fontId="4" fillId="4" borderId="1" xfId="0" applyNumberFormat="1" applyFont="1" applyFill="1" applyBorder="1" applyAlignment="1">
      <alignment vertical="center"/>
    </xf>
    <xf numFmtId="0" fontId="20" fillId="3" borderId="1" xfId="0" applyFont="1" applyFill="1" applyBorder="1" applyAlignment="1">
      <alignment vertical="center"/>
    </xf>
    <xf numFmtId="2" fontId="20" fillId="3" borderId="1" xfId="0" applyNumberFormat="1" applyFont="1" applyFill="1" applyBorder="1" applyAlignment="1">
      <alignment vertical="center"/>
    </xf>
    <xf numFmtId="2" fontId="12" fillId="3" borderId="1" xfId="0" applyNumberFormat="1" applyFont="1" applyFill="1" applyBorder="1" applyAlignment="1"/>
    <xf numFmtId="2" fontId="9" fillId="4" borderId="1" xfId="0" applyNumberFormat="1" applyFont="1" applyFill="1" applyBorder="1" applyAlignment="1">
      <alignment vertical="center"/>
    </xf>
    <xf numFmtId="0" fontId="3" fillId="4" borderId="1" xfId="0" applyFont="1" applyFill="1" applyBorder="1" applyAlignment="1">
      <alignment vertical="center" wrapText="1"/>
    </xf>
    <xf numFmtId="0" fontId="0" fillId="3" borderId="1" xfId="0" applyFill="1" applyBorder="1"/>
    <xf numFmtId="0" fontId="9" fillId="4" borderId="1" xfId="0" applyFont="1" applyFill="1" applyBorder="1" applyAlignment="1">
      <alignment vertical="center"/>
    </xf>
    <xf numFmtId="2" fontId="0" fillId="3" borderId="1" xfId="0" applyNumberFormat="1" applyFill="1" applyBorder="1"/>
    <xf numFmtId="0" fontId="18" fillId="0" borderId="0" xfId="0" applyFont="1" applyAlignment="1">
      <alignment horizontal="center"/>
    </xf>
    <xf numFmtId="0" fontId="18"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left" wrapText="1"/>
    </xf>
    <xf numFmtId="0" fontId="18" fillId="0" borderId="0" xfId="0" applyFont="1"/>
    <xf numFmtId="0" fontId="18" fillId="3" borderId="0" xfId="0" applyFont="1" applyFill="1"/>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horizontal="center" wrapText="1"/>
    </xf>
    <xf numFmtId="0" fontId="17" fillId="0" borderId="0" xfId="0" applyFont="1" applyAlignment="1">
      <alignment horizontal="left" wrapText="1"/>
    </xf>
    <xf numFmtId="0" fontId="17" fillId="0" borderId="0" xfId="0" applyFont="1"/>
    <xf numFmtId="0" fontId="17" fillId="3" borderId="0" xfId="0" applyFont="1" applyFill="1"/>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vertical="center"/>
    </xf>
    <xf numFmtId="2" fontId="17" fillId="0" borderId="0" xfId="0" applyNumberFormat="1" applyFont="1" applyAlignment="1">
      <alignment horizontal="center" vertical="center"/>
    </xf>
    <xf numFmtId="0" fontId="15" fillId="4" borderId="1" xfId="0" applyFont="1" applyFill="1" applyBorder="1" applyAlignment="1">
      <alignment vertical="center" wrapText="1"/>
    </xf>
    <xf numFmtId="0" fontId="15" fillId="2" borderId="0" xfId="0" applyFont="1" applyFill="1" applyBorder="1" applyAlignment="1">
      <alignment wrapText="1"/>
    </xf>
    <xf numFmtId="0" fontId="14" fillId="2" borderId="0" xfId="0" applyFont="1" applyFill="1" applyBorder="1" applyAlignment="1">
      <alignment horizontal="center"/>
    </xf>
    <xf numFmtId="0" fontId="15" fillId="2" borderId="1" xfId="0" quotePrefix="1" applyFont="1" applyFill="1" applyBorder="1" applyAlignment="1">
      <alignment horizontal="center" vertical="center" wrapText="1"/>
    </xf>
    <xf numFmtId="0" fontId="15" fillId="3" borderId="0" xfId="0" applyFont="1" applyFill="1" applyAlignment="1">
      <alignment vertical="center" wrapText="1"/>
    </xf>
    <xf numFmtId="0" fontId="14" fillId="0" borderId="1" xfId="0" applyFont="1" applyBorder="1" applyAlignment="1">
      <alignment vertical="center" wrapText="1"/>
    </xf>
    <xf numFmtId="0" fontId="15" fillId="2" borderId="1" xfId="0" applyFont="1" applyFill="1" applyBorder="1" applyAlignment="1">
      <alignment vertical="center" wrapText="1"/>
    </xf>
    <xf numFmtId="0" fontId="15" fillId="2" borderId="1" xfId="0" applyFont="1" applyFill="1" applyBorder="1" applyAlignment="1">
      <alignment vertical="top" wrapText="1"/>
    </xf>
    <xf numFmtId="0" fontId="15" fillId="0" borderId="1" xfId="0" applyFont="1" applyBorder="1" applyAlignment="1">
      <alignment vertical="center" wrapText="1"/>
    </xf>
    <xf numFmtId="0" fontId="15" fillId="0" borderId="0" xfId="0" applyFont="1" applyAlignment="1">
      <alignment wrapText="1"/>
    </xf>
    <xf numFmtId="2" fontId="21" fillId="4" borderId="1" xfId="0" applyNumberFormat="1" applyFont="1" applyFill="1" applyBorder="1" applyAlignment="1">
      <alignment horizontal="right"/>
    </xf>
    <xf numFmtId="2" fontId="11" fillId="4" borderId="1" xfId="0" applyNumberFormat="1" applyFont="1" applyFill="1" applyBorder="1" applyAlignment="1"/>
    <xf numFmtId="2" fontId="21" fillId="4" borderId="1" xfId="0" applyNumberFormat="1" applyFont="1" applyFill="1" applyBorder="1" applyAlignment="1">
      <alignment vertical="center"/>
    </xf>
    <xf numFmtId="2" fontId="23" fillId="3" borderId="1" xfId="0" applyNumberFormat="1" applyFont="1" applyFill="1" applyBorder="1" applyAlignment="1">
      <alignment vertical="center"/>
    </xf>
    <xf numFmtId="2" fontId="8" fillId="4" borderId="5" xfId="0" applyNumberFormat="1" applyFont="1" applyFill="1" applyBorder="1" applyAlignment="1">
      <alignment horizontal="right" vertical="center"/>
    </xf>
    <xf numFmtId="2" fontId="7" fillId="3" borderId="1" xfId="0" applyNumberFormat="1" applyFont="1" applyFill="1" applyBorder="1"/>
    <xf numFmtId="0" fontId="27" fillId="0" borderId="0" xfId="0" applyFont="1"/>
    <xf numFmtId="0" fontId="27" fillId="0" borderId="0" xfId="0" applyFont="1" applyAlignment="1">
      <alignment horizontal="center"/>
    </xf>
    <xf numFmtId="0" fontId="27" fillId="0" borderId="0" xfId="0" applyFont="1" applyAlignment="1">
      <alignment horizontal="left" wrapText="1"/>
    </xf>
    <xf numFmtId="0" fontId="27" fillId="3" borderId="0" xfId="0" applyFont="1" applyFill="1"/>
    <xf numFmtId="0" fontId="9" fillId="0" borderId="1" xfId="0" applyFont="1" applyBorder="1" applyAlignment="1">
      <alignment horizontal="center" vertical="center" wrapText="1"/>
    </xf>
    <xf numFmtId="0" fontId="9" fillId="3"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4" xfId="0" applyFont="1" applyFill="1" applyBorder="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right"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8" fillId="0" borderId="0" xfId="0" applyFont="1" applyAlignment="1">
      <alignment horizontal="left" wrapText="1"/>
    </xf>
    <xf numFmtId="0" fontId="26" fillId="0" borderId="0" xfId="0" applyFont="1" applyAlignment="1">
      <alignment horizontal="left" wrapText="1"/>
    </xf>
    <xf numFmtId="0" fontId="17" fillId="0" borderId="0" xfId="0" applyFont="1" applyAlignment="1">
      <alignment horizontal="left" wrapText="1"/>
    </xf>
    <xf numFmtId="0" fontId="25" fillId="0" borderId="0" xfId="0" applyFont="1" applyAlignment="1">
      <alignment horizontal="left" vertical="center" wrapText="1"/>
    </xf>
    <xf numFmtId="0" fontId="3" fillId="2" borderId="1" xfId="0" applyFont="1" applyFill="1" applyBorder="1" applyAlignment="1">
      <alignment horizontal="right" vertical="center"/>
    </xf>
    <xf numFmtId="0" fontId="2" fillId="2" borderId="0" xfId="0" applyFont="1" applyFill="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3"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
  <sheetViews>
    <sheetView tabSelected="1" view="pageLayout" topLeftCell="A46" zoomScaleNormal="100" workbookViewId="0">
      <selection activeCell="N52" sqref="N52"/>
    </sheetView>
  </sheetViews>
  <sheetFormatPr defaultRowHeight="14.4" x14ac:dyDescent="0.3"/>
  <cols>
    <col min="1" max="1" width="6" style="15" customWidth="1"/>
    <col min="2" max="2" width="19.6640625" style="129" customWidth="1"/>
    <col min="3" max="3" width="6.44140625" style="16" customWidth="1"/>
    <col min="4" max="4" width="6.5546875" style="5" customWidth="1"/>
    <col min="5" max="5" width="21.5546875" style="17" customWidth="1"/>
    <col min="6" max="6" width="8.88671875" customWidth="1"/>
    <col min="7" max="8" width="6" customWidth="1"/>
    <col min="9" max="9" width="8.6640625" bestFit="1" customWidth="1"/>
    <col min="10" max="10" width="6.109375" customWidth="1"/>
    <col min="11" max="11" width="7" customWidth="1"/>
    <col min="12" max="12" width="7.77734375" style="54" customWidth="1"/>
    <col min="13" max="13" width="8.88671875" style="54" customWidth="1"/>
    <col min="14" max="14" width="8.33203125" style="54" customWidth="1"/>
    <col min="15" max="15" width="8.109375" style="54"/>
    <col min="16" max="16" width="8.88671875" style="54"/>
    <col min="17" max="17" width="10.33203125" customWidth="1"/>
    <col min="18" max="18" width="11.109375" customWidth="1"/>
    <col min="19" max="1028" width="8.109375"/>
  </cols>
  <sheetData>
    <row r="1" spans="1:18" s="47" customFormat="1" ht="14.4" customHeight="1" x14ac:dyDescent="0.25">
      <c r="A1" s="43"/>
      <c r="B1" s="121"/>
      <c r="C1" s="44"/>
      <c r="D1" s="45"/>
      <c r="E1" s="46"/>
      <c r="L1" s="84"/>
      <c r="M1" s="154" t="s">
        <v>168</v>
      </c>
      <c r="N1" s="154"/>
      <c r="O1" s="154"/>
      <c r="P1" s="154"/>
      <c r="Q1" s="154"/>
    </row>
    <row r="2" spans="1:18" s="47" customFormat="1" ht="13.8" x14ac:dyDescent="0.25">
      <c r="A2" s="43"/>
      <c r="B2" s="121"/>
      <c r="C2" s="44"/>
      <c r="D2" s="45"/>
      <c r="E2" s="46"/>
      <c r="L2" s="84"/>
      <c r="M2" s="154"/>
      <c r="N2" s="154"/>
      <c r="O2" s="154"/>
      <c r="P2" s="154"/>
      <c r="Q2" s="154"/>
    </row>
    <row r="3" spans="1:18" s="47" customFormat="1" ht="13.8" x14ac:dyDescent="0.25">
      <c r="A3" s="43"/>
      <c r="B3" s="121"/>
      <c r="C3" s="44"/>
      <c r="D3" s="45"/>
      <c r="E3" s="46"/>
      <c r="L3" s="84"/>
      <c r="M3" s="154"/>
      <c r="N3" s="154"/>
      <c r="O3" s="154"/>
      <c r="P3" s="154"/>
      <c r="Q3" s="154"/>
    </row>
    <row r="4" spans="1:18" s="49" customFormat="1" x14ac:dyDescent="0.3">
      <c r="A4" s="43"/>
      <c r="B4" s="121"/>
      <c r="C4" s="44"/>
      <c r="D4" s="45"/>
      <c r="E4" s="46"/>
      <c r="F4" s="48"/>
      <c r="G4" s="48"/>
      <c r="H4" s="48"/>
      <c r="I4" s="48"/>
      <c r="L4" s="85"/>
      <c r="M4" s="154"/>
      <c r="N4" s="154"/>
      <c r="O4" s="154"/>
      <c r="P4" s="154"/>
      <c r="Q4" s="154"/>
    </row>
    <row r="5" spans="1:18" s="50" customFormat="1" ht="15.6" x14ac:dyDescent="0.3">
      <c r="A5" s="156" t="s">
        <v>55</v>
      </c>
      <c r="B5" s="156"/>
      <c r="C5" s="156"/>
      <c r="D5" s="156"/>
      <c r="E5" s="156"/>
      <c r="F5" s="156"/>
      <c r="G5" s="156"/>
      <c r="H5" s="156"/>
      <c r="I5" s="156"/>
      <c r="J5" s="156"/>
      <c r="K5" s="156"/>
      <c r="L5" s="156"/>
      <c r="M5" s="156"/>
      <c r="N5" s="156"/>
      <c r="O5" s="86"/>
      <c r="P5" s="86"/>
    </row>
    <row r="6" spans="1:18" s="50" customFormat="1" x14ac:dyDescent="0.3">
      <c r="A6" s="43"/>
      <c r="B6" s="122"/>
      <c r="C6" s="45"/>
      <c r="D6" s="45"/>
      <c r="E6" s="51"/>
      <c r="F6" s="52"/>
      <c r="G6" s="52"/>
      <c r="H6" s="52"/>
      <c r="I6" s="52"/>
      <c r="J6" s="52"/>
      <c r="K6" s="52"/>
      <c r="L6" s="87"/>
      <c r="M6" s="87"/>
      <c r="N6" s="87"/>
      <c r="O6" s="86"/>
      <c r="P6" s="86"/>
    </row>
    <row r="7" spans="1:18" ht="27" customHeight="1" x14ac:dyDescent="0.3">
      <c r="A7" s="157" t="s">
        <v>0</v>
      </c>
      <c r="B7" s="159" t="s">
        <v>1</v>
      </c>
      <c r="C7" s="157" t="s">
        <v>36</v>
      </c>
      <c r="D7" s="146" t="s">
        <v>85</v>
      </c>
      <c r="E7" s="161" t="s">
        <v>84</v>
      </c>
      <c r="F7" s="149" t="s">
        <v>31</v>
      </c>
      <c r="G7" s="149"/>
      <c r="H7" s="149" t="s">
        <v>37</v>
      </c>
      <c r="I7" s="149"/>
      <c r="J7" s="146" t="s">
        <v>33</v>
      </c>
      <c r="K7" s="148" t="s">
        <v>32</v>
      </c>
      <c r="L7" s="148"/>
      <c r="M7" s="150" t="s">
        <v>58</v>
      </c>
      <c r="N7" s="163" t="s">
        <v>77</v>
      </c>
      <c r="O7" s="141" t="s">
        <v>59</v>
      </c>
      <c r="P7" s="141" t="s">
        <v>60</v>
      </c>
      <c r="Q7" s="140" t="s">
        <v>61</v>
      </c>
      <c r="R7" s="140" t="s">
        <v>78</v>
      </c>
    </row>
    <row r="8" spans="1:18" s="2" customFormat="1" ht="100.8" customHeight="1" x14ac:dyDescent="0.3">
      <c r="A8" s="158"/>
      <c r="B8" s="160"/>
      <c r="C8" s="158"/>
      <c r="D8" s="147"/>
      <c r="E8" s="162"/>
      <c r="F8" s="53" t="s">
        <v>56</v>
      </c>
      <c r="G8" s="27" t="s">
        <v>35</v>
      </c>
      <c r="H8" s="8" t="s">
        <v>38</v>
      </c>
      <c r="I8" s="8" t="s">
        <v>39</v>
      </c>
      <c r="J8" s="147"/>
      <c r="K8" s="8" t="s">
        <v>40</v>
      </c>
      <c r="L8" s="88" t="s">
        <v>41</v>
      </c>
      <c r="M8" s="150"/>
      <c r="N8" s="164"/>
      <c r="O8" s="141"/>
      <c r="P8" s="141"/>
      <c r="Q8" s="140"/>
      <c r="R8" s="140"/>
    </row>
    <row r="9" spans="1:18" s="28" customFormat="1" ht="13.2" x14ac:dyDescent="0.3">
      <c r="A9" s="29">
        <v>1</v>
      </c>
      <c r="B9" s="123">
        <v>2</v>
      </c>
      <c r="C9" s="30">
        <v>3</v>
      </c>
      <c r="D9" s="29">
        <v>4</v>
      </c>
      <c r="E9" s="30">
        <v>5</v>
      </c>
      <c r="F9" s="29">
        <v>6</v>
      </c>
      <c r="G9" s="29">
        <v>7</v>
      </c>
      <c r="H9" s="29">
        <v>8</v>
      </c>
      <c r="I9" s="29">
        <v>9</v>
      </c>
      <c r="J9" s="29">
        <v>10</v>
      </c>
      <c r="K9" s="26">
        <v>11</v>
      </c>
      <c r="L9" s="83">
        <v>12</v>
      </c>
      <c r="M9" s="89">
        <v>13</v>
      </c>
      <c r="N9" s="90">
        <v>14</v>
      </c>
      <c r="O9" s="91">
        <v>15</v>
      </c>
      <c r="P9" s="91">
        <v>16</v>
      </c>
      <c r="Q9" s="31">
        <v>17</v>
      </c>
      <c r="R9" s="31">
        <v>18</v>
      </c>
    </row>
    <row r="10" spans="1:18" s="3" customFormat="1" x14ac:dyDescent="0.3">
      <c r="A10" s="14" t="s">
        <v>2</v>
      </c>
      <c r="B10" s="142" t="s">
        <v>3</v>
      </c>
      <c r="C10" s="142"/>
      <c r="D10" s="142"/>
      <c r="E10" s="142"/>
      <c r="F10" s="142"/>
      <c r="G10" s="142"/>
      <c r="H10" s="142"/>
      <c r="I10" s="142"/>
      <c r="J10" s="142"/>
      <c r="K10" s="142"/>
      <c r="L10" s="142"/>
      <c r="M10" s="142"/>
      <c r="N10" s="142"/>
      <c r="O10" s="92"/>
      <c r="P10" s="92"/>
      <c r="Q10" s="36"/>
      <c r="R10" s="36"/>
    </row>
    <row r="11" spans="1:18" ht="79.2" x14ac:dyDescent="0.3">
      <c r="A11" s="18" t="s">
        <v>26</v>
      </c>
      <c r="B11" s="120" t="s">
        <v>130</v>
      </c>
      <c r="C11" s="19" t="s">
        <v>6</v>
      </c>
      <c r="D11" s="12">
        <v>50</v>
      </c>
      <c r="E11" s="32" t="s">
        <v>91</v>
      </c>
      <c r="F11" s="58" t="s">
        <v>86</v>
      </c>
      <c r="G11" s="60">
        <v>4</v>
      </c>
      <c r="H11" s="61">
        <v>38</v>
      </c>
      <c r="I11" s="59">
        <f>H11*1.21</f>
        <v>45.98</v>
      </c>
      <c r="J11" s="62">
        <v>21</v>
      </c>
      <c r="K11" s="62">
        <f>H11/G11</f>
        <v>9.5</v>
      </c>
      <c r="L11" s="93">
        <f>K11+K11*J11/100</f>
        <v>11.495000000000001</v>
      </c>
      <c r="M11" s="94">
        <f>D11*K11</f>
        <v>475</v>
      </c>
      <c r="N11" s="93">
        <f>M11+M11*J11/100</f>
        <v>574.75</v>
      </c>
      <c r="O11" s="95">
        <f>M11*0.1</f>
        <v>47.5</v>
      </c>
      <c r="P11" s="95">
        <f>O11+O11*J11/100</f>
        <v>57.475000000000001</v>
      </c>
      <c r="Q11" s="64">
        <f>M11+O11</f>
        <v>522.5</v>
      </c>
      <c r="R11" s="63">
        <f>N11+P11</f>
        <v>632.22500000000002</v>
      </c>
    </row>
    <row r="12" spans="1:18" ht="140.4" customHeight="1" x14ac:dyDescent="0.3">
      <c r="A12" s="20" t="s">
        <v>5</v>
      </c>
      <c r="B12" s="120" t="s">
        <v>131</v>
      </c>
      <c r="C12" s="19" t="s">
        <v>8</v>
      </c>
      <c r="D12" s="12">
        <v>80</v>
      </c>
      <c r="E12" s="32" t="s">
        <v>92</v>
      </c>
      <c r="F12" s="55" t="s">
        <v>87</v>
      </c>
      <c r="G12" s="60">
        <v>5</v>
      </c>
      <c r="H12" s="61">
        <v>59.8</v>
      </c>
      <c r="I12" s="59">
        <f t="shared" ref="I12:I24" si="0">H12*1.21</f>
        <v>72.35799999999999</v>
      </c>
      <c r="J12" s="62">
        <v>21</v>
      </c>
      <c r="K12" s="62">
        <f>H12/G12</f>
        <v>11.959999999999999</v>
      </c>
      <c r="L12" s="93">
        <f>K12+K12*J12/100</f>
        <v>14.471599999999999</v>
      </c>
      <c r="M12" s="94">
        <f t="shared" ref="M12:M24" si="1">D12*K12</f>
        <v>956.8</v>
      </c>
      <c r="N12" s="93">
        <f>M12+M12*J12/100</f>
        <v>1157.7280000000001</v>
      </c>
      <c r="O12" s="95">
        <f>M12*0.1</f>
        <v>95.68</v>
      </c>
      <c r="P12" s="95">
        <f>O12+O12*J12/100</f>
        <v>115.7728</v>
      </c>
      <c r="Q12" s="64">
        <f t="shared" ref="Q12:Q24" si="2">M12+O12</f>
        <v>1052.48</v>
      </c>
      <c r="R12" s="63">
        <f t="shared" ref="R12:R24" si="3">N12+P12</f>
        <v>1273.5008</v>
      </c>
    </row>
    <row r="13" spans="1:18" ht="51" x14ac:dyDescent="0.3">
      <c r="A13" s="20" t="s">
        <v>7</v>
      </c>
      <c r="B13" s="120" t="s">
        <v>132</v>
      </c>
      <c r="C13" s="19" t="s">
        <v>20</v>
      </c>
      <c r="D13" s="12">
        <v>60</v>
      </c>
      <c r="E13" s="32" t="s">
        <v>90</v>
      </c>
      <c r="F13" s="55" t="s">
        <v>88</v>
      </c>
      <c r="G13" s="60">
        <v>10</v>
      </c>
      <c r="H13" s="62">
        <v>4.87</v>
      </c>
      <c r="I13" s="59">
        <f t="shared" si="0"/>
        <v>5.8926999999999996</v>
      </c>
      <c r="J13" s="62">
        <v>21</v>
      </c>
      <c r="K13" s="62">
        <f>H13/G13</f>
        <v>0.48699999999999999</v>
      </c>
      <c r="L13" s="93">
        <f>K13+K13*J13/100</f>
        <v>0.58926999999999996</v>
      </c>
      <c r="M13" s="94">
        <f t="shared" si="1"/>
        <v>29.22</v>
      </c>
      <c r="N13" s="93">
        <f>M13+M13*J13/100</f>
        <v>35.356200000000001</v>
      </c>
      <c r="O13" s="95">
        <f t="shared" ref="O13:O24" si="4">M13*0.1</f>
        <v>2.9220000000000002</v>
      </c>
      <c r="P13" s="95">
        <f>O13+O13*J13/100</f>
        <v>3.5356200000000002</v>
      </c>
      <c r="Q13" s="64">
        <f t="shared" si="2"/>
        <v>32.141999999999996</v>
      </c>
      <c r="R13" s="63">
        <f t="shared" si="3"/>
        <v>38.891820000000003</v>
      </c>
    </row>
    <row r="14" spans="1:18" ht="112.2" customHeight="1" x14ac:dyDescent="0.3">
      <c r="A14" s="20" t="s">
        <v>9</v>
      </c>
      <c r="B14" s="120" t="s">
        <v>133</v>
      </c>
      <c r="C14" s="21" t="s">
        <v>4</v>
      </c>
      <c r="D14" s="12">
        <v>25</v>
      </c>
      <c r="E14" s="32" t="s">
        <v>93</v>
      </c>
      <c r="F14" s="55" t="s">
        <v>89</v>
      </c>
      <c r="G14" s="60">
        <v>1</v>
      </c>
      <c r="H14" s="62">
        <v>286.14999999999998</v>
      </c>
      <c r="I14" s="59">
        <f t="shared" si="0"/>
        <v>346.24149999999997</v>
      </c>
      <c r="J14" s="62">
        <v>21</v>
      </c>
      <c r="K14" s="62">
        <f>H14/G14</f>
        <v>286.14999999999998</v>
      </c>
      <c r="L14" s="93">
        <f t="shared" ref="L14:L24" si="5">K14+K14*J14/100</f>
        <v>346.24149999999997</v>
      </c>
      <c r="M14" s="94">
        <f t="shared" si="1"/>
        <v>7153.7499999999991</v>
      </c>
      <c r="N14" s="93">
        <f t="shared" ref="N14:N24" si="6">M14+M14*J14/100</f>
        <v>8656.0374999999985</v>
      </c>
      <c r="O14" s="95">
        <f t="shared" si="4"/>
        <v>715.375</v>
      </c>
      <c r="P14" s="95">
        <f t="shared" ref="P14:P24" si="7">O14+O14*J14/100</f>
        <v>865.60374999999999</v>
      </c>
      <c r="Q14" s="64">
        <f t="shared" si="2"/>
        <v>7869.1249999999991</v>
      </c>
      <c r="R14" s="63">
        <f t="shared" si="3"/>
        <v>9521.6412499999988</v>
      </c>
    </row>
    <row r="15" spans="1:18" ht="79.2" customHeight="1" x14ac:dyDescent="0.3">
      <c r="A15" s="20" t="s">
        <v>11</v>
      </c>
      <c r="B15" s="120" t="s">
        <v>134</v>
      </c>
      <c r="C15" s="19" t="s">
        <v>10</v>
      </c>
      <c r="D15" s="12">
        <v>24</v>
      </c>
      <c r="E15" s="32" t="s">
        <v>94</v>
      </c>
      <c r="F15" s="56" t="s">
        <v>95</v>
      </c>
      <c r="G15" s="9">
        <v>3.4</v>
      </c>
      <c r="H15" s="10">
        <v>42.85</v>
      </c>
      <c r="I15" s="59">
        <f t="shared" si="0"/>
        <v>51.848500000000001</v>
      </c>
      <c r="J15" s="10">
        <v>21</v>
      </c>
      <c r="K15" s="62">
        <f t="shared" ref="K15:K24" si="8">H15/G15</f>
        <v>12.602941176470589</v>
      </c>
      <c r="L15" s="93">
        <f t="shared" si="5"/>
        <v>15.249558823529412</v>
      </c>
      <c r="M15" s="94">
        <f t="shared" si="1"/>
        <v>302.47058823529414</v>
      </c>
      <c r="N15" s="93">
        <f t="shared" si="6"/>
        <v>365.98941176470589</v>
      </c>
      <c r="O15" s="95">
        <f t="shared" si="4"/>
        <v>30.247058823529414</v>
      </c>
      <c r="P15" s="95">
        <f t="shared" si="7"/>
        <v>36.598941176470589</v>
      </c>
      <c r="Q15" s="64">
        <f t="shared" si="2"/>
        <v>332.71764705882356</v>
      </c>
      <c r="R15" s="63">
        <f t="shared" si="3"/>
        <v>402.58835294117648</v>
      </c>
    </row>
    <row r="16" spans="1:18" s="4" customFormat="1" ht="66" x14ac:dyDescent="0.3">
      <c r="A16" s="22" t="s">
        <v>12</v>
      </c>
      <c r="B16" s="120" t="s">
        <v>135</v>
      </c>
      <c r="C16" s="21" t="s">
        <v>4</v>
      </c>
      <c r="D16" s="19">
        <v>2</v>
      </c>
      <c r="E16" s="32" t="s">
        <v>96</v>
      </c>
      <c r="F16" s="56" t="s">
        <v>97</v>
      </c>
      <c r="G16" s="57">
        <v>1</v>
      </c>
      <c r="H16" s="69">
        <v>124</v>
      </c>
      <c r="I16" s="66">
        <f t="shared" si="0"/>
        <v>150.04</v>
      </c>
      <c r="J16" s="65">
        <v>21</v>
      </c>
      <c r="K16" s="67">
        <f t="shared" si="8"/>
        <v>124</v>
      </c>
      <c r="L16" s="93">
        <f t="shared" si="5"/>
        <v>150.04</v>
      </c>
      <c r="M16" s="94">
        <f t="shared" si="1"/>
        <v>248</v>
      </c>
      <c r="N16" s="93">
        <f t="shared" si="6"/>
        <v>300.08</v>
      </c>
      <c r="O16" s="95">
        <f t="shared" si="4"/>
        <v>24.8</v>
      </c>
      <c r="P16" s="95">
        <f t="shared" si="7"/>
        <v>30.008000000000003</v>
      </c>
      <c r="Q16" s="64">
        <f t="shared" si="2"/>
        <v>272.8</v>
      </c>
      <c r="R16" s="63">
        <f t="shared" si="3"/>
        <v>330.08799999999997</v>
      </c>
    </row>
    <row r="17" spans="1:18" s="4" customFormat="1" ht="81.599999999999994" x14ac:dyDescent="0.3">
      <c r="A17" s="23" t="s">
        <v>13</v>
      </c>
      <c r="B17" s="120" t="s">
        <v>136</v>
      </c>
      <c r="C17" s="21" t="s">
        <v>15</v>
      </c>
      <c r="D17" s="19">
        <v>20</v>
      </c>
      <c r="E17" s="32" t="s">
        <v>98</v>
      </c>
      <c r="F17" s="56" t="s">
        <v>104</v>
      </c>
      <c r="G17" s="57">
        <v>1.7</v>
      </c>
      <c r="H17" s="65">
        <v>18.5</v>
      </c>
      <c r="I17" s="66">
        <f t="shared" si="0"/>
        <v>22.384999999999998</v>
      </c>
      <c r="J17" s="65">
        <v>21</v>
      </c>
      <c r="K17" s="67">
        <f t="shared" si="8"/>
        <v>10.882352941176471</v>
      </c>
      <c r="L17" s="93">
        <f t="shared" si="5"/>
        <v>13.16764705882353</v>
      </c>
      <c r="M17" s="94">
        <f t="shared" si="1"/>
        <v>217.64705882352942</v>
      </c>
      <c r="N17" s="93">
        <f t="shared" si="6"/>
        <v>263.35294117647061</v>
      </c>
      <c r="O17" s="95">
        <f t="shared" si="4"/>
        <v>21.764705882352942</v>
      </c>
      <c r="P17" s="95">
        <f t="shared" si="7"/>
        <v>26.335294117647059</v>
      </c>
      <c r="Q17" s="64">
        <f t="shared" si="2"/>
        <v>239.41176470588238</v>
      </c>
      <c r="R17" s="63">
        <f t="shared" si="3"/>
        <v>289.68823529411765</v>
      </c>
    </row>
    <row r="18" spans="1:18" s="24" customFormat="1" ht="100.8" customHeight="1" x14ac:dyDescent="0.3">
      <c r="A18" s="22" t="s">
        <v>14</v>
      </c>
      <c r="B18" s="124" t="s">
        <v>137</v>
      </c>
      <c r="C18" s="21" t="s">
        <v>4</v>
      </c>
      <c r="D18" s="19">
        <v>60</v>
      </c>
      <c r="E18" s="33" t="s">
        <v>34</v>
      </c>
      <c r="F18" s="68" t="s">
        <v>99</v>
      </c>
      <c r="G18" s="57">
        <v>1</v>
      </c>
      <c r="H18" s="65">
        <v>194.85</v>
      </c>
      <c r="I18" s="66">
        <f t="shared" si="0"/>
        <v>235.76849999999999</v>
      </c>
      <c r="J18" s="65">
        <v>21</v>
      </c>
      <c r="K18" s="67">
        <f t="shared" si="8"/>
        <v>194.85</v>
      </c>
      <c r="L18" s="93">
        <f t="shared" si="5"/>
        <v>235.76849999999999</v>
      </c>
      <c r="M18" s="94">
        <f t="shared" si="1"/>
        <v>11691</v>
      </c>
      <c r="N18" s="93">
        <f t="shared" si="6"/>
        <v>14146.11</v>
      </c>
      <c r="O18" s="95">
        <f t="shared" si="4"/>
        <v>1169.1000000000001</v>
      </c>
      <c r="P18" s="95">
        <f t="shared" si="7"/>
        <v>1414.6110000000001</v>
      </c>
      <c r="Q18" s="64">
        <f t="shared" si="2"/>
        <v>12860.1</v>
      </c>
      <c r="R18" s="63">
        <f t="shared" si="3"/>
        <v>15560.721000000001</v>
      </c>
    </row>
    <row r="19" spans="1:18" s="4" customFormat="1" ht="104.4" customHeight="1" x14ac:dyDescent="0.3">
      <c r="A19" s="22" t="s">
        <v>16</v>
      </c>
      <c r="B19" s="120" t="s">
        <v>138</v>
      </c>
      <c r="C19" s="21" t="s">
        <v>15</v>
      </c>
      <c r="D19" s="19">
        <v>10</v>
      </c>
      <c r="E19" s="34" t="s">
        <v>100</v>
      </c>
      <c r="F19" s="56" t="s">
        <v>101</v>
      </c>
      <c r="G19" s="57">
        <v>1</v>
      </c>
      <c r="H19" s="69">
        <v>49.8</v>
      </c>
      <c r="I19" s="69">
        <f t="shared" si="0"/>
        <v>60.257999999999996</v>
      </c>
      <c r="J19" s="65">
        <v>21</v>
      </c>
      <c r="K19" s="65">
        <f t="shared" si="8"/>
        <v>49.8</v>
      </c>
      <c r="L19" s="93">
        <f t="shared" si="5"/>
        <v>60.257999999999996</v>
      </c>
      <c r="M19" s="94">
        <f t="shared" si="1"/>
        <v>498</v>
      </c>
      <c r="N19" s="93">
        <f t="shared" si="6"/>
        <v>602.58000000000004</v>
      </c>
      <c r="O19" s="95">
        <f t="shared" si="4"/>
        <v>49.800000000000004</v>
      </c>
      <c r="P19" s="95">
        <f t="shared" si="7"/>
        <v>60.25800000000001</v>
      </c>
      <c r="Q19" s="64">
        <f t="shared" si="2"/>
        <v>547.79999999999995</v>
      </c>
      <c r="R19" s="63">
        <f t="shared" si="3"/>
        <v>662.83800000000008</v>
      </c>
    </row>
    <row r="20" spans="1:18" s="1" customFormat="1" ht="51" x14ac:dyDescent="0.3">
      <c r="A20" s="22" t="s">
        <v>17</v>
      </c>
      <c r="B20" s="120" t="s">
        <v>139</v>
      </c>
      <c r="C20" s="19" t="s">
        <v>15</v>
      </c>
      <c r="D20" s="19">
        <v>1800</v>
      </c>
      <c r="E20" s="35" t="s">
        <v>25</v>
      </c>
      <c r="F20" s="56" t="s">
        <v>102</v>
      </c>
      <c r="G20" s="57">
        <v>100</v>
      </c>
      <c r="H20" s="65">
        <v>2.2000000000000002</v>
      </c>
      <c r="I20" s="65">
        <f t="shared" si="0"/>
        <v>2.6619999999999999</v>
      </c>
      <c r="J20" s="65">
        <v>21</v>
      </c>
      <c r="K20" s="65">
        <f t="shared" si="8"/>
        <v>2.2000000000000002E-2</v>
      </c>
      <c r="L20" s="93">
        <f t="shared" si="5"/>
        <v>2.6620000000000001E-2</v>
      </c>
      <c r="M20" s="94">
        <f t="shared" si="1"/>
        <v>39.6</v>
      </c>
      <c r="N20" s="93">
        <f t="shared" si="6"/>
        <v>47.916000000000004</v>
      </c>
      <c r="O20" s="95">
        <f t="shared" si="4"/>
        <v>3.9600000000000004</v>
      </c>
      <c r="P20" s="95">
        <f t="shared" si="7"/>
        <v>4.7916000000000007</v>
      </c>
      <c r="Q20" s="64">
        <f t="shared" si="2"/>
        <v>43.56</v>
      </c>
      <c r="R20" s="63">
        <f t="shared" si="3"/>
        <v>52.707600000000006</v>
      </c>
    </row>
    <row r="21" spans="1:18" s="3" customFormat="1" ht="91.2" customHeight="1" x14ac:dyDescent="0.3">
      <c r="A21" s="20" t="s">
        <v>18</v>
      </c>
      <c r="B21" s="120" t="s">
        <v>140</v>
      </c>
      <c r="C21" s="19" t="s">
        <v>8</v>
      </c>
      <c r="D21" s="12">
        <v>12</v>
      </c>
      <c r="E21" s="32" t="s">
        <v>22</v>
      </c>
      <c r="F21" s="56" t="s">
        <v>103</v>
      </c>
      <c r="G21" s="70">
        <v>3</v>
      </c>
      <c r="H21" s="67">
        <v>48.5</v>
      </c>
      <c r="I21" s="67">
        <f t="shared" si="0"/>
        <v>58.684999999999995</v>
      </c>
      <c r="J21" s="67">
        <v>21</v>
      </c>
      <c r="K21" s="67">
        <f t="shared" si="8"/>
        <v>16.166666666666668</v>
      </c>
      <c r="L21" s="93">
        <f t="shared" si="5"/>
        <v>19.561666666666667</v>
      </c>
      <c r="M21" s="94">
        <f t="shared" si="1"/>
        <v>194</v>
      </c>
      <c r="N21" s="93">
        <f t="shared" si="6"/>
        <v>234.74</v>
      </c>
      <c r="O21" s="96">
        <f t="shared" si="4"/>
        <v>19.400000000000002</v>
      </c>
      <c r="P21" s="95">
        <f t="shared" si="7"/>
        <v>23.474000000000004</v>
      </c>
      <c r="Q21" s="64">
        <f t="shared" si="2"/>
        <v>213.4</v>
      </c>
      <c r="R21" s="63">
        <f t="shared" si="3"/>
        <v>258.214</v>
      </c>
    </row>
    <row r="22" spans="1:18" s="1" customFormat="1" ht="92.4" customHeight="1" x14ac:dyDescent="0.3">
      <c r="A22" s="20" t="s">
        <v>19</v>
      </c>
      <c r="B22" s="120" t="s">
        <v>141</v>
      </c>
      <c r="C22" s="19" t="s">
        <v>8</v>
      </c>
      <c r="D22" s="12">
        <v>1600</v>
      </c>
      <c r="E22" s="32" t="s">
        <v>106</v>
      </c>
      <c r="F22" s="56" t="s">
        <v>105</v>
      </c>
      <c r="G22" s="70">
        <v>200</v>
      </c>
      <c r="H22" s="67">
        <v>5.12</v>
      </c>
      <c r="I22" s="67">
        <f t="shared" si="0"/>
        <v>6.1951999999999998</v>
      </c>
      <c r="J22" s="67">
        <v>21</v>
      </c>
      <c r="K22" s="67">
        <f t="shared" si="8"/>
        <v>2.5600000000000001E-2</v>
      </c>
      <c r="L22" s="93">
        <f t="shared" si="5"/>
        <v>3.0976000000000004E-2</v>
      </c>
      <c r="M22" s="94">
        <f t="shared" si="1"/>
        <v>40.96</v>
      </c>
      <c r="N22" s="93">
        <f t="shared" si="6"/>
        <v>49.561599999999999</v>
      </c>
      <c r="O22" s="95">
        <f t="shared" si="4"/>
        <v>4.0960000000000001</v>
      </c>
      <c r="P22" s="95">
        <f t="shared" si="7"/>
        <v>4.9561600000000006</v>
      </c>
      <c r="Q22" s="64">
        <f t="shared" si="2"/>
        <v>45.055999999999997</v>
      </c>
      <c r="R22" s="63">
        <f t="shared" si="3"/>
        <v>54.517759999999996</v>
      </c>
    </row>
    <row r="23" spans="1:18" ht="98.4" customHeight="1" x14ac:dyDescent="0.3">
      <c r="A23" s="20" t="s">
        <v>24</v>
      </c>
      <c r="B23" s="120" t="s">
        <v>142</v>
      </c>
      <c r="C23" s="19" t="s">
        <v>10</v>
      </c>
      <c r="D23" s="12">
        <v>70</v>
      </c>
      <c r="E23" s="32" t="s">
        <v>23</v>
      </c>
      <c r="F23" s="56" t="s">
        <v>107</v>
      </c>
      <c r="G23" s="70">
        <v>14</v>
      </c>
      <c r="H23" s="67">
        <v>14.89</v>
      </c>
      <c r="I23" s="67">
        <f t="shared" si="0"/>
        <v>18.0169</v>
      </c>
      <c r="J23" s="67">
        <v>21</v>
      </c>
      <c r="K23" s="67">
        <f t="shared" si="8"/>
        <v>1.0635714285714286</v>
      </c>
      <c r="L23" s="93">
        <f t="shared" si="5"/>
        <v>1.2869214285714285</v>
      </c>
      <c r="M23" s="94">
        <f t="shared" si="1"/>
        <v>74.45</v>
      </c>
      <c r="N23" s="93">
        <f t="shared" si="6"/>
        <v>90.084500000000006</v>
      </c>
      <c r="O23" s="95">
        <f t="shared" si="4"/>
        <v>7.4450000000000003</v>
      </c>
      <c r="P23" s="95">
        <f t="shared" si="7"/>
        <v>9.0084499999999998</v>
      </c>
      <c r="Q23" s="64">
        <f t="shared" si="2"/>
        <v>81.89500000000001</v>
      </c>
      <c r="R23" s="63">
        <f t="shared" si="3"/>
        <v>99.092950000000002</v>
      </c>
    </row>
    <row r="24" spans="1:18" ht="52.8" x14ac:dyDescent="0.3">
      <c r="A24" s="20" t="s">
        <v>27</v>
      </c>
      <c r="B24" s="120" t="s">
        <v>143</v>
      </c>
      <c r="C24" s="19" t="s">
        <v>8</v>
      </c>
      <c r="D24" s="12">
        <v>1000</v>
      </c>
      <c r="E24" s="32" t="s">
        <v>109</v>
      </c>
      <c r="F24" s="56" t="s">
        <v>108</v>
      </c>
      <c r="G24" s="70">
        <v>200</v>
      </c>
      <c r="H24" s="67">
        <v>5.56</v>
      </c>
      <c r="I24" s="67">
        <f t="shared" si="0"/>
        <v>6.7275999999999989</v>
      </c>
      <c r="J24" s="71">
        <v>21</v>
      </c>
      <c r="K24" s="67">
        <f t="shared" si="8"/>
        <v>2.7799999999999998E-2</v>
      </c>
      <c r="L24" s="93">
        <f t="shared" si="5"/>
        <v>3.3638000000000001E-2</v>
      </c>
      <c r="M24" s="94">
        <f t="shared" si="1"/>
        <v>27.799999999999997</v>
      </c>
      <c r="N24" s="93">
        <f t="shared" si="6"/>
        <v>33.637999999999998</v>
      </c>
      <c r="O24" s="95">
        <f t="shared" si="4"/>
        <v>2.78</v>
      </c>
      <c r="P24" s="95">
        <f t="shared" si="7"/>
        <v>3.3637999999999999</v>
      </c>
      <c r="Q24" s="64">
        <f t="shared" si="2"/>
        <v>30.58</v>
      </c>
      <c r="R24" s="63">
        <f t="shared" si="3"/>
        <v>37.001799999999996</v>
      </c>
    </row>
    <row r="25" spans="1:18" ht="20.25" customHeight="1" x14ac:dyDescent="0.3">
      <c r="A25" s="155" t="s">
        <v>54</v>
      </c>
      <c r="B25" s="155"/>
      <c r="C25" s="155"/>
      <c r="D25" s="155"/>
      <c r="E25" s="155"/>
      <c r="F25" s="155"/>
      <c r="G25" s="155"/>
      <c r="H25" s="155"/>
      <c r="I25" s="155"/>
      <c r="J25" s="155"/>
      <c r="K25" s="155"/>
      <c r="L25" s="155"/>
      <c r="M25" s="130">
        <f t="shared" ref="M25:R25" si="9">SUM(M11:M24)</f>
        <v>21948.69764705882</v>
      </c>
      <c r="N25" s="131">
        <f t="shared" si="9"/>
        <v>26557.924152941177</v>
      </c>
      <c r="O25" s="97">
        <f t="shared" si="9"/>
        <v>2194.869764705883</v>
      </c>
      <c r="P25" s="97">
        <f t="shared" si="9"/>
        <v>2655.7924152941177</v>
      </c>
      <c r="Q25" s="72">
        <f t="shared" si="9"/>
        <v>24143.56741176471</v>
      </c>
      <c r="R25" s="72">
        <f t="shared" si="9"/>
        <v>29213.716568235293</v>
      </c>
    </row>
    <row r="26" spans="1:18" ht="229.2" customHeight="1" x14ac:dyDescent="0.3">
      <c r="A26" s="14" t="s">
        <v>28</v>
      </c>
      <c r="B26" s="125" t="s">
        <v>144</v>
      </c>
      <c r="C26" s="6" t="s">
        <v>42</v>
      </c>
      <c r="D26" s="6">
        <v>30</v>
      </c>
      <c r="E26" s="13" t="s">
        <v>111</v>
      </c>
      <c r="F26" s="57" t="s">
        <v>110</v>
      </c>
      <c r="G26" s="73">
        <v>5</v>
      </c>
      <c r="H26" s="73">
        <v>45.25</v>
      </c>
      <c r="I26" s="73">
        <f>H26*1.21</f>
        <v>54.752499999999998</v>
      </c>
      <c r="J26" s="73">
        <v>21</v>
      </c>
      <c r="K26" s="73">
        <f>H26/G26</f>
        <v>9.0500000000000007</v>
      </c>
      <c r="L26" s="98">
        <f>K26+K26*J26/100</f>
        <v>10.950500000000002</v>
      </c>
      <c r="M26" s="132">
        <f>D26*K26</f>
        <v>271.5</v>
      </c>
      <c r="N26" s="133">
        <f>M26+M26*J26/100</f>
        <v>328.51499999999999</v>
      </c>
      <c r="O26" s="96">
        <f>M26*0.1</f>
        <v>27.150000000000002</v>
      </c>
      <c r="P26" s="96">
        <f>O26+O26*J26/100</f>
        <v>32.851500000000001</v>
      </c>
      <c r="Q26" s="82">
        <f>M26+O26</f>
        <v>298.64999999999998</v>
      </c>
      <c r="R26" s="82">
        <f>N26+P26</f>
        <v>361.36649999999997</v>
      </c>
    </row>
    <row r="27" spans="1:18" ht="90.6" customHeight="1" x14ac:dyDescent="0.3">
      <c r="A27" s="14" t="s">
        <v>29</v>
      </c>
      <c r="B27" s="125" t="s">
        <v>145</v>
      </c>
      <c r="C27" s="6" t="s">
        <v>15</v>
      </c>
      <c r="D27" s="6">
        <v>3</v>
      </c>
      <c r="E27" s="37" t="s">
        <v>112</v>
      </c>
      <c r="F27" s="57" t="s">
        <v>113</v>
      </c>
      <c r="G27" s="74">
        <v>1</v>
      </c>
      <c r="H27" s="74">
        <v>17.25</v>
      </c>
      <c r="I27" s="74">
        <f>H27*1.21</f>
        <v>20.872499999999999</v>
      </c>
      <c r="J27" s="74">
        <v>21</v>
      </c>
      <c r="K27" s="74">
        <f>H27/G27</f>
        <v>17.25</v>
      </c>
      <c r="L27" s="98">
        <f>K27+K27*J27/100</f>
        <v>20.872499999999999</v>
      </c>
      <c r="M27" s="98">
        <f>D27*K27</f>
        <v>51.75</v>
      </c>
      <c r="N27" s="96">
        <f t="shared" ref="N27:N28" si="10">M27+M27*J27/100</f>
        <v>62.6175</v>
      </c>
      <c r="O27" s="96">
        <f>M27*0.1</f>
        <v>5.1750000000000007</v>
      </c>
      <c r="P27" s="96">
        <f t="shared" ref="P27:P28" si="11">O27+O27*J27/100</f>
        <v>6.261750000000001</v>
      </c>
      <c r="Q27" s="64">
        <f>M27+O27</f>
        <v>56.924999999999997</v>
      </c>
      <c r="R27" s="82">
        <f>N27+P27</f>
        <v>68.879249999999999</v>
      </c>
    </row>
    <row r="28" spans="1:18" ht="105.6" x14ac:dyDescent="0.3">
      <c r="A28" s="14" t="s">
        <v>30</v>
      </c>
      <c r="B28" s="125" t="s">
        <v>146</v>
      </c>
      <c r="C28" s="6" t="s">
        <v>15</v>
      </c>
      <c r="D28" s="6">
        <v>5</v>
      </c>
      <c r="E28" s="38" t="s">
        <v>115</v>
      </c>
      <c r="F28" s="75" t="s">
        <v>114</v>
      </c>
      <c r="G28" s="74">
        <v>2</v>
      </c>
      <c r="H28" s="74">
        <v>33</v>
      </c>
      <c r="I28" s="74">
        <f t="shared" ref="I28" si="12">H28*1.21</f>
        <v>39.93</v>
      </c>
      <c r="J28" s="74">
        <v>21</v>
      </c>
      <c r="K28" s="74">
        <f t="shared" ref="K28" si="13">H28/G28</f>
        <v>16.5</v>
      </c>
      <c r="L28" s="98">
        <f>K28+K28*J28/100</f>
        <v>19.965</v>
      </c>
      <c r="M28" s="98">
        <f t="shared" ref="M28" si="14">D28*K28</f>
        <v>82.5</v>
      </c>
      <c r="N28" s="133">
        <f t="shared" si="10"/>
        <v>99.825000000000003</v>
      </c>
      <c r="O28" s="133">
        <f t="shared" ref="O28" si="15">M28*0.1</f>
        <v>8.25</v>
      </c>
      <c r="P28" s="96">
        <f t="shared" si="11"/>
        <v>9.9824999999999999</v>
      </c>
      <c r="Q28" s="82">
        <f t="shared" ref="Q28" si="16">M28+O28</f>
        <v>90.75</v>
      </c>
      <c r="R28" s="82">
        <f>N28+P28</f>
        <v>109.8075</v>
      </c>
    </row>
    <row r="29" spans="1:18" x14ac:dyDescent="0.3">
      <c r="A29" s="14" t="s">
        <v>43</v>
      </c>
      <c r="B29" s="142" t="s">
        <v>44</v>
      </c>
      <c r="C29" s="142"/>
      <c r="D29" s="142"/>
      <c r="E29" s="142"/>
      <c r="F29" s="142"/>
      <c r="G29" s="142"/>
      <c r="H29" s="142"/>
      <c r="I29" s="142"/>
      <c r="J29" s="142"/>
      <c r="K29" s="142"/>
      <c r="L29" s="142"/>
      <c r="M29" s="99"/>
      <c r="N29" s="100"/>
      <c r="O29" s="100"/>
      <c r="P29" s="100"/>
      <c r="Q29" s="25"/>
      <c r="R29" s="25"/>
    </row>
    <row r="30" spans="1:18" ht="140.4" customHeight="1" x14ac:dyDescent="0.3">
      <c r="A30" s="39" t="s">
        <v>62</v>
      </c>
      <c r="B30" s="126" t="s">
        <v>147</v>
      </c>
      <c r="C30" s="11" t="s">
        <v>15</v>
      </c>
      <c r="D30" s="11">
        <v>180</v>
      </c>
      <c r="E30" s="13" t="s">
        <v>82</v>
      </c>
      <c r="F30" s="78" t="s">
        <v>116</v>
      </c>
      <c r="G30" s="67">
        <v>6</v>
      </c>
      <c r="H30" s="67">
        <v>11.11</v>
      </c>
      <c r="I30" s="67">
        <f>H30*1.21</f>
        <v>13.443099999999999</v>
      </c>
      <c r="J30" s="67">
        <v>21</v>
      </c>
      <c r="K30" s="67">
        <f>H30/G30</f>
        <v>1.8516666666666666</v>
      </c>
      <c r="L30" s="101">
        <f>K30+K30*J30/100</f>
        <v>2.2405166666666667</v>
      </c>
      <c r="M30" s="101">
        <f>D30*K30</f>
        <v>333.29999999999995</v>
      </c>
      <c r="N30" s="95">
        <f>M30+M30*J30/100</f>
        <v>403.29299999999995</v>
      </c>
      <c r="O30" s="95">
        <f>M30*0.1</f>
        <v>33.33</v>
      </c>
      <c r="P30" s="95">
        <f>O30+O30*J30/100</f>
        <v>40.329299999999996</v>
      </c>
      <c r="Q30" s="63">
        <f>M30+O30</f>
        <v>366.62999999999994</v>
      </c>
      <c r="R30" s="63">
        <f>N30+P30</f>
        <v>443.62229999999994</v>
      </c>
    </row>
    <row r="31" spans="1:18" ht="92.4" x14ac:dyDescent="0.3">
      <c r="A31" s="39" t="s">
        <v>63</v>
      </c>
      <c r="B31" s="126" t="s">
        <v>148</v>
      </c>
      <c r="C31" s="11" t="s">
        <v>15</v>
      </c>
      <c r="D31" s="11">
        <v>180</v>
      </c>
      <c r="E31" s="13" t="s">
        <v>80</v>
      </c>
      <c r="F31" s="78" t="s">
        <v>117</v>
      </c>
      <c r="G31" s="10">
        <v>4</v>
      </c>
      <c r="H31" s="10">
        <v>9.89</v>
      </c>
      <c r="I31" s="67">
        <f t="shared" ref="I31:I43" si="17">H31*1.21</f>
        <v>11.966900000000001</v>
      </c>
      <c r="J31" s="67">
        <v>21</v>
      </c>
      <c r="K31" s="67">
        <f t="shared" ref="K31:K43" si="18">H31/G31</f>
        <v>2.4725000000000001</v>
      </c>
      <c r="L31" s="101">
        <f t="shared" ref="L31:L43" si="19">K31+K31*J31/100</f>
        <v>2.9917250000000002</v>
      </c>
      <c r="M31" s="101">
        <f t="shared" ref="M31:M43" si="20">D31*K31</f>
        <v>445.05</v>
      </c>
      <c r="N31" s="95">
        <f t="shared" ref="N31:N43" si="21">M31+M31*J31/100</f>
        <v>538.51049999999998</v>
      </c>
      <c r="O31" s="95">
        <f t="shared" ref="O31:O44" si="22">M31*0.1</f>
        <v>44.505000000000003</v>
      </c>
      <c r="P31" s="95">
        <f t="shared" ref="P31:P43" si="23">O31+O31*J31/100</f>
        <v>53.851050000000001</v>
      </c>
      <c r="Q31" s="63">
        <f t="shared" ref="Q31:Q43" si="24">M31+O31</f>
        <v>489.55500000000001</v>
      </c>
      <c r="R31" s="63">
        <f t="shared" ref="R31:R43" si="25">N31+P31</f>
        <v>592.36154999999997</v>
      </c>
    </row>
    <row r="32" spans="1:18" ht="154.19999999999999" customHeight="1" x14ac:dyDescent="0.3">
      <c r="A32" s="39" t="s">
        <v>64</v>
      </c>
      <c r="B32" s="126" t="s">
        <v>149</v>
      </c>
      <c r="C32" s="11" t="s">
        <v>15</v>
      </c>
      <c r="D32" s="11">
        <v>180</v>
      </c>
      <c r="E32" s="13" t="s">
        <v>79</v>
      </c>
      <c r="F32" s="78" t="s">
        <v>118</v>
      </c>
      <c r="G32" s="10">
        <v>6</v>
      </c>
      <c r="H32" s="10">
        <v>9.16</v>
      </c>
      <c r="I32" s="67">
        <f t="shared" si="17"/>
        <v>11.083600000000001</v>
      </c>
      <c r="J32" s="67">
        <v>21</v>
      </c>
      <c r="K32" s="67">
        <f t="shared" si="18"/>
        <v>1.5266666666666666</v>
      </c>
      <c r="L32" s="101">
        <f t="shared" si="19"/>
        <v>1.8472666666666666</v>
      </c>
      <c r="M32" s="101">
        <f t="shared" si="20"/>
        <v>274.8</v>
      </c>
      <c r="N32" s="95">
        <f t="shared" si="21"/>
        <v>332.50800000000004</v>
      </c>
      <c r="O32" s="95">
        <f t="shared" si="22"/>
        <v>27.480000000000004</v>
      </c>
      <c r="P32" s="95">
        <f t="shared" si="23"/>
        <v>33.250800000000005</v>
      </c>
      <c r="Q32" s="63">
        <f t="shared" si="24"/>
        <v>302.28000000000003</v>
      </c>
      <c r="R32" s="63">
        <f t="shared" si="25"/>
        <v>365.75880000000006</v>
      </c>
    </row>
    <row r="33" spans="1:18" ht="120" x14ac:dyDescent="0.3">
      <c r="A33" s="39" t="s">
        <v>65</v>
      </c>
      <c r="B33" s="126" t="s">
        <v>150</v>
      </c>
      <c r="C33" s="11" t="s">
        <v>15</v>
      </c>
      <c r="D33" s="11">
        <v>180</v>
      </c>
      <c r="E33" s="13" t="s">
        <v>81</v>
      </c>
      <c r="F33" s="79" t="s">
        <v>119</v>
      </c>
      <c r="G33" s="10">
        <v>6</v>
      </c>
      <c r="H33" s="10">
        <v>9.89</v>
      </c>
      <c r="I33" s="67">
        <f t="shared" si="17"/>
        <v>11.966900000000001</v>
      </c>
      <c r="J33" s="67">
        <v>21</v>
      </c>
      <c r="K33" s="67">
        <f t="shared" si="18"/>
        <v>1.6483333333333334</v>
      </c>
      <c r="L33" s="101">
        <f t="shared" si="19"/>
        <v>1.9944833333333334</v>
      </c>
      <c r="M33" s="101">
        <f t="shared" si="20"/>
        <v>296.70000000000005</v>
      </c>
      <c r="N33" s="95">
        <f t="shared" si="21"/>
        <v>359.00700000000006</v>
      </c>
      <c r="O33" s="95">
        <f t="shared" si="22"/>
        <v>29.670000000000005</v>
      </c>
      <c r="P33" s="95">
        <f t="shared" si="23"/>
        <v>35.900700000000008</v>
      </c>
      <c r="Q33" s="63">
        <f t="shared" si="24"/>
        <v>326.37000000000006</v>
      </c>
      <c r="R33" s="63">
        <f t="shared" si="25"/>
        <v>394.90770000000009</v>
      </c>
    </row>
    <row r="34" spans="1:18" ht="106.2" customHeight="1" x14ac:dyDescent="0.3">
      <c r="A34" s="39" t="s">
        <v>66</v>
      </c>
      <c r="B34" s="126" t="s">
        <v>151</v>
      </c>
      <c r="C34" s="11" t="s">
        <v>15</v>
      </c>
      <c r="D34" s="11">
        <v>180</v>
      </c>
      <c r="E34" s="13" t="s">
        <v>83</v>
      </c>
      <c r="F34" s="79" t="s">
        <v>120</v>
      </c>
      <c r="G34" s="10">
        <v>6</v>
      </c>
      <c r="H34" s="10">
        <v>9.89</v>
      </c>
      <c r="I34" s="67">
        <f t="shared" si="17"/>
        <v>11.966900000000001</v>
      </c>
      <c r="J34" s="67">
        <v>21</v>
      </c>
      <c r="K34" s="67">
        <f t="shared" si="18"/>
        <v>1.6483333333333334</v>
      </c>
      <c r="L34" s="101">
        <f t="shared" si="19"/>
        <v>1.9944833333333334</v>
      </c>
      <c r="M34" s="101">
        <f t="shared" si="20"/>
        <v>296.70000000000005</v>
      </c>
      <c r="N34" s="95">
        <f t="shared" si="21"/>
        <v>359.00700000000006</v>
      </c>
      <c r="O34" s="95">
        <f t="shared" si="22"/>
        <v>29.670000000000005</v>
      </c>
      <c r="P34" s="95">
        <f t="shared" si="23"/>
        <v>35.900700000000008</v>
      </c>
      <c r="Q34" s="63">
        <f t="shared" si="24"/>
        <v>326.37000000000006</v>
      </c>
      <c r="R34" s="63">
        <f t="shared" si="25"/>
        <v>394.90770000000009</v>
      </c>
    </row>
    <row r="35" spans="1:18" ht="96" x14ac:dyDescent="0.3">
      <c r="A35" s="39" t="s">
        <v>67</v>
      </c>
      <c r="B35" s="126" t="s">
        <v>152</v>
      </c>
      <c r="C35" s="11" t="s">
        <v>15</v>
      </c>
      <c r="D35" s="11">
        <v>40</v>
      </c>
      <c r="E35" s="13" t="s">
        <v>45</v>
      </c>
      <c r="F35" s="80" t="s">
        <v>121</v>
      </c>
      <c r="G35" s="10">
        <v>4</v>
      </c>
      <c r="H35" s="10">
        <v>11.55</v>
      </c>
      <c r="I35" s="67">
        <f t="shared" si="17"/>
        <v>13.9755</v>
      </c>
      <c r="J35" s="67">
        <v>21</v>
      </c>
      <c r="K35" s="67">
        <f t="shared" si="18"/>
        <v>2.8875000000000002</v>
      </c>
      <c r="L35" s="101">
        <f t="shared" si="19"/>
        <v>3.4938750000000001</v>
      </c>
      <c r="M35" s="101">
        <f t="shared" si="20"/>
        <v>115.5</v>
      </c>
      <c r="N35" s="95">
        <f t="shared" si="21"/>
        <v>139.755</v>
      </c>
      <c r="O35" s="95">
        <f t="shared" si="22"/>
        <v>11.55</v>
      </c>
      <c r="P35" s="95">
        <f t="shared" si="23"/>
        <v>13.9755</v>
      </c>
      <c r="Q35" s="63">
        <f t="shared" si="24"/>
        <v>127.05</v>
      </c>
      <c r="R35" s="63">
        <f t="shared" si="25"/>
        <v>153.73050000000001</v>
      </c>
    </row>
    <row r="36" spans="1:18" ht="130.80000000000001" customHeight="1" x14ac:dyDescent="0.3">
      <c r="A36" s="39" t="s">
        <v>68</v>
      </c>
      <c r="B36" s="126" t="s">
        <v>153</v>
      </c>
      <c r="C36" s="11" t="s">
        <v>15</v>
      </c>
      <c r="D36" s="11">
        <v>100</v>
      </c>
      <c r="E36" s="13" t="s">
        <v>46</v>
      </c>
      <c r="F36" s="80" t="s">
        <v>122</v>
      </c>
      <c r="G36" s="10">
        <v>10</v>
      </c>
      <c r="H36" s="10">
        <v>8.0500000000000007</v>
      </c>
      <c r="I36" s="67">
        <f t="shared" si="17"/>
        <v>9.7405000000000008</v>
      </c>
      <c r="J36" s="67">
        <v>21</v>
      </c>
      <c r="K36" s="67">
        <f t="shared" si="18"/>
        <v>0.80500000000000005</v>
      </c>
      <c r="L36" s="101">
        <f t="shared" si="19"/>
        <v>0.97405000000000008</v>
      </c>
      <c r="M36" s="101">
        <f t="shared" si="20"/>
        <v>80.5</v>
      </c>
      <c r="N36" s="95">
        <f t="shared" si="21"/>
        <v>97.405000000000001</v>
      </c>
      <c r="O36" s="95">
        <f t="shared" si="22"/>
        <v>8.0500000000000007</v>
      </c>
      <c r="P36" s="95">
        <f t="shared" si="23"/>
        <v>9.7405000000000008</v>
      </c>
      <c r="Q36" s="63">
        <f t="shared" si="24"/>
        <v>88.55</v>
      </c>
      <c r="R36" s="63">
        <f t="shared" si="25"/>
        <v>107.1455</v>
      </c>
    </row>
    <row r="37" spans="1:18" ht="96" x14ac:dyDescent="0.3">
      <c r="A37" s="39" t="s">
        <v>69</v>
      </c>
      <c r="B37" s="126" t="s">
        <v>154</v>
      </c>
      <c r="C37" s="11" t="s">
        <v>15</v>
      </c>
      <c r="D37" s="11">
        <v>48</v>
      </c>
      <c r="E37" s="13" t="s">
        <v>47</v>
      </c>
      <c r="F37" s="80" t="s">
        <v>123</v>
      </c>
      <c r="G37" s="10">
        <v>6</v>
      </c>
      <c r="H37" s="10">
        <v>23.66</v>
      </c>
      <c r="I37" s="67">
        <f t="shared" si="17"/>
        <v>28.628599999999999</v>
      </c>
      <c r="J37" s="67">
        <v>21</v>
      </c>
      <c r="K37" s="67">
        <f t="shared" si="18"/>
        <v>3.9433333333333334</v>
      </c>
      <c r="L37" s="101">
        <f t="shared" si="19"/>
        <v>4.7714333333333334</v>
      </c>
      <c r="M37" s="101">
        <f t="shared" si="20"/>
        <v>189.28</v>
      </c>
      <c r="N37" s="95">
        <f t="shared" si="21"/>
        <v>229.02879999999999</v>
      </c>
      <c r="O37" s="95">
        <f t="shared" si="22"/>
        <v>18.928000000000001</v>
      </c>
      <c r="P37" s="95">
        <f t="shared" si="23"/>
        <v>22.90288</v>
      </c>
      <c r="Q37" s="63">
        <f t="shared" si="24"/>
        <v>208.208</v>
      </c>
      <c r="R37" s="63">
        <f t="shared" si="25"/>
        <v>251.93168</v>
      </c>
    </row>
    <row r="38" spans="1:18" ht="118.8" x14ac:dyDescent="0.3">
      <c r="A38" s="39" t="s">
        <v>70</v>
      </c>
      <c r="B38" s="126" t="s">
        <v>155</v>
      </c>
      <c r="C38" s="11" t="s">
        <v>15</v>
      </c>
      <c r="D38" s="11">
        <v>72</v>
      </c>
      <c r="E38" s="13" t="s">
        <v>48</v>
      </c>
      <c r="F38" s="80" t="s">
        <v>124</v>
      </c>
      <c r="G38" s="10">
        <v>6</v>
      </c>
      <c r="H38" s="10">
        <v>11.05</v>
      </c>
      <c r="I38" s="67">
        <f t="shared" si="17"/>
        <v>13.3705</v>
      </c>
      <c r="J38" s="67">
        <v>21</v>
      </c>
      <c r="K38" s="67">
        <f t="shared" si="18"/>
        <v>1.8416666666666668</v>
      </c>
      <c r="L38" s="101">
        <f t="shared" si="19"/>
        <v>2.2284166666666669</v>
      </c>
      <c r="M38" s="101">
        <f t="shared" si="20"/>
        <v>132.60000000000002</v>
      </c>
      <c r="N38" s="95">
        <f t="shared" si="21"/>
        <v>160.44600000000003</v>
      </c>
      <c r="O38" s="95">
        <f t="shared" si="22"/>
        <v>13.260000000000003</v>
      </c>
      <c r="P38" s="95">
        <f t="shared" si="23"/>
        <v>16.044600000000003</v>
      </c>
      <c r="Q38" s="63">
        <f t="shared" si="24"/>
        <v>145.86000000000001</v>
      </c>
      <c r="R38" s="63">
        <f t="shared" si="25"/>
        <v>176.49060000000003</v>
      </c>
    </row>
    <row r="39" spans="1:18" ht="105.6" x14ac:dyDescent="0.3">
      <c r="A39" s="39" t="s">
        <v>71</v>
      </c>
      <c r="B39" s="126" t="s">
        <v>156</v>
      </c>
      <c r="C39" s="11" t="s">
        <v>15</v>
      </c>
      <c r="D39" s="11">
        <v>36</v>
      </c>
      <c r="E39" s="13" t="s">
        <v>49</v>
      </c>
      <c r="F39" s="80" t="s">
        <v>125</v>
      </c>
      <c r="G39" s="10">
        <v>6</v>
      </c>
      <c r="H39" s="10">
        <v>15.2</v>
      </c>
      <c r="I39" s="67">
        <f t="shared" si="17"/>
        <v>18.391999999999999</v>
      </c>
      <c r="J39" s="67">
        <v>21</v>
      </c>
      <c r="K39" s="67">
        <f t="shared" si="18"/>
        <v>2.5333333333333332</v>
      </c>
      <c r="L39" s="101">
        <f t="shared" si="19"/>
        <v>3.0653333333333332</v>
      </c>
      <c r="M39" s="101">
        <f t="shared" si="20"/>
        <v>91.199999999999989</v>
      </c>
      <c r="N39" s="95">
        <f t="shared" si="21"/>
        <v>110.35199999999999</v>
      </c>
      <c r="O39" s="95">
        <f t="shared" si="22"/>
        <v>9.1199999999999992</v>
      </c>
      <c r="P39" s="95">
        <f t="shared" si="23"/>
        <v>11.0352</v>
      </c>
      <c r="Q39" s="63">
        <f t="shared" si="24"/>
        <v>100.32</v>
      </c>
      <c r="R39" s="63">
        <f t="shared" si="25"/>
        <v>121.38719999999999</v>
      </c>
    </row>
    <row r="40" spans="1:18" ht="72" x14ac:dyDescent="0.3">
      <c r="A40" s="39" t="s">
        <v>72</v>
      </c>
      <c r="B40" s="126" t="s">
        <v>50</v>
      </c>
      <c r="C40" s="11" t="s">
        <v>15</v>
      </c>
      <c r="D40" s="11">
        <v>120</v>
      </c>
      <c r="E40" s="13" t="s">
        <v>51</v>
      </c>
      <c r="F40" s="80" t="s">
        <v>126</v>
      </c>
      <c r="G40" s="10">
        <v>6</v>
      </c>
      <c r="H40" s="10">
        <v>15.56</v>
      </c>
      <c r="I40" s="67">
        <f t="shared" si="17"/>
        <v>18.8276</v>
      </c>
      <c r="J40" s="67">
        <v>21</v>
      </c>
      <c r="K40" s="67">
        <f t="shared" si="18"/>
        <v>2.5933333333333333</v>
      </c>
      <c r="L40" s="101">
        <f t="shared" si="19"/>
        <v>3.1379333333333332</v>
      </c>
      <c r="M40" s="101">
        <f t="shared" si="20"/>
        <v>311.2</v>
      </c>
      <c r="N40" s="95">
        <f t="shared" si="21"/>
        <v>376.55200000000002</v>
      </c>
      <c r="O40" s="95">
        <f t="shared" si="22"/>
        <v>31.12</v>
      </c>
      <c r="P40" s="95">
        <f t="shared" si="23"/>
        <v>37.655200000000001</v>
      </c>
      <c r="Q40" s="63">
        <f t="shared" si="24"/>
        <v>342.32</v>
      </c>
      <c r="R40" s="63">
        <f t="shared" si="25"/>
        <v>414.2072</v>
      </c>
    </row>
    <row r="41" spans="1:18" ht="105.6" x14ac:dyDescent="0.3">
      <c r="A41" s="39" t="s">
        <v>73</v>
      </c>
      <c r="B41" s="126" t="s">
        <v>157</v>
      </c>
      <c r="C41" s="11" t="s">
        <v>15</v>
      </c>
      <c r="D41" s="11">
        <v>6</v>
      </c>
      <c r="E41" s="13" t="s">
        <v>57</v>
      </c>
      <c r="F41" s="76" t="s">
        <v>127</v>
      </c>
      <c r="G41" s="10">
        <v>1</v>
      </c>
      <c r="H41" s="10">
        <v>25</v>
      </c>
      <c r="I41" s="67">
        <f t="shared" si="17"/>
        <v>30.25</v>
      </c>
      <c r="J41" s="67">
        <v>21</v>
      </c>
      <c r="K41" s="67">
        <f t="shared" si="18"/>
        <v>25</v>
      </c>
      <c r="L41" s="101">
        <f t="shared" si="19"/>
        <v>30.25</v>
      </c>
      <c r="M41" s="101">
        <f t="shared" si="20"/>
        <v>150</v>
      </c>
      <c r="N41" s="95">
        <f t="shared" si="21"/>
        <v>181.5</v>
      </c>
      <c r="O41" s="95">
        <f t="shared" si="22"/>
        <v>15</v>
      </c>
      <c r="P41" s="95">
        <f t="shared" si="23"/>
        <v>18.149999999999999</v>
      </c>
      <c r="Q41" s="63">
        <f t="shared" si="24"/>
        <v>165</v>
      </c>
      <c r="R41" s="63">
        <f t="shared" si="25"/>
        <v>199.65</v>
      </c>
    </row>
    <row r="42" spans="1:18" ht="100.8" customHeight="1" x14ac:dyDescent="0.3">
      <c r="A42" s="40" t="s">
        <v>74</v>
      </c>
      <c r="B42" s="127" t="s">
        <v>158</v>
      </c>
      <c r="C42" s="11" t="s">
        <v>21</v>
      </c>
      <c r="D42" s="11">
        <v>10</v>
      </c>
      <c r="E42" s="7" t="s">
        <v>52</v>
      </c>
      <c r="F42" s="81" t="s">
        <v>128</v>
      </c>
      <c r="G42" s="41">
        <v>1</v>
      </c>
      <c r="H42" s="41">
        <v>72.13</v>
      </c>
      <c r="I42" s="67">
        <f t="shared" si="17"/>
        <v>87.277299999999997</v>
      </c>
      <c r="J42" s="67">
        <v>21</v>
      </c>
      <c r="K42" s="67">
        <f t="shared" si="18"/>
        <v>72.13</v>
      </c>
      <c r="L42" s="101">
        <f t="shared" si="19"/>
        <v>87.277299999999997</v>
      </c>
      <c r="M42" s="101">
        <f t="shared" si="20"/>
        <v>721.3</v>
      </c>
      <c r="N42" s="95">
        <f t="shared" si="21"/>
        <v>872.77299999999991</v>
      </c>
      <c r="O42" s="95">
        <f t="shared" si="22"/>
        <v>72.13</v>
      </c>
      <c r="P42" s="95">
        <f t="shared" si="23"/>
        <v>87.277299999999997</v>
      </c>
      <c r="Q42" s="63">
        <f t="shared" si="24"/>
        <v>793.43</v>
      </c>
      <c r="R42" s="63">
        <f t="shared" si="25"/>
        <v>960.05029999999988</v>
      </c>
    </row>
    <row r="43" spans="1:18" ht="127.2" customHeight="1" x14ac:dyDescent="0.3">
      <c r="A43" s="42" t="s">
        <v>75</v>
      </c>
      <c r="B43" s="128" t="s">
        <v>159</v>
      </c>
      <c r="C43" s="11" t="s">
        <v>21</v>
      </c>
      <c r="D43" s="11">
        <v>10</v>
      </c>
      <c r="E43" s="7" t="s">
        <v>53</v>
      </c>
      <c r="F43" s="81" t="s">
        <v>129</v>
      </c>
      <c r="G43" s="41">
        <v>1</v>
      </c>
      <c r="H43" s="41">
        <v>45.56</v>
      </c>
      <c r="I43" s="67">
        <f t="shared" si="17"/>
        <v>55.127600000000001</v>
      </c>
      <c r="J43" s="67">
        <v>21</v>
      </c>
      <c r="K43" s="67">
        <f t="shared" si="18"/>
        <v>45.56</v>
      </c>
      <c r="L43" s="101">
        <f t="shared" si="19"/>
        <v>55.127600000000001</v>
      </c>
      <c r="M43" s="101">
        <f t="shared" si="20"/>
        <v>455.6</v>
      </c>
      <c r="N43" s="95">
        <f t="shared" si="21"/>
        <v>551.27600000000007</v>
      </c>
      <c r="O43" s="95">
        <f t="shared" si="22"/>
        <v>45.56</v>
      </c>
      <c r="P43" s="95">
        <f t="shared" si="23"/>
        <v>55.127600000000001</v>
      </c>
      <c r="Q43" s="63">
        <f t="shared" si="24"/>
        <v>501.16</v>
      </c>
      <c r="R43" s="63">
        <f t="shared" si="25"/>
        <v>606.4036000000001</v>
      </c>
    </row>
    <row r="44" spans="1:18" x14ac:dyDescent="0.3">
      <c r="A44" s="143" t="s">
        <v>76</v>
      </c>
      <c r="B44" s="144"/>
      <c r="C44" s="144"/>
      <c r="D44" s="144"/>
      <c r="E44" s="144"/>
      <c r="F44" s="144"/>
      <c r="G44" s="144"/>
      <c r="H44" s="144"/>
      <c r="I44" s="144"/>
      <c r="J44" s="144"/>
      <c r="K44" s="144"/>
      <c r="L44" s="145"/>
      <c r="M44" s="134">
        <f>SUM(M30:M43)</f>
        <v>3893.7299999999991</v>
      </c>
      <c r="N44" s="135">
        <f>SUM(N30:N43)</f>
        <v>4711.4133000000002</v>
      </c>
      <c r="O44" s="102">
        <f t="shared" si="22"/>
        <v>389.37299999999993</v>
      </c>
      <c r="P44" s="102">
        <f>SUM(P30:P43)</f>
        <v>471.14132999999993</v>
      </c>
      <c r="Q44" s="77">
        <f>SUM(Q30:Q43)</f>
        <v>4283.1030000000001</v>
      </c>
      <c r="R44" s="77">
        <f>SUM(R30:R43)</f>
        <v>5182.5546300000005</v>
      </c>
    </row>
    <row r="45" spans="1:18" s="136" customFormat="1" ht="15.6" x14ac:dyDescent="0.3">
      <c r="A45" s="151" t="s">
        <v>166</v>
      </c>
      <c r="B45" s="152"/>
      <c r="C45" s="152"/>
      <c r="D45" s="152"/>
      <c r="E45" s="152"/>
      <c r="F45" s="152"/>
      <c r="G45" s="152"/>
      <c r="H45" s="152"/>
      <c r="I45" s="152"/>
      <c r="J45" s="152"/>
      <c r="K45" s="152"/>
      <c r="L45" s="152"/>
      <c r="M45" s="152"/>
      <c r="N45" s="152"/>
      <c r="O45" s="152"/>
      <c r="P45" s="152"/>
      <c r="Q45" s="152"/>
      <c r="R45" s="152"/>
    </row>
    <row r="46" spans="1:18" s="136" customFormat="1" ht="15.6" x14ac:dyDescent="0.3">
      <c r="A46" s="137"/>
      <c r="B46" s="110"/>
      <c r="C46" s="111"/>
      <c r="D46" s="137"/>
      <c r="E46" s="138"/>
      <c r="L46" s="139"/>
    </row>
    <row r="47" spans="1:18" s="136" customFormat="1" ht="15.6" x14ac:dyDescent="0.3">
      <c r="A47" s="103"/>
      <c r="B47" s="104" t="s">
        <v>160</v>
      </c>
      <c r="C47" s="105"/>
      <c r="D47" s="103"/>
      <c r="E47" s="106"/>
      <c r="F47" s="107"/>
      <c r="G47" s="107"/>
      <c r="H47" s="107"/>
      <c r="I47" s="107"/>
      <c r="J47" s="107"/>
      <c r="K47" s="107" t="s">
        <v>161</v>
      </c>
      <c r="L47" s="108"/>
      <c r="M47" s="107"/>
      <c r="N47" s="107"/>
      <c r="O47" s="107"/>
      <c r="P47" s="107"/>
      <c r="Q47" s="107"/>
      <c r="R47" s="107"/>
    </row>
    <row r="48" spans="1:18" s="136" customFormat="1" ht="15.6" x14ac:dyDescent="0.3">
      <c r="A48" s="109"/>
      <c r="B48" s="110"/>
      <c r="C48" s="111"/>
      <c r="D48" s="109"/>
      <c r="E48" s="112"/>
      <c r="F48" s="113"/>
      <c r="G48" s="113"/>
      <c r="H48" s="113"/>
      <c r="I48" s="113"/>
      <c r="J48" s="113"/>
      <c r="K48" s="113"/>
      <c r="L48" s="114"/>
      <c r="M48" s="113"/>
      <c r="N48" s="113"/>
      <c r="O48" s="113"/>
      <c r="P48" s="113"/>
      <c r="Q48" s="113"/>
      <c r="R48" s="113"/>
    </row>
    <row r="49" spans="1:18" s="136" customFormat="1" ht="15.6" x14ac:dyDescent="0.3">
      <c r="A49" s="103"/>
      <c r="B49" s="151" t="s">
        <v>162</v>
      </c>
      <c r="C49" s="151"/>
      <c r="D49" s="151"/>
      <c r="E49" s="151"/>
      <c r="F49" s="107"/>
      <c r="G49" s="107"/>
      <c r="H49" s="107"/>
      <c r="I49" s="107"/>
      <c r="J49" s="107"/>
      <c r="K49" s="107" t="s">
        <v>165</v>
      </c>
      <c r="L49" s="108"/>
      <c r="M49" s="107"/>
      <c r="N49" s="107"/>
      <c r="O49" s="107"/>
      <c r="P49" s="107"/>
      <c r="Q49" s="107"/>
      <c r="R49" s="107"/>
    </row>
    <row r="50" spans="1:18" s="136" customFormat="1" ht="15.6" x14ac:dyDescent="0.3">
      <c r="A50" s="109"/>
      <c r="B50" s="110"/>
      <c r="C50" s="111"/>
      <c r="D50" s="109"/>
      <c r="E50" s="112"/>
      <c r="F50" s="113"/>
      <c r="G50" s="113"/>
      <c r="H50" s="113"/>
      <c r="I50" s="113"/>
      <c r="J50" s="113"/>
      <c r="K50" s="165" t="s">
        <v>169</v>
      </c>
      <c r="L50" s="114"/>
      <c r="M50" s="113"/>
      <c r="N50" s="113"/>
      <c r="O50" s="113"/>
      <c r="P50" s="113"/>
      <c r="Q50" s="113"/>
      <c r="R50" s="113"/>
    </row>
    <row r="51" spans="1:18" s="136" customFormat="1" ht="63.6" customHeight="1" x14ac:dyDescent="0.3">
      <c r="A51" s="109"/>
      <c r="B51" s="153" t="s">
        <v>163</v>
      </c>
      <c r="C51" s="153"/>
      <c r="D51" s="153"/>
      <c r="E51" s="153"/>
      <c r="F51" s="113"/>
      <c r="G51" s="113"/>
      <c r="H51" s="113"/>
      <c r="I51" s="113"/>
      <c r="J51" s="113"/>
      <c r="K51" s="153" t="s">
        <v>167</v>
      </c>
      <c r="L51" s="153"/>
      <c r="M51" s="153"/>
      <c r="N51" s="113"/>
      <c r="O51" s="113"/>
      <c r="P51" s="113"/>
      <c r="Q51" s="113"/>
      <c r="R51" s="113"/>
    </row>
    <row r="52" spans="1:18" s="136" customFormat="1" ht="15.6" x14ac:dyDescent="0.3">
      <c r="A52" s="109"/>
      <c r="B52" s="110"/>
      <c r="C52" s="111"/>
      <c r="D52" s="109"/>
      <c r="E52" s="112"/>
      <c r="F52" s="113"/>
      <c r="G52" s="113"/>
      <c r="H52" s="113"/>
      <c r="I52" s="113"/>
      <c r="J52" s="113"/>
      <c r="K52" s="113"/>
      <c r="L52" s="114"/>
      <c r="M52" s="113"/>
      <c r="N52" s="113"/>
      <c r="O52" s="113"/>
      <c r="P52" s="113"/>
      <c r="Q52" s="113"/>
      <c r="R52" s="113"/>
    </row>
    <row r="53" spans="1:18" s="136" customFormat="1" ht="15.6" x14ac:dyDescent="0.3">
      <c r="A53" s="115"/>
      <c r="B53" s="113" t="s">
        <v>164</v>
      </c>
      <c r="C53" s="116"/>
      <c r="D53" s="115"/>
      <c r="E53" s="117"/>
      <c r="F53" s="118"/>
      <c r="G53" s="113"/>
      <c r="H53" s="119"/>
      <c r="I53" s="119"/>
      <c r="J53" s="115"/>
      <c r="K53" s="113" t="s">
        <v>164</v>
      </c>
      <c r="L53" s="119"/>
      <c r="M53" s="113"/>
      <c r="N53" s="113"/>
      <c r="O53" s="113"/>
      <c r="P53" s="113"/>
      <c r="Q53" s="113"/>
      <c r="R53" s="113"/>
    </row>
    <row r="54" spans="1:18" x14ac:dyDescent="0.3">
      <c r="M54"/>
      <c r="N54"/>
      <c r="O54"/>
      <c r="P54"/>
    </row>
  </sheetData>
  <mergeCells count="25">
    <mergeCell ref="A45:R45"/>
    <mergeCell ref="B49:E49"/>
    <mergeCell ref="B51:E51"/>
    <mergeCell ref="K51:M51"/>
    <mergeCell ref="M1:Q4"/>
    <mergeCell ref="R7:R8"/>
    <mergeCell ref="B10:N10"/>
    <mergeCell ref="A25:L25"/>
    <mergeCell ref="A5:N5"/>
    <mergeCell ref="A7:A8"/>
    <mergeCell ref="B7:B8"/>
    <mergeCell ref="C7:C8"/>
    <mergeCell ref="D7:D8"/>
    <mergeCell ref="E7:E8"/>
    <mergeCell ref="H7:I7"/>
    <mergeCell ref="N7:N8"/>
    <mergeCell ref="Q7:Q8"/>
    <mergeCell ref="P7:P8"/>
    <mergeCell ref="B29:L29"/>
    <mergeCell ref="A44:L44"/>
    <mergeCell ref="J7:J8"/>
    <mergeCell ref="K7:L7"/>
    <mergeCell ref="F7:G7"/>
    <mergeCell ref="M7:M8"/>
    <mergeCell ref="O7:O8"/>
  </mergeCells>
  <phoneticPr fontId="16" type="noConversion"/>
  <pageMargins left="0.32583333333333331" right="0.27559055118110237" top="0.6692913385826772" bottom="0.39370078740157483" header="0.51181102362204722" footer="0.51181102362204722"/>
  <pageSetup paperSize="9" scale="85" firstPageNumber="0" orientation="landscape" r:id="rId1"/>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user</cp:lastModifiedBy>
  <cp:revision>157</cp:revision>
  <cp:lastPrinted>2022-02-08T12:06:48Z</cp:lastPrinted>
  <dcterms:created xsi:type="dcterms:W3CDTF">2015-11-09T12:11:40Z</dcterms:created>
  <dcterms:modified xsi:type="dcterms:W3CDTF">2022-02-22T09:08:10Z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