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C:\Users\Daiva\Documents\VUAL 2022-01-13\"/>
    </mc:Choice>
  </mc:AlternateContent>
  <xr:revisionPtr revIDLastSave="0" documentId="8_{4BACF428-AED9-4726-9F20-29B1D1030F2F}" xr6:coauthVersionLast="47" xr6:coauthVersionMax="47" xr10:uidLastSave="{00000000-0000-0000-0000-000000000000}"/>
  <bookViews>
    <workbookView xWindow="-108" yWindow="-108" windowWidth="19416" windowHeight="10416" tabRatio="990" xr2:uid="{00000000-000D-0000-FFFF-FFFF00000000}"/>
  </bookViews>
  <sheets>
    <sheet name="1" sheetId="1" r:id="rId1"/>
  </sheets>
  <definedNames>
    <definedName name="_Hlk7008379" localSheetId="0">'1'!$M$1</definedName>
    <definedName name="_xlnm.Print_Area" localSheetId="0">'1'!$A$1:$R$57</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K51" i="1" l="1"/>
  <c r="L51" i="1" s="1"/>
  <c r="I51" i="1"/>
  <c r="K49" i="1"/>
  <c r="M49" i="1" s="1"/>
  <c r="N49" i="1" s="1"/>
  <c r="I49" i="1"/>
  <c r="K35" i="1"/>
  <c r="M35" i="1" s="1"/>
  <c r="N35" i="1" s="1"/>
  <c r="K36" i="1"/>
  <c r="M36" i="1" s="1"/>
  <c r="N36" i="1" s="1"/>
  <c r="K37" i="1"/>
  <c r="L37" i="1" s="1"/>
  <c r="K38" i="1"/>
  <c r="L38" i="1" s="1"/>
  <c r="K39" i="1"/>
  <c r="M39" i="1" s="1"/>
  <c r="N39" i="1" s="1"/>
  <c r="K40" i="1"/>
  <c r="M40" i="1" s="1"/>
  <c r="N40" i="1" s="1"/>
  <c r="K41" i="1"/>
  <c r="L41" i="1" s="1"/>
  <c r="K42" i="1"/>
  <c r="L42" i="1" s="1"/>
  <c r="K43" i="1"/>
  <c r="M43" i="1" s="1"/>
  <c r="N43" i="1" s="1"/>
  <c r="K44" i="1"/>
  <c r="M44" i="1" s="1"/>
  <c r="N44" i="1" s="1"/>
  <c r="K45" i="1"/>
  <c r="L45" i="1" s="1"/>
  <c r="K46" i="1"/>
  <c r="L46" i="1" s="1"/>
  <c r="K47" i="1"/>
  <c r="M47" i="1" s="1"/>
  <c r="N47" i="1" s="1"/>
  <c r="I35" i="1"/>
  <c r="I36" i="1"/>
  <c r="I37" i="1"/>
  <c r="I38" i="1"/>
  <c r="I39" i="1"/>
  <c r="I40" i="1"/>
  <c r="I41" i="1"/>
  <c r="I42" i="1"/>
  <c r="I43" i="1"/>
  <c r="I44" i="1"/>
  <c r="I45" i="1"/>
  <c r="I46" i="1"/>
  <c r="I47" i="1"/>
  <c r="K34" i="1"/>
  <c r="M34" i="1" s="1"/>
  <c r="I34" i="1"/>
  <c r="M51" i="1" l="1"/>
  <c r="N51" i="1" s="1"/>
  <c r="N34" i="1"/>
  <c r="L47" i="1"/>
  <c r="L39" i="1"/>
  <c r="L35" i="1"/>
  <c r="L34" i="1"/>
  <c r="L49" i="1"/>
  <c r="L43" i="1"/>
  <c r="L44" i="1"/>
  <c r="L40" i="1"/>
  <c r="L36" i="1"/>
  <c r="O49" i="1"/>
  <c r="P49" i="1" s="1"/>
  <c r="O34" i="1"/>
  <c r="P34" i="1" s="1"/>
  <c r="O47" i="1"/>
  <c r="P47" i="1" s="1"/>
  <c r="M46" i="1"/>
  <c r="N46" i="1" s="1"/>
  <c r="M45" i="1"/>
  <c r="N45" i="1" s="1"/>
  <c r="O44" i="1"/>
  <c r="P44" i="1" s="1"/>
  <c r="R44" i="1" s="1"/>
  <c r="O43" i="1"/>
  <c r="P43" i="1" s="1"/>
  <c r="M42" i="1"/>
  <c r="N42" i="1" s="1"/>
  <c r="M41" i="1"/>
  <c r="N41" i="1" s="1"/>
  <c r="O40" i="1"/>
  <c r="P40" i="1" s="1"/>
  <c r="O39" i="1"/>
  <c r="P39" i="1" s="1"/>
  <c r="M38" i="1"/>
  <c r="N38" i="1" s="1"/>
  <c r="M37" i="1"/>
  <c r="N37" i="1" s="1"/>
  <c r="O36" i="1"/>
  <c r="P36" i="1" s="1"/>
  <c r="O35" i="1"/>
  <c r="P35" i="1" s="1"/>
  <c r="O51" i="1" l="1"/>
  <c r="P51" i="1" s="1"/>
  <c r="R51" i="1" s="1"/>
  <c r="Q49" i="1"/>
  <c r="M48" i="1"/>
  <c r="O48" i="1" s="1"/>
  <c r="Q34" i="1"/>
  <c r="Q39" i="1"/>
  <c r="R34" i="1"/>
  <c r="Q51" i="1"/>
  <c r="N48" i="1"/>
  <c r="R36" i="1"/>
  <c r="R49" i="1"/>
  <c r="Q47" i="1"/>
  <c r="R47" i="1"/>
  <c r="O46" i="1"/>
  <c r="Q46" i="1" s="1"/>
  <c r="O45" i="1"/>
  <c r="P45" i="1" s="1"/>
  <c r="Q44" i="1"/>
  <c r="Q43" i="1"/>
  <c r="R43" i="1"/>
  <c r="O42" i="1"/>
  <c r="P42" i="1" s="1"/>
  <c r="O41" i="1"/>
  <c r="P41" i="1" s="1"/>
  <c r="R40" i="1"/>
  <c r="Q40" i="1"/>
  <c r="R39" i="1"/>
  <c r="O38" i="1"/>
  <c r="P38" i="1" s="1"/>
  <c r="O37" i="1"/>
  <c r="P37" i="1" s="1"/>
  <c r="Q36" i="1"/>
  <c r="Q35" i="1"/>
  <c r="R35" i="1"/>
  <c r="Q41" i="1" l="1"/>
  <c r="P46" i="1"/>
  <c r="P48" i="1" s="1"/>
  <c r="Q45" i="1"/>
  <c r="R45" i="1"/>
  <c r="Q42" i="1"/>
  <c r="R42" i="1"/>
  <c r="R41" i="1"/>
  <c r="Q38" i="1"/>
  <c r="R38" i="1"/>
  <c r="Q37" i="1"/>
  <c r="R37" i="1"/>
  <c r="R46" i="1" l="1"/>
  <c r="R48" i="1" s="1"/>
  <c r="Q48" i="1"/>
  <c r="K31" i="1"/>
  <c r="I31" i="1"/>
  <c r="K30" i="1"/>
  <c r="L30" i="1" s="1"/>
  <c r="I30" i="1"/>
  <c r="K28" i="1"/>
  <c r="I28" i="1"/>
  <c r="M28" i="1" l="1"/>
  <c r="N28" i="1" s="1"/>
  <c r="L28" i="1"/>
  <c r="M30" i="1"/>
  <c r="M31" i="1"/>
  <c r="N31" i="1" s="1"/>
  <c r="L31" i="1"/>
  <c r="O28" i="1"/>
  <c r="P28" i="1" s="1"/>
  <c r="I27" i="1"/>
  <c r="K27" i="1"/>
  <c r="K26" i="1"/>
  <c r="I26" i="1"/>
  <c r="K24" i="1"/>
  <c r="L24" i="1" s="1"/>
  <c r="K23" i="1"/>
  <c r="L23" i="1" s="1"/>
  <c r="I22" i="1"/>
  <c r="I23" i="1"/>
  <c r="I24" i="1"/>
  <c r="K22" i="1"/>
  <c r="L22" i="1" s="1"/>
  <c r="I21" i="1"/>
  <c r="K21" i="1"/>
  <c r="I20" i="1"/>
  <c r="K20" i="1"/>
  <c r="L20" i="1" s="1"/>
  <c r="I19" i="1"/>
  <c r="K19" i="1"/>
  <c r="L19" i="1" s="1"/>
  <c r="K18" i="1"/>
  <c r="I18" i="1"/>
  <c r="K17" i="1"/>
  <c r="I17" i="1"/>
  <c r="M32" i="1" l="1"/>
  <c r="M21" i="1"/>
  <c r="N21" i="1" s="1"/>
  <c r="L21" i="1"/>
  <c r="M17" i="1"/>
  <c r="N17" i="1" s="1"/>
  <c r="L17" i="1"/>
  <c r="M26" i="1"/>
  <c r="N26" i="1" s="1"/>
  <c r="L26" i="1"/>
  <c r="M27" i="1"/>
  <c r="N27" i="1" s="1"/>
  <c r="L27" i="1"/>
  <c r="O30" i="1"/>
  <c r="N30" i="1"/>
  <c r="N32" i="1" s="1"/>
  <c r="M18" i="1"/>
  <c r="N18" i="1" s="1"/>
  <c r="L18" i="1"/>
  <c r="O31" i="1"/>
  <c r="P31" i="1" s="1"/>
  <c r="R28" i="1"/>
  <c r="O26" i="1"/>
  <c r="Q28" i="1"/>
  <c r="R31" i="1"/>
  <c r="M24" i="1"/>
  <c r="N24" i="1" s="1"/>
  <c r="M23" i="1"/>
  <c r="N23" i="1" s="1"/>
  <c r="M19" i="1"/>
  <c r="N19" i="1" s="1"/>
  <c r="M20" i="1"/>
  <c r="N20" i="1" s="1"/>
  <c r="M22" i="1"/>
  <c r="N22" i="1" s="1"/>
  <c r="Q31" i="1" l="1"/>
  <c r="O21" i="1"/>
  <c r="P21" i="1" s="1"/>
  <c r="R21" i="1" s="1"/>
  <c r="O17" i="1"/>
  <c r="P17" i="1" s="1"/>
  <c r="R17" i="1" s="1"/>
  <c r="O18" i="1"/>
  <c r="P18" i="1" s="1"/>
  <c r="R18" i="1" s="1"/>
  <c r="O27" i="1"/>
  <c r="P27" i="1" s="1"/>
  <c r="R27" i="1" s="1"/>
  <c r="Q27" i="1"/>
  <c r="P26" i="1"/>
  <c r="R26" i="1" s="1"/>
  <c r="P30" i="1"/>
  <c r="O32" i="1"/>
  <c r="Q30" i="1"/>
  <c r="Q32" i="1" s="1"/>
  <c r="Q26" i="1"/>
  <c r="O23" i="1"/>
  <c r="Q23" i="1" s="1"/>
  <c r="O20" i="1"/>
  <c r="P20" i="1" s="1"/>
  <c r="Q21" i="1"/>
  <c r="O19" i="1"/>
  <c r="P19" i="1" s="1"/>
  <c r="O24" i="1"/>
  <c r="P24" i="1" s="1"/>
  <c r="O22" i="1"/>
  <c r="P22" i="1" s="1"/>
  <c r="Q18" i="1" l="1"/>
  <c r="Q17" i="1"/>
  <c r="R30" i="1"/>
  <c r="R32" i="1" s="1"/>
  <c r="P32" i="1"/>
  <c r="P23" i="1"/>
  <c r="R23" i="1" s="1"/>
  <c r="Q20" i="1"/>
  <c r="Q24" i="1"/>
  <c r="R20" i="1"/>
  <c r="Q19" i="1"/>
  <c r="R19" i="1"/>
  <c r="R24" i="1"/>
  <c r="R22" i="1"/>
  <c r="Q22" i="1"/>
  <c r="K16" i="1"/>
  <c r="I16" i="1"/>
  <c r="K14" i="1"/>
  <c r="K13" i="1"/>
  <c r="K12" i="1"/>
  <c r="K15" i="1"/>
  <c r="L15" i="1" s="1"/>
  <c r="I12" i="1"/>
  <c r="I13" i="1"/>
  <c r="I14" i="1"/>
  <c r="I15" i="1"/>
  <c r="K11" i="1"/>
  <c r="L11" i="1" s="1"/>
  <c r="I11" i="1"/>
  <c r="M13" i="1" l="1"/>
  <c r="N13" i="1" s="1"/>
  <c r="L13" i="1"/>
  <c r="M14" i="1"/>
  <c r="N14" i="1" s="1"/>
  <c r="L14" i="1"/>
  <c r="M12" i="1"/>
  <c r="L12" i="1"/>
  <c r="M16" i="1"/>
  <c r="N16" i="1" s="1"/>
  <c r="L16" i="1"/>
  <c r="M11" i="1"/>
  <c r="N11" i="1" s="1"/>
  <c r="M15" i="1"/>
  <c r="N15" i="1" s="1"/>
  <c r="O13" i="1"/>
  <c r="P13" i="1" s="1"/>
  <c r="O16" i="1" l="1"/>
  <c r="P16" i="1" s="1"/>
  <c r="R16" i="1" s="1"/>
  <c r="O14" i="1"/>
  <c r="P14" i="1" s="1"/>
  <c r="R14" i="1" s="1"/>
  <c r="N12" i="1"/>
  <c r="O12" i="1"/>
  <c r="P12" i="1" s="1"/>
  <c r="R13" i="1"/>
  <c r="Q13" i="1"/>
  <c r="O15" i="1"/>
  <c r="P15" i="1" s="1"/>
  <c r="M25" i="1"/>
  <c r="O11" i="1"/>
  <c r="Q12" i="1" l="1"/>
  <c r="R12" i="1"/>
  <c r="Q14" i="1"/>
  <c r="Q11" i="1"/>
  <c r="P11" i="1"/>
  <c r="P25" i="1" s="1"/>
  <c r="Q16" i="1"/>
  <c r="Q15" i="1"/>
  <c r="R15" i="1"/>
  <c r="O25" i="1"/>
  <c r="N25" i="1"/>
  <c r="R11" i="1" l="1"/>
  <c r="R25" i="1" s="1"/>
  <c r="Q25" i="1"/>
</calcChain>
</file>

<file path=xl/sharedStrings.xml><?xml version="1.0" encoding="utf-8"?>
<sst xmlns="http://schemas.openxmlformats.org/spreadsheetml/2006/main" count="210" uniqueCount="184">
  <si>
    <t>Pirkimo objekto dalies Nr.</t>
  </si>
  <si>
    <t>Prekės pavadinimas</t>
  </si>
  <si>
    <t>1.</t>
  </si>
  <si>
    <t>Šviesoje kietėjantis kompozitas:</t>
  </si>
  <si>
    <t> rinki-nys</t>
  </si>
  <si>
    <t>1.2</t>
  </si>
  <si>
    <t>ml </t>
  </si>
  <si>
    <t>1.3</t>
  </si>
  <si>
    <t>ml</t>
  </si>
  <si>
    <t>1.4</t>
  </si>
  <si>
    <t>g</t>
  </si>
  <si>
    <t>1.5</t>
  </si>
  <si>
    <t>1.6</t>
  </si>
  <si>
    <t>1.7</t>
  </si>
  <si>
    <t>1.8</t>
  </si>
  <si>
    <t>vnt.</t>
  </si>
  <si>
    <t>1.9</t>
  </si>
  <si>
    <t>1.10</t>
  </si>
  <si>
    <t>1.11</t>
  </si>
  <si>
    <t>1.12</t>
  </si>
  <si>
    <t>pak.</t>
  </si>
  <si>
    <t>rinki-nys</t>
  </si>
  <si>
    <t xml:space="preserve">Naudomjama dentino, apsinuoginusių kaklelių apsaugai, dentino tubulių uždarymui. Kietinamas šviesa. </t>
  </si>
  <si>
    <t>Žele pavidalo, švirkšte, EDTA ( 19%) pagrindu, palengvina kanalo preparavimą.</t>
  </si>
  <si>
    <t>1.13</t>
  </si>
  <si>
    <t>Įvairių storių</t>
  </si>
  <si>
    <t>1.1</t>
  </si>
  <si>
    <t>1.14</t>
  </si>
  <si>
    <t>2.</t>
  </si>
  <si>
    <t>3.</t>
  </si>
  <si>
    <t>5.</t>
  </si>
  <si>
    <t xml:space="preserve">Siūlomos prekės </t>
  </si>
  <si>
    <t>Mato vieneto ( nurodyto 3 stulpelyje)</t>
  </si>
  <si>
    <t>PVM tarifas    %</t>
  </si>
  <si>
    <t xml:space="preserve">Univeraslus nanohibridinis kompozitas turintis savyje Ormocerų užpildą, mažai traukiasi (1,25proc), gerai poliruojasi,visų klasių ertmėms rinkinys (5šv.x3g A2, A3, GA3,25, A3,5, storasluoksnis U+20 vienkartinių bondo dozių)
</t>
  </si>
  <si>
    <t>mato vnt. kiekis pakuo-tėje</t>
  </si>
  <si>
    <t>Mato vienetas</t>
  </si>
  <si>
    <t>Siūlomos pakuotės kaina</t>
  </si>
  <si>
    <t>Eur be PVM*</t>
  </si>
  <si>
    <t xml:space="preserve"> Eur su PVM*</t>
  </si>
  <si>
    <t>kaina  Eur be PVM
((11)=(8)/(7))</t>
  </si>
  <si>
    <t>kaina Eur su PVM
((12)=(11)+(11)x(10)/100)</t>
  </si>
  <si>
    <t>flak.</t>
  </si>
  <si>
    <t>10.</t>
  </si>
  <si>
    <t>Dvigubo kietėjimo cementas restauracijoms ir kulties atstatymui :</t>
  </si>
  <si>
    <t>10.1.</t>
  </si>
  <si>
    <t>10.2.</t>
  </si>
  <si>
    <t xml:space="preserve">Įpakavimas:dvigubame švirkšte pastos pavidale.
Reikalavimai:savaiminio ėsdinimo ir surišimo. Ne mažiau 8,5 g </t>
  </si>
  <si>
    <t>10 pirkimo dalis iš viso :  </t>
  </si>
  <si>
    <t>20.</t>
  </si>
  <si>
    <t>Endodontiniai instrumentai :</t>
  </si>
  <si>
    <t>Rankinis instrumentas, pagamintas iš nerūdijančio plieno su plastmasine rankenėle (ISO spalvinis žymėjimas). Darbiniai ilgiai 21 mm, 25 mm,  dydžiai: A, B, C, D, pakuotėje ne mažiau po 4vnt.</t>
  </si>
  <si>
    <t>Skirti pulpos pašalinimui iš kanalo, atitinka ISO020-060 standartą, įvairių dydžių, vienkartiniai, rankiniai.</t>
  </si>
  <si>
    <t>Dydžiai: 015, 020, 025, 030, 035, 040, 015-040,45, 50, 55, 60 ilgiai: 21/25mm, pagaminta iš nikelio titano lydinio, padidinto lankstumo, su plastikine rankenėle(ISO spalviniu žymėjimu), su silikoniniu stoperiu.</t>
  </si>
  <si>
    <t>Dydžiai: 006, 008, 010, 015, 020, ilgiai: 18/21/25mm, pagaminta iš nerūdyjančio plieno, labai agresyvūs, skirti kalcifikuotiems ir sunkiai praeinamiems kanalams, su plastikine rankenėle (ISO spalviniu žymėjimu), su silikoniniu stoperiu. Sterilūs.</t>
  </si>
  <si>
    <t>Dydžiai: 010, 013, 017, ilgis 18/21/25mm,rankiniai,  skirti kanalų ieškojimui, aštrūs, su platmasinėmis rankenėlėmis, turi atitikti ISO(010-017), su stoperiu. Sterilūs.</t>
  </si>
  <si>
    <t>Endodontinis mašininis instrumentas kanalams gilinti  Pjezoreamer</t>
  </si>
  <si>
    <t>Largo, pjezo gilintuvai į kampinį antgalį, 1,2,3,4,5,6 dydžių, 28/32mm ilgio, darbinė dalis 15mm/19mm, apsisukimai 800/1200min.</t>
  </si>
  <si>
    <t>Rinkinyje ne mažiau 6 vnt.  Pagaminti iš nikelio-titano lydynio. Dydžiai X1/X2/X3/X4/X5;</t>
  </si>
  <si>
    <t xml:space="preserve">Mašininiai sukamieji failai
Labai lankstūs, saugūs, sterilizuojami .
NiTi lydinys.
SX, S1, S2, F1, F2, F3, F4, F5 
Rinkinyje  ne mažiau 6 vnt. 
</t>
  </si>
  <si>
    <r>
      <t xml:space="preserve">Antgalis turi būti nedidelių gabaritų, nesunkus, patogus darbui, svoris ne daugiau 53 g. Kompaktiška galvutė: skersmuo ne didesnis negu 12mm, galvutės aukštis ne didesnis negu 13,4mm. Galia ne mažiau 25W. Dviejų darbinių ratų (sparnuočių) technologija, ne mažiau 36 ašmenų sparnuotėje, kas užtikrina mažą vibraciją bei padidina turbinos galingumą. Esant didelėms apkrovoms, užtikrina pastovų sukimą, pastovią galią. Greito stabdymo sistema. Nulinio įtraukimo funkcija, užtikrinanti turbinos ilgaamžiškumą. Keraminiai rutuliniai guoliai. Radialinis oro srautas, trys oro padavimo taškai, kas mažina turbinos vibraciją. Apšvietimas ne mažiau 25000 lux, greitis ne mažiau 360.000/390.000 aps. Trys purškimo taškai. Galvutė su mygtuku. Autoklavuojamas prie 135 laipsnių temperatūros. Optinė lemputė su 25000lux apšvietimu, turi nepateikti savybių autoklavuojant (135 lais.) Turi tikti turimoms </t>
    </r>
    <r>
      <rPr>
        <i/>
        <sz val="9"/>
        <color theme="1"/>
        <rFont val="Times New Roman"/>
        <family val="1"/>
        <charset val="186"/>
      </rPr>
      <t>„Roto Quick“</t>
    </r>
    <r>
      <rPr>
        <sz val="9"/>
        <color theme="1"/>
        <rFont val="Times New Roman"/>
        <family val="1"/>
        <charset val="186"/>
      </rPr>
      <t xml:space="preserve"> jungtims. Garantija ne mažiau 12 mėn.</t>
    </r>
  </si>
  <si>
    <t>53.</t>
  </si>
  <si>
    <t>Tepalas greitaeigiams-turbininiams stomatologiniams antgaliams</t>
  </si>
  <si>
    <t>fl</t>
  </si>
  <si>
    <t>Aerozolis, tinka „Morita“ firmos antgaliams (pagal antgalių gamintojo rekomendacijas). „Morita AR Spray“ arba lygiavertis. Flakone  400 ml  (±50 ml) .</t>
  </si>
  <si>
    <t>74.</t>
  </si>
  <si>
    <t>1-a pirkimo dalis iš viso:</t>
  </si>
  <si>
    <t xml:space="preserve">STOMATOLOGINIŲ IR DANTŲ PROTEZAVIMO PRIEMONIŲ TECHNINĖ  SPECIFIKACIJA </t>
  </si>
  <si>
    <t>pavadini-mas, kilmės šalis, gamintojas</t>
  </si>
  <si>
    <t>Gutaperčos plombavimui, dydžiai 1-2; 3-4.</t>
  </si>
  <si>
    <t>Pastabos:</t>
  </si>
  <si>
    <t>* -  kainos pažymėtuose stulpeliuose nurodomos suapvalintos (pagal aritmetinio apvalinimo taisykles) dviejų skaitmenų po kablelio tikslumu,</t>
  </si>
  <si>
    <t>Poreikio kaina  Eur be PVM*
((13)=(4)x(11))</t>
  </si>
  <si>
    <t>10 proc.  sąraše nenurodytų, tačiau su pirkimo objektu susijusių prekių suma, EUR be PVM*
 ((15)=(13) x 0,1)</t>
  </si>
  <si>
    <t>10 proc.  sąraše nenurodytų, tačiau su pirkimo objektu susijusių prekių suma, EUR su PVM* ((16)=(15)+(15)x(10)/100)</t>
  </si>
  <si>
    <t>Pirkimo dalies  suma, EUR be PVM*
 ((17)=(13)+(15))</t>
  </si>
  <si>
    <t>20.1</t>
  </si>
  <si>
    <t>20.2</t>
  </si>
  <si>
    <t>20.3</t>
  </si>
  <si>
    <t>20.4</t>
  </si>
  <si>
    <t>20.5</t>
  </si>
  <si>
    <t>20.6</t>
  </si>
  <si>
    <t>20.7</t>
  </si>
  <si>
    <t>20.8</t>
  </si>
  <si>
    <t>20.9</t>
  </si>
  <si>
    <t>20.10</t>
  </si>
  <si>
    <t>20.11</t>
  </si>
  <si>
    <t>20.12</t>
  </si>
  <si>
    <t>20.13</t>
  </si>
  <si>
    <t>20.14</t>
  </si>
  <si>
    <t>20 pirkimo dalis iš viso :  </t>
  </si>
  <si>
    <t>Poreikio kaina  Eur su PVM*
((14)=(13)+(13)x(10)/100)</t>
  </si>
  <si>
    <t>Pirkimo dalies  suma, EUR su PVM* ((18)=(14)+(16))</t>
  </si>
  <si>
    <t>Dydžiai : 015, 020, 025, 030, 035, 040, 015-040, ilgiai:  18/21/25/31mm, rankiniai, sterilūs,keturkampio formos pjūvio. Pagaminti iš nerūdyjančio plieno, su plastikine rankenėle, su stoperiu. Turi atitikti ISO 015-040. Sterili pakuotė ne mažiau 6vnt.</t>
  </si>
  <si>
    <t>Ilgis  17mm/25mm/21mm . Dydžiai 001/002/003/004, į kampinį antgalį, daugkartinės, sterilizuojamos. Apsukos ne didesnės 300-600min-1. Pakuotėje ne mažiau 4 vnt.</t>
  </si>
  <si>
    <t>Dydžiai : 015, 020, 025, 030, 035, 040, 015-040, ilgiai:  21/25/28/31mm, rankiniai,sterilūs apvalaus formos pjūvio. Pagaminti iš nerūdyjančio plieno, su plastikine rankenėle, su stoperiu. Turi atitikti ISO 015-040. Sterili pakuotė ne mažiau 6vnt.</t>
  </si>
  <si>
    <t>Dydžiai : 006, 008, 010, 045, 045-80, ilgiai:  21/25/28/31mm, rankiniai, sterilūs, keturkampio formos pjūvio. Pagaminti iš nerūdyjančio plieno, su plastikine rankenėle, su stoperiu. Turi atitikti ISO 015-040. Sterilios pakuotės ne mažiau kaip po 6 vnt.</t>
  </si>
  <si>
    <t>Dydžiai : 015, 020, 025, 030, 035, 040, 015-040, ilgiai:  21/25/28/31mm, rankiniai,sterilūs trikampio formos pjūvio. Pagaminti iš nerūdyjančio plieno, su silikonine rankenėle, su stoperiu. Turi atitikti ISO 015-040. Sterili pakuotė ne mažiau 6vnt.</t>
  </si>
  <si>
    <t xml:space="preserve">
Skirtas danties kulties atstatymui, stiklo pluošto kaičių cementavimui, vainikėlių cementavimui rinkinys 10g cemento +4ml 1bondas+4ml 2bondas, galimos spalvos mėlyna, balta ir dentino, 40s pašvietimas
</t>
  </si>
  <si>
    <t>Stomatologinių ir dantų protezavimo priemonių 
pirkimo atviro konkurso (tarptautinis pirkimas) sąlygų 
Priedas Nr.2</t>
  </si>
  <si>
    <r>
      <rPr>
        <b/>
        <sz val="12"/>
        <color rgb="FF000000"/>
        <rFont val="Times New Roman"/>
        <family val="1"/>
        <charset val="186"/>
      </rPr>
      <t>Atkreipiame dėmesį:</t>
    </r>
    <r>
      <rPr>
        <sz val="12"/>
        <color rgb="FF000000"/>
        <rFont val="Times New Roman"/>
        <family val="1"/>
        <charset val="186"/>
      </rPr>
      <t xml:space="preserve"> Tiekėjas teikdamas pasiūlymą, kartu su pasiūlymu privalės pateikti siūlomų prekių techninių charakteristikų aprašymus: prekių gamintojų katalogus, ar katalogo dalis, ar kitus dokumentus, įrodančius siūlomų prekių atitikimą kokybės ir techniniams reikalavimams, nurodytiems stomatologinių ir dantų protezavimo priemonių techninėje specifikacijoje. Kataloge turi būti pažymėtas siūlomos prekės pirkimo dalies numeris. Atkreipiame dėmesį, kad po pasiūlymų pateikimo termino nebus galima tikslinti (ir pateikti naujų) dokumentų patvirtinančių, kad siūlomos prekės atitinka konkurso sąlygose nustatytus reikalavimus, todėl jei pateikti dokumentai neįrodys visų reikalavimų atitikimo, toks pasiūlymas bus ATMETAMAS.</t>
    </r>
  </si>
  <si>
    <t>Kokybiniai ir techniniai reikalavimai</t>
  </si>
  <si>
    <t>Mato vnt. poreikis</t>
  </si>
  <si>
    <t>Gluma2 bond 4ml, Kulzer, Vokietija</t>
  </si>
  <si>
    <t>Single bond Universal 5ml, 3M, Vokietija</t>
  </si>
  <si>
    <t>Ësdintojas Blue Etch 36% (10ml), Cerkamed, Lenkija</t>
  </si>
  <si>
    <t xml:space="preserve"> Estelite Asteria švirkštų rinkinys (7x4g), Tokuyama, Japonija</t>
  </si>
  <si>
    <t xml:space="preserve">Sudėtyje  36 % fosforo rūgšties. Pakuotė: švirkštas  10 ml </t>
  </si>
  <si>
    <t>5-os kartos surišimo sistema su nujautrintoju. Sukuria labai stiprią adheziją su dentinu bei emaliu. Viename buteliuke  4ml .</t>
  </si>
  <si>
    <t xml:space="preserve">Adhezyvinė sistema naudojama tiesiogiai plombuojant visų klasių ertmių kompozitais, taip pat restauruojant porcelianu, metalu, amalgama danties šaknų paviršių nujautrinimui, porcelianinių venyrų įtvirtinimui. Sistemos sudėtyje yra silano, tinka pataisoms. Sukietinama šviesa.  Viename buteliuke 5 ml </t>
  </si>
  <si>
    <t xml:space="preserve">Labai estetiškas supranano užpildas, supaprastintas spalvų derinimas, lengvai poliruojasi,darbo laikas  90 sek., kai aplinkos šviesa   10.000 lux, susitraukia ne daugiau 1,3%, rinkinyje 7 spalvos: A1B; A2B; A3B; A3.5B; A4B; NE; OcE . Rinkinys:  7 švirkštai po  4 gr </t>
  </si>
  <si>
    <t xml:space="preserve">Skirtas I, II, III, IV,V kl. ertmėms, mažoms ertmėms, įtvarams. Nevarvanti, išlaikanti savo formą, blizgi, turi daug atspalvių . Pakuotė: švirkštas po  3,4 g </t>
  </si>
  <si>
    <t>G-aenial universal flo 3,4g, GC Japonija</t>
  </si>
  <si>
    <t>Nanohibridinis universalus kompozitas. Spalvos: A2; A3: A3,5; OA2. Rinkinyje  4 šv. po 4 g   + 6ml  adhezyvo</t>
  </si>
  <si>
    <t>Filtek Z550 4 šv x4g+6 ml, 3M Vokietija</t>
  </si>
  <si>
    <t xml:space="preserve">
Takus submikroninis kompozitas švirkštuose  1,7g spalvos OPA1, OPA2, OPA3, OPA4, OPA5,A1, A2.,A3, A4,B1, B2, C4
</t>
  </si>
  <si>
    <t>Admira Fusion rinkinys(5švx3g+20 Futura bond dozių)VOCO Vokietija</t>
  </si>
  <si>
    <t xml:space="preserve"> Storo sluoksnio kompozitas, universalios spalvos, švirkšte  3g</t>
  </si>
  <si>
    <t>Admira Fusion x-tra 3g, VOCO Vokietija</t>
  </si>
  <si>
    <t>Aplikatoriai Sf, F, R, 100 vnt Dispotech Italija</t>
  </si>
  <si>
    <t>Shiel force Plus(3ml), Tokuyama Japonija</t>
  </si>
  <si>
    <t xml:space="preserve">   Estelite Universal Flow Medium įvairios spalvos (1,7g), Tokuyama Japonija</t>
  </si>
  <si>
    <t>Cold Spray 200ml, Cerekamed, Lenkija</t>
  </si>
  <si>
    <t>Flakone 200 ml</t>
  </si>
  <si>
    <t>MD-Chealcream EDTA 19proc. (2x7g), Meta, Koreja</t>
  </si>
  <si>
    <t>Citric Acid 40proc 200ml, Cerkamed, Lenkija</t>
  </si>
  <si>
    <t xml:space="preserve">Koncentracija  40 proc.,flakone 200ml </t>
  </si>
  <si>
    <t>G-Premio bond 5ml, GC Japonija</t>
  </si>
  <si>
    <t>Universalus adhezyvas dera su visais ėsdinimo metodais, gali būti naudojamas ne tik tiesioginiam jungimui, bet ir pataisų atvejais bei padidėjusio dantų jautrumo gydymui.  Unikalus trijų funkcinių monomerų derinys užtikrina tvirtą jungtį ne tik su danties audiniais, bet ir kompozitais, metalais (įskaitant ir tauriuosius), cirkoniu ir aliuminiu, sukuriama ilgalaikė jungtis su bet kurio tipo keramika, išliekančia netgi po terminio apdorojimo.  Kiekis flakone  5 ml</t>
  </si>
  <si>
    <t>Dantų vagelių hermetikas, baltos spalvos, švirkštuose po 2g</t>
  </si>
  <si>
    <t xml:space="preserve"> Fissurit F 2x2g, VOCO, Vokietija</t>
  </si>
  <si>
    <t>Twinky star Flow Blue/Pink 2g, VOCO, Vokietija</t>
  </si>
  <si>
    <t xml:space="preserve">Spalvota, taki, Viename švirkšte 2 g 
Mėlynos ir ružavos spalvos
</t>
  </si>
  <si>
    <t>Rebilda DC 10g+Futura bond DC 2 butx4ml, VOCO, Vokietija</t>
  </si>
  <si>
    <t>Relyx U200 8,5g, 3M, Vokietija</t>
  </si>
  <si>
    <t>K-file 21/25/31 006,008,010,045…80,6vntDentsply Maillefer, Šveicarija</t>
  </si>
  <si>
    <t>Lentulo 17/21/25mm 001,002,003,004, 4 vnt Dentsply Maillefer</t>
  </si>
  <si>
    <t>Kflexofile 21/25/31mm 15…40 6vnt, Dentsply maillefer, Sveicarija</t>
  </si>
  <si>
    <t>Hedstroemfile 21/25/31mm 6vnt, Dentsply Maillefer, Šveicarija</t>
  </si>
  <si>
    <t>k-reamer 21/25/31mm 015...040, 6vnt, Dentsply Maillefer, Šveicarija</t>
  </si>
  <si>
    <t>Fingerspreader 21/25 mm A,B,C,D, 4vnt, Dentsply Maillefer, Šveicarija</t>
  </si>
  <si>
    <t>Pulpoekstraktoriai 10vnt, ASS, Dentsply Maillefer, Šveicarija</t>
  </si>
  <si>
    <t>Nitiflex 21/25mm 015-60, 6vnt, Dentsply Maillefer, Šveicarija</t>
  </si>
  <si>
    <t>C-file 21/25mm 006,008,010,015 ,6vnt, Dentsply Maillefer, Šveicarija</t>
  </si>
  <si>
    <t>Senseaus Profinder 18/21/25mm 010,013,017, 6 vnt, Dentsply Maillefer, Šveicarija</t>
  </si>
  <si>
    <t>Largo 28/32mm 1..6, 6vnt, Dentsply Maillefer, Šveicarija</t>
  </si>
  <si>
    <t xml:space="preserve">  Plugger 1-2, 3-4 (1vnt)Dentsply sirona</t>
  </si>
  <si>
    <t>NEXT pro taper X1/X2/X3/X4/X5 6vnt, Dentsply Sirona, Šveicarija</t>
  </si>
  <si>
    <t>Pro Taper Gold Sx, S1, S2, F1, F2, F3, F4, F5,6vnt, Dentsply Sirona, Šveicarija</t>
  </si>
  <si>
    <t>Morita turbininis antgalis su sviesa, TwinPower PAR 4HX-O, 25W, J.Morita Japonija</t>
  </si>
  <si>
    <t>Morita tepalas Multispray, 400 ml</t>
  </si>
  <si>
    <t>Šviesoje kietėjanti surišimo sistema (bond'as) https://kulzer.com/int2/en/products/gluma-2bond.html</t>
  </si>
  <si>
    <t>Šviesoje kietėjanti vienkomponentinė surišimo sistema su paėsdinimu,  https://multimedia.3m.com/mws/media/1279637O/3m-single-bond-universal-adhesive-technical-product-profile.pdf</t>
  </si>
  <si>
    <t>Ėsdinimo rūgštis,   https://cerkamed.com/product/blue-etch/</t>
  </si>
  <si>
    <t>Šviesoje kietėjantis estetiškas rentgenokontrastinis kompozitas,  https://www.tokuyama.it/microsite/asteria/eng/</t>
  </si>
  <si>
    <t>Takus šviesa kietinamas kompozitas,  https://www.gcamerica.com/products/operatory/G-aenialFlowable/</t>
  </si>
  <si>
    <t>Šviesa kietinamas kompozitas,   https://crocodental.eu/en/prod-95/3m-espe-filtek-z550-trial-kit</t>
  </si>
  <si>
    <t>Takus šviesa kietinamas kompozitas,   https://tokuyama-dental.de/en/shop/composite/13832-estelite-universal-flow</t>
  </si>
  <si>
    <t>Šviesoje kietinamas kompozitas Ormocerų pagrindu,   https://www.voco.dental/en/products/direct-restoration/ormocer/admira-fusion.aspx</t>
  </si>
  <si>
    <t>Storo sluoksnio šviesoje kietinamas kompozitas Ormocerų pagrindu,  https://www.voco.dental/en/products/direct-restoration/composites/admira-fusion-x-tra.aspx</t>
  </si>
  <si>
    <t>Aplikatoriai, https://www.dispotech.com/en/dental-applicator</t>
  </si>
  <si>
    <t>Apsauginė medžiaga danties jautrumui mažinti,  http://www.tokuyama-dental.com/tdc/oral_care/shield_force_plus.html</t>
  </si>
  <si>
    <t>Šalčio testas, https://www.henryschein.co.uk/gb-en/dental-gb/p/endodontics/miscellaneous-endodontics/hs-endo-cold-spray-mint-200ml/9001383</t>
  </si>
  <si>
    <t>Medžiagos danties šaknies kanalo preparavimui (lubrikantas),   https://www.meta-europe.com/en/produkt/md-chelcream/</t>
  </si>
  <si>
    <t>Citrinų rūgštis, https://cerkamed.com/product/citric-acid-40-percent/</t>
  </si>
  <si>
    <t>Šviesoje kietėjantis  surišėjas (bond‘as),  https://europe.gc.dental/el-GR/products/gpremiobond</t>
  </si>
  <si>
    <t>Šviesoje kietėjantis silantas,  https://www.voco.dental/en/products/oral-care/fissure-sealing/fissurit-f.aspx</t>
  </si>
  <si>
    <t>Šviesoje kietėjanti kompomerinė plombinė medžiaga , https://www.voco.dental/en/products/direct-restoration/compomer/twinky-star-twinky-star-flow.aspx</t>
  </si>
  <si>
    <t>Dvigubo kietėjimo cementas restauracijoms ir kulties atstatymui,  https://www.voco.dental/en/products/indirect-restoration/core-build-up/rebilda-dc.aspx</t>
  </si>
  <si>
    <t>Savaime ėsdinantis dervinis cementas stiklo pluošto kaiščiams cementuoti,   https://edenta.eu/lt/cementai-ir-gruntai/relyx-u200-automix-5ml-85g</t>
  </si>
  <si>
    <t>Endodontiniai  instrumentai K-file, https://www.dentsplysirona.com/en-gb/categories/endodontics/ready-steel-files.html</t>
  </si>
  <si>
    <t>Mašininės spiralės kanalų pildymui,  https://www.dentsplysirona.com/en-gb/categories/endodontics/ready-steel-files.html</t>
  </si>
  <si>
    <t>Endodontiniai lankstūs instrumentai , https://www.dentsplysirona.com/en-gb/categories/endodontics/ready-steel-files.html
K-flexofile</t>
  </si>
  <si>
    <t>Endodontiniai instrumentai pjaunančiomis savybėmis https://www.dentsplysirona.com/en-gb/categories/endodontics/ready-steel-files.html</t>
  </si>
  <si>
    <t>Endodontiniai instrumentai, pjaunančiomis savybėmis,  https://www.dentsplysirona.com/en-gb/categories/endodontics/ready-steel-files.html</t>
  </si>
  <si>
    <t>Gutaperčos kondensoriai, https://www.dentsplysirona.com/en-gb/categories/endodontics/ready-steel-files.html</t>
  </si>
  <si>
    <t>Pulpoekstraktoriai, https://www.dentsplysirona.com/en-gb/categories/endodontics/ready-steel-files.html</t>
  </si>
  <si>
    <t>Nikelio titano lydinio lankstūs instrumentai,  https://www.dentsplysirona.com/en-gb/categories/endodontics/ready-steel-files.html</t>
  </si>
  <si>
    <t>Endodontiniai instrumentai skirti sunkiai prieinamiems kanalams,   https://www.dentsplysirona.com/en-gb/categories/endodontics/ready-steel-files.html</t>
  </si>
  <si>
    <t>Endodontiniai instrumentai skirti kanalų paieškai,   https://www.dentsplysirona.com/en-gb/categories/endodontics/ready-steel-files.html</t>
  </si>
  <si>
    <t>Rankinis endodontinsi instrumentas Plugger'is,   https://www.henryschein.co.uk/gb-en/dental-gb/p/instruments/pluggers-spreaders-endo/maillefer-machtou-plugger-1-2-dr/765760</t>
  </si>
  <si>
    <t xml:space="preserve">Padidinto lankstumo mašininiai endodontiniai instrumentai, https://www.dentsplysirona.com/en-us/categories/endodontics/protaper-next-rotary-files.html
</t>
  </si>
  <si>
    <t>Mašininiai instrumentai,   https://www.dentsplysirona.com/en-gb/categories/endodontics/protaper-gold-files.html</t>
  </si>
  <si>
    <t>Odontologinis antgalis-turbina su šviesa,   https://www.morita.com/america/en/products/handpieces-and-instruments/highspeed-handpieces/twinpower-turbine/?tab=configuration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</si>
</sst>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3" x14ac:knownFonts="1">
    <font>
      <sz val="11"/>
      <color rgb="FF000000"/>
      <name val="Calibri"/>
      <family val="2"/>
      <charset val="186"/>
    </font>
    <font>
      <sz val="11"/>
      <color rgb="FF000000"/>
      <name val="Times New Roman"/>
      <family val="1"/>
      <charset val="1"/>
    </font>
    <font>
      <b/>
      <sz val="12"/>
      <color rgb="FF000000"/>
      <name val="Times New Roman"/>
      <family val="1"/>
      <charset val="1"/>
    </font>
    <font>
      <b/>
      <sz val="11"/>
      <color rgb="FF000000"/>
      <name val="Times New Roman"/>
      <family val="1"/>
      <charset val="1"/>
    </font>
    <font>
      <sz val="8"/>
      <color rgb="FF000000"/>
      <name val="Times New Roman"/>
      <family val="1"/>
      <charset val="1"/>
    </font>
    <font>
      <sz val="10"/>
      <color rgb="FF000000"/>
      <name val="Calibri"/>
      <family val="2"/>
      <charset val="186"/>
    </font>
    <font>
      <sz val="11"/>
      <name val="Times New Roman"/>
      <family val="1"/>
      <charset val="186"/>
    </font>
    <font>
      <b/>
      <sz val="11"/>
      <color rgb="FF000000"/>
      <name val="Calibri"/>
      <family val="2"/>
      <charset val="186"/>
    </font>
    <font>
      <b/>
      <sz val="11"/>
      <color rgb="FF000000"/>
      <name val="Times New Roman"/>
      <family val="1"/>
      <charset val="186"/>
    </font>
    <font>
      <sz val="8"/>
      <color rgb="FF000000"/>
      <name val="Times New Roman"/>
      <family val="1"/>
      <charset val="186"/>
    </font>
    <font>
      <sz val="9"/>
      <color rgb="FF000000"/>
      <name val="Times New Roman"/>
      <family val="1"/>
      <charset val="186"/>
    </font>
    <font>
      <b/>
      <sz val="9"/>
      <color rgb="FF000000"/>
      <name val="Times New Roman"/>
      <family val="1"/>
      <charset val="186"/>
    </font>
    <font>
      <sz val="9"/>
      <color rgb="FF000000"/>
      <name val="Calibri"/>
      <family val="2"/>
      <charset val="186"/>
    </font>
    <font>
      <sz val="11"/>
      <color rgb="FF000000"/>
      <name val="Times New Roman"/>
      <family val="1"/>
      <charset val="186"/>
    </font>
    <font>
      <b/>
      <sz val="10"/>
      <color rgb="FF000000"/>
      <name val="Times New Roman"/>
      <family val="1"/>
      <charset val="186"/>
    </font>
    <font>
      <sz val="10"/>
      <color rgb="FF000000"/>
      <name val="Times New Roman"/>
      <family val="1"/>
      <charset val="186"/>
    </font>
    <font>
      <sz val="8"/>
      <name val="Calibri"/>
      <family val="2"/>
      <charset val="186"/>
    </font>
    <font>
      <sz val="9"/>
      <name val="Times New Roman"/>
      <family val="1"/>
      <charset val="186"/>
    </font>
    <font>
      <b/>
      <sz val="10"/>
      <color theme="1"/>
      <name val="Times New Roman"/>
      <family val="1"/>
      <charset val="186"/>
    </font>
    <font>
      <b/>
      <sz val="11"/>
      <color theme="1"/>
      <name val="Times New Roman"/>
      <family val="1"/>
      <charset val="186"/>
    </font>
    <font>
      <sz val="11"/>
      <color theme="1"/>
      <name val="Times New Roman"/>
      <family val="1"/>
      <charset val="186"/>
    </font>
    <font>
      <sz val="9"/>
      <color theme="1"/>
      <name val="Times New Roman"/>
      <family val="1"/>
      <charset val="186"/>
    </font>
    <font>
      <i/>
      <sz val="9"/>
      <color theme="1"/>
      <name val="Times New Roman"/>
      <family val="1"/>
      <charset val="186"/>
    </font>
    <font>
      <sz val="8"/>
      <color theme="1"/>
      <name val="Times New Roman"/>
      <family val="1"/>
      <charset val="186"/>
    </font>
    <font>
      <b/>
      <u/>
      <sz val="11"/>
      <color rgb="FF000000"/>
      <name val="Times New Roman"/>
      <family val="1"/>
      <charset val="1"/>
    </font>
    <font>
      <sz val="12"/>
      <color rgb="FF000000"/>
      <name val="Times New Roman"/>
      <family val="1"/>
      <charset val="186"/>
    </font>
    <font>
      <b/>
      <sz val="12"/>
      <color rgb="FF000000"/>
      <name val="Times New Roman"/>
      <family val="1"/>
      <charset val="186"/>
    </font>
    <font>
      <sz val="9"/>
      <color rgb="FF000000"/>
      <name val="Times New Roman"/>
      <family val="1"/>
      <charset val="1"/>
    </font>
    <font>
      <sz val="8"/>
      <color rgb="FF000000"/>
      <name val="Calibri"/>
      <family val="2"/>
      <charset val="186"/>
    </font>
    <font>
      <b/>
      <sz val="8"/>
      <color rgb="FF000000"/>
      <name val="Times New Roman"/>
      <family val="1"/>
      <charset val="186"/>
    </font>
    <font>
      <b/>
      <sz val="9"/>
      <color rgb="FF000000"/>
      <name val="Calibri"/>
      <family val="2"/>
      <charset val="186"/>
    </font>
    <font>
      <b/>
      <sz val="8"/>
      <color rgb="FF000000"/>
      <name val="Calibri"/>
      <family val="2"/>
      <charset val="186"/>
    </font>
    <font>
      <b/>
      <sz val="9"/>
      <color rgb="FF000000"/>
      <name val="Times New Roman"/>
      <family val="1"/>
      <charset val="1"/>
    </font>
  </fonts>
  <fills count="7">
    <fill>
      <patternFill patternType="none"/>
    </fill>
    <fill>
      <patternFill patternType="gray125"/>
    </fill>
    <fill>
      <patternFill patternType="solid">
        <fgColor rgb="FFFFFFFF"/>
        <bgColor rgb="FFEEEEEE"/>
      </patternFill>
    </fill>
    <fill>
      <patternFill patternType="solid">
        <fgColor theme="0"/>
        <bgColor indexed="64"/>
      </patternFill>
    </fill>
    <fill>
      <patternFill patternType="solid">
        <fgColor theme="0"/>
        <bgColor rgb="FFEEEEEE"/>
      </patternFill>
    </fill>
    <fill>
      <patternFill patternType="solid">
        <fgColor rgb="FFFFFF00"/>
        <bgColor rgb="FFEEEEEE"/>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hair">
        <color auto="1"/>
      </left>
      <right/>
      <top style="hair">
        <color auto="1"/>
      </top>
      <bottom style="hair">
        <color auto="1"/>
      </bottom>
      <diagonal/>
    </border>
  </borders>
  <cellStyleXfs count="1">
    <xf numFmtId="0" fontId="0" fillId="0" borderId="0"/>
  </cellStyleXfs>
  <cellXfs count="174">
    <xf numFmtId="0" fontId="0" fillId="0" borderId="0" xfId="0"/>
    <xf numFmtId="0" fontId="0" fillId="2" borderId="0" xfId="0" applyFill="1"/>
    <xf numFmtId="0" fontId="5" fillId="2" borderId="0" xfId="0" applyFont="1" applyFill="1" applyAlignment="1">
      <alignment vertical="center" wrapText="1"/>
    </xf>
    <xf numFmtId="0" fontId="0" fillId="2" borderId="0" xfId="0" applyFill="1" applyAlignment="1">
      <alignment vertical="center"/>
    </xf>
    <xf numFmtId="0" fontId="0" fillId="2" borderId="0" xfId="0" applyFill="1" applyAlignment="1">
      <alignment vertical="center" wrapText="1"/>
    </xf>
    <xf numFmtId="0" fontId="0" fillId="0" borderId="0" xfId="0" applyAlignment="1">
      <alignment horizontal="center"/>
    </xf>
    <xf numFmtId="0" fontId="13" fillId="0" borderId="1" xfId="0" applyFont="1" applyBorder="1" applyAlignment="1">
      <alignment horizontal="center" vertical="center" wrapText="1"/>
    </xf>
    <xf numFmtId="0" fontId="10" fillId="0" borderId="1" xfId="0" applyFont="1" applyBorder="1" applyAlignment="1">
      <alignment horizontal="left" vertical="center" wrapText="1"/>
    </xf>
    <xf numFmtId="0" fontId="4"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1" xfId="0" applyFont="1" applyFill="1" applyBorder="1" applyAlignment="1">
      <alignment vertical="center"/>
    </xf>
    <xf numFmtId="0" fontId="13" fillId="2" borderId="1" xfId="0" applyFont="1" applyFill="1" applyBorder="1" applyAlignment="1">
      <alignment horizontal="center" vertical="center" wrapText="1"/>
    </xf>
    <xf numFmtId="0" fontId="8" fillId="2" borderId="1" xfId="0" applyFont="1" applyFill="1" applyBorder="1" applyAlignment="1">
      <alignment vertical="center" wrapText="1"/>
    </xf>
    <xf numFmtId="0" fontId="13" fillId="0" borderId="1" xfId="0" applyFont="1" applyBorder="1" applyAlignment="1">
      <alignment vertical="center" wrapText="1"/>
    </xf>
    <xf numFmtId="0" fontId="13" fillId="4"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3" fillId="0" borderId="0" xfId="0" applyFont="1" applyAlignment="1">
      <alignment wrapText="1"/>
    </xf>
    <xf numFmtId="0" fontId="14" fillId="2" borderId="1" xfId="0" applyFont="1" applyFill="1" applyBorder="1" applyAlignment="1">
      <alignment horizontal="center" vertical="center"/>
    </xf>
    <xf numFmtId="0" fontId="5" fillId="0" borderId="0" xfId="0" applyFont="1" applyAlignment="1">
      <alignment horizontal="center"/>
    </xf>
    <xf numFmtId="0" fontId="13" fillId="0" borderId="0" xfId="0" applyFont="1" applyAlignment="1">
      <alignment horizontal="center" wrapText="1"/>
    </xf>
    <xf numFmtId="0" fontId="12" fillId="0" borderId="0" xfId="0" applyFont="1" applyAlignment="1">
      <alignment horizontal="left" wrapText="1"/>
    </xf>
    <xf numFmtId="0" fontId="14" fillId="2" borderId="1" xfId="0" quotePrefix="1" applyFont="1" applyFill="1" applyBorder="1" applyAlignment="1">
      <alignment horizontal="center" vertical="center"/>
    </xf>
    <xf numFmtId="16" fontId="15" fillId="4" borderId="1" xfId="0" quotePrefix="1" applyNumberFormat="1" applyFont="1" applyFill="1" applyBorder="1" applyAlignment="1">
      <alignment horizontal="center" vertical="center"/>
    </xf>
    <xf numFmtId="0" fontId="13" fillId="4" borderId="1" xfId="0" applyFont="1" applyFill="1" applyBorder="1" applyAlignment="1">
      <alignment vertical="center" wrapText="1"/>
    </xf>
    <xf numFmtId="0" fontId="13" fillId="4" borderId="1" xfId="0" applyFont="1" applyFill="1" applyBorder="1" applyAlignment="1">
      <alignment horizontal="center" vertical="center" wrapText="1"/>
    </xf>
    <xf numFmtId="0" fontId="15" fillId="4" borderId="1" xfId="0" quotePrefix="1" applyFont="1" applyFill="1" applyBorder="1" applyAlignment="1">
      <alignment horizontal="center" vertical="center"/>
    </xf>
    <xf numFmtId="0" fontId="6" fillId="4" borderId="1" xfId="0" applyFont="1" applyFill="1" applyBorder="1" applyAlignment="1">
      <alignment horizontal="center" vertical="center" wrapText="1"/>
    </xf>
    <xf numFmtId="0" fontId="15" fillId="4" borderId="1" xfId="0" quotePrefix="1" applyFont="1" applyFill="1" applyBorder="1" applyAlignment="1">
      <alignment horizontal="center" vertical="center" wrapText="1"/>
    </xf>
    <xf numFmtId="16" fontId="15" fillId="4" borderId="1" xfId="0" quotePrefix="1" applyNumberFormat="1" applyFont="1" applyFill="1" applyBorder="1" applyAlignment="1">
      <alignment horizontal="center" vertical="center" wrapText="1"/>
    </xf>
    <xf numFmtId="0" fontId="0" fillId="2" borderId="0" xfId="0" applyFill="1" applyAlignment="1">
      <alignment vertical="top" wrapText="1"/>
    </xf>
    <xf numFmtId="0" fontId="0" fillId="0" borderId="1" xfId="0" applyBorder="1"/>
    <xf numFmtId="0" fontId="8" fillId="0" borderId="1" xfId="0" applyFont="1" applyBorder="1" applyAlignment="1">
      <alignment vertical="center" wrapText="1"/>
    </xf>
    <xf numFmtId="0" fontId="13" fillId="3" borderId="0" xfId="0" applyFont="1" applyFill="1" applyAlignment="1">
      <alignment vertical="center" wrapText="1"/>
    </xf>
    <xf numFmtId="0" fontId="10" fillId="2"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12" fillId="2" borderId="0" xfId="0" applyFont="1" applyFill="1" applyAlignment="1">
      <alignment horizontal="center" vertical="center"/>
    </xf>
    <xf numFmtId="0" fontId="10" fillId="2" borderId="1" xfId="0" quotePrefix="1" applyFont="1" applyFill="1" applyBorder="1" applyAlignment="1">
      <alignment horizontal="center" vertical="center"/>
    </xf>
    <xf numFmtId="0" fontId="10" fillId="2" borderId="1" xfId="0" quotePrefix="1" applyFont="1" applyFill="1" applyBorder="1" applyAlignment="1">
      <alignment horizontal="center" vertical="center" wrapText="1"/>
    </xf>
    <xf numFmtId="0" fontId="4" fillId="2" borderId="3" xfId="0" applyFont="1" applyFill="1" applyBorder="1" applyAlignment="1">
      <alignment horizontal="center" vertical="center" wrapText="1"/>
    </xf>
    <xf numFmtId="0" fontId="3" fillId="2" borderId="1" xfId="0" applyFont="1" applyFill="1" applyBorder="1" applyAlignment="1">
      <alignment vertical="center" wrapText="1"/>
    </xf>
    <xf numFmtId="0" fontId="12" fillId="2" borderId="1" xfId="0" applyFont="1" applyFill="1" applyBorder="1" applyAlignment="1">
      <alignment horizontal="center" vertical="center"/>
    </xf>
    <xf numFmtId="0" fontId="9" fillId="4" borderId="1" xfId="0" applyFont="1" applyFill="1" applyBorder="1" applyAlignment="1">
      <alignment horizontal="left" vertical="center" wrapText="1"/>
    </xf>
    <xf numFmtId="0" fontId="9" fillId="4" borderId="1" xfId="0" applyFont="1" applyFill="1" applyBorder="1" applyAlignment="1">
      <alignment horizontal="left" vertical="top" wrapText="1"/>
    </xf>
    <xf numFmtId="0" fontId="9" fillId="3" borderId="1" xfId="0" applyFont="1" applyFill="1" applyBorder="1" applyAlignment="1">
      <alignment horizontal="justify" vertical="center"/>
    </xf>
    <xf numFmtId="0" fontId="9" fillId="3" borderId="0" xfId="0" applyFont="1" applyFill="1"/>
    <xf numFmtId="0" fontId="0" fillId="2" borderId="1" xfId="0" applyFill="1" applyBorder="1" applyAlignment="1">
      <alignment vertical="center"/>
    </xf>
    <xf numFmtId="0" fontId="13"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3" fillId="2" borderId="1" xfId="0" applyFont="1" applyFill="1" applyBorder="1" applyAlignment="1">
      <alignment vertical="center" wrapText="1"/>
    </xf>
    <xf numFmtId="0" fontId="15" fillId="2" borderId="1" xfId="0" applyFont="1" applyFill="1" applyBorder="1" applyAlignment="1">
      <alignment horizontal="center" vertical="center"/>
    </xf>
    <xf numFmtId="0" fontId="17" fillId="2" borderId="1" xfId="0" applyFont="1" applyFill="1" applyBorder="1" applyAlignment="1">
      <alignment horizontal="left" vertical="center" wrapText="1"/>
    </xf>
    <xf numFmtId="16" fontId="15" fillId="0" borderId="1" xfId="0" applyNumberFormat="1" applyFont="1" applyBorder="1" applyAlignment="1">
      <alignment horizontal="center" vertical="center" wrapText="1"/>
    </xf>
    <xf numFmtId="0" fontId="6" fillId="2" borderId="1" xfId="0" applyFont="1" applyFill="1" applyBorder="1" applyAlignment="1">
      <alignment vertical="center" wrapText="1"/>
    </xf>
    <xf numFmtId="16" fontId="15" fillId="4" borderId="1" xfId="0" applyNumberFormat="1" applyFont="1" applyFill="1" applyBorder="1" applyAlignment="1">
      <alignment horizontal="center" vertical="center"/>
    </xf>
    <xf numFmtId="0" fontId="13" fillId="2" borderId="1" xfId="0" applyFont="1" applyFill="1" applyBorder="1" applyAlignment="1">
      <alignment vertical="top" wrapText="1"/>
    </xf>
    <xf numFmtId="0" fontId="13" fillId="4" borderId="1" xfId="0" applyFont="1" applyFill="1" applyBorder="1" applyAlignment="1">
      <alignment horizontal="right" vertical="center"/>
    </xf>
    <xf numFmtId="0" fontId="15" fillId="4" borderId="1" xfId="0" applyFont="1" applyFill="1" applyBorder="1" applyAlignment="1">
      <alignment horizontal="center" vertical="center"/>
    </xf>
    <xf numFmtId="0" fontId="15" fillId="2" borderId="1" xfId="0" quotePrefix="1" applyFont="1" applyFill="1" applyBorder="1" applyAlignment="1">
      <alignment horizontal="center" vertical="center"/>
    </xf>
    <xf numFmtId="0" fontId="18" fillId="2" borderId="1" xfId="0" quotePrefix="1" applyFont="1" applyFill="1" applyBorder="1" applyAlignment="1">
      <alignment horizontal="center" vertical="center"/>
    </xf>
    <xf numFmtId="0" fontId="19" fillId="2" borderId="1" xfId="0" applyFont="1" applyFill="1" applyBorder="1" applyAlignment="1">
      <alignment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left" vertical="center" wrapText="1"/>
    </xf>
    <xf numFmtId="0" fontId="13" fillId="2" borderId="1" xfId="0" applyFont="1" applyFill="1" applyBorder="1" applyAlignment="1">
      <alignment horizontal="center" vertical="center"/>
    </xf>
    <xf numFmtId="0" fontId="9" fillId="0" borderId="1" xfId="0" applyFont="1" applyBorder="1" applyAlignment="1">
      <alignment vertical="center" wrapText="1"/>
    </xf>
    <xf numFmtId="0" fontId="15" fillId="2" borderId="0" xfId="0" applyFont="1" applyFill="1" applyBorder="1" applyAlignment="1">
      <alignment horizontal="center"/>
    </xf>
    <xf numFmtId="0" fontId="13" fillId="2" borderId="0" xfId="0" applyFont="1" applyFill="1" applyBorder="1" applyAlignment="1">
      <alignment wrapText="1"/>
    </xf>
    <xf numFmtId="0" fontId="13" fillId="2" borderId="0" xfId="0" applyFont="1" applyFill="1" applyBorder="1" applyAlignment="1">
      <alignment horizontal="center" wrapText="1"/>
    </xf>
    <xf numFmtId="0" fontId="13" fillId="2" borderId="0" xfId="0" applyFont="1" applyFill="1" applyBorder="1" applyAlignment="1">
      <alignment horizontal="center"/>
    </xf>
    <xf numFmtId="0" fontId="10" fillId="2" borderId="0" xfId="0" applyFont="1" applyFill="1" applyBorder="1" applyAlignment="1">
      <alignment horizontal="left" wrapText="1"/>
    </xf>
    <xf numFmtId="0" fontId="13" fillId="2" borderId="0" xfId="0" applyFont="1" applyFill="1" applyBorder="1"/>
    <xf numFmtId="0" fontId="1" fillId="2" borderId="0" xfId="0" applyFont="1" applyFill="1" applyBorder="1"/>
    <xf numFmtId="0" fontId="0" fillId="2" borderId="0" xfId="0" applyFill="1" applyBorder="1"/>
    <xf numFmtId="0" fontId="0" fillId="0" borderId="0" xfId="0" applyBorder="1"/>
    <xf numFmtId="0" fontId="8" fillId="2" borderId="0" xfId="0" applyFont="1" applyFill="1" applyBorder="1" applyAlignment="1">
      <alignment horizontal="center"/>
    </xf>
    <xf numFmtId="0" fontId="11" fillId="2" borderId="0" xfId="0" applyFont="1" applyFill="1" applyBorder="1" applyAlignment="1">
      <alignment horizontal="left"/>
    </xf>
    <xf numFmtId="0" fontId="3" fillId="2" borderId="0" xfId="0" applyFont="1" applyFill="1" applyBorder="1" applyAlignment="1">
      <alignment horizontal="center"/>
    </xf>
    <xf numFmtId="0" fontId="9" fillId="2" borderId="1" xfId="0" applyFont="1" applyFill="1" applyBorder="1" applyAlignment="1">
      <alignment horizontal="center" vertical="center" wrapText="1"/>
    </xf>
    <xf numFmtId="0" fontId="10" fillId="0" borderId="1" xfId="0" applyFont="1" applyBorder="1" applyAlignment="1">
      <alignment horizontal="left" vertical="top" wrapText="1"/>
    </xf>
    <xf numFmtId="0" fontId="3" fillId="2" borderId="0" xfId="0" applyFont="1" applyFill="1" applyAlignment="1">
      <alignment horizontal="right" vertical="center"/>
    </xf>
    <xf numFmtId="0" fontId="1" fillId="2" borderId="0" xfId="0" applyFont="1" applyFill="1" applyAlignment="1">
      <alignment vertical="center"/>
    </xf>
    <xf numFmtId="0" fontId="0" fillId="3" borderId="0" xfId="0" applyFill="1"/>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27" fillId="2" borderId="1" xfId="0" applyFont="1" applyFill="1" applyBorder="1" applyAlignment="1">
      <alignment horizontal="center" vertical="center" wrapText="1"/>
    </xf>
    <xf numFmtId="164" fontId="4" fillId="2" borderId="1" xfId="0" applyNumberFormat="1" applyFont="1" applyFill="1" applyBorder="1" applyAlignment="1">
      <alignment vertical="center"/>
    </xf>
    <xf numFmtId="0" fontId="4" fillId="2" borderId="1" xfId="0" applyFont="1" applyFill="1" applyBorder="1" applyAlignment="1">
      <alignment horizontal="center" vertical="center"/>
    </xf>
    <xf numFmtId="2" fontId="4" fillId="2" borderId="1" xfId="0" applyNumberFormat="1" applyFont="1" applyFill="1" applyBorder="1" applyAlignment="1">
      <alignment vertical="center"/>
    </xf>
    <xf numFmtId="0" fontId="4" fillId="2" borderId="1" xfId="0" applyFont="1" applyFill="1" applyBorder="1" applyAlignment="1">
      <alignment vertical="center"/>
    </xf>
    <xf numFmtId="0" fontId="28" fillId="0" borderId="1" xfId="0" applyFont="1" applyBorder="1" applyAlignment="1">
      <alignment vertical="center"/>
    </xf>
    <xf numFmtId="2" fontId="28" fillId="0" borderId="1" xfId="0" applyNumberFormat="1" applyFont="1" applyBorder="1" applyAlignment="1">
      <alignment vertical="center"/>
    </xf>
    <xf numFmtId="0" fontId="9" fillId="2" borderId="1" xfId="0" applyFont="1" applyFill="1" applyBorder="1" applyAlignment="1">
      <alignment vertical="center" wrapText="1"/>
    </xf>
    <xf numFmtId="164" fontId="9" fillId="2" borderId="1" xfId="0" applyNumberFormat="1" applyFont="1" applyFill="1" applyBorder="1" applyAlignment="1">
      <alignment vertical="center"/>
    </xf>
    <xf numFmtId="0" fontId="9" fillId="2" borderId="1" xfId="0" applyFont="1" applyFill="1" applyBorder="1" applyAlignment="1">
      <alignment vertical="center"/>
    </xf>
    <xf numFmtId="2" fontId="9" fillId="2" borderId="1" xfId="0" applyNumberFormat="1" applyFont="1" applyFill="1" applyBorder="1" applyAlignment="1">
      <alignment vertical="center"/>
    </xf>
    <xf numFmtId="0" fontId="4" fillId="2" borderId="1" xfId="0" applyFont="1" applyFill="1" applyBorder="1" applyAlignment="1">
      <alignment horizontal="center" vertical="top" wrapText="1"/>
    </xf>
    <xf numFmtId="2" fontId="9" fillId="2" borderId="1" xfId="0" applyNumberFormat="1" applyFont="1" applyFill="1" applyBorder="1" applyAlignment="1">
      <alignment vertical="center" wrapText="1"/>
    </xf>
    <xf numFmtId="0" fontId="9" fillId="2" borderId="1" xfId="0" applyFont="1" applyFill="1" applyBorder="1" applyAlignment="1">
      <alignment horizontal="center" vertical="center"/>
    </xf>
    <xf numFmtId="0" fontId="28" fillId="0" borderId="0" xfId="0" applyFont="1" applyAlignment="1">
      <alignment vertical="center"/>
    </xf>
    <xf numFmtId="2" fontId="28" fillId="0" borderId="1" xfId="0" applyNumberFormat="1" applyFont="1" applyBorder="1"/>
    <xf numFmtId="2" fontId="12" fillId="0" borderId="1" xfId="0" applyNumberFormat="1" applyFont="1" applyBorder="1" applyAlignment="1"/>
    <xf numFmtId="2" fontId="30" fillId="0" borderId="1" xfId="0" applyNumberFormat="1" applyFont="1" applyBorder="1" applyAlignment="1"/>
    <xf numFmtId="0" fontId="29" fillId="2" borderId="1" xfId="0" applyFont="1" applyFill="1" applyBorder="1" applyAlignment="1">
      <alignment horizontal="right" vertical="center"/>
    </xf>
    <xf numFmtId="0" fontId="9" fillId="2" borderId="1" xfId="0" applyFont="1" applyFill="1" applyBorder="1" applyAlignment="1">
      <alignment horizontal="right" vertical="center"/>
    </xf>
    <xf numFmtId="0" fontId="9" fillId="2" borderId="1" xfId="0" applyFont="1" applyFill="1" applyBorder="1" applyAlignment="1">
      <alignment horizontal="right" vertical="center" wrapText="1"/>
    </xf>
    <xf numFmtId="2" fontId="31" fillId="0" borderId="1" xfId="0" applyNumberFormat="1" applyFont="1" applyBorder="1"/>
    <xf numFmtId="2" fontId="9" fillId="2" borderId="5" xfId="0" applyNumberFormat="1" applyFont="1" applyFill="1" applyBorder="1" applyAlignment="1">
      <alignment horizontal="right" vertical="center"/>
    </xf>
    <xf numFmtId="0" fontId="10" fillId="0" borderId="1" xfId="0" applyFont="1" applyBorder="1" applyAlignment="1">
      <alignment vertical="center" wrapText="1"/>
    </xf>
    <xf numFmtId="0" fontId="1" fillId="2" borderId="1" xfId="0" applyFont="1" applyFill="1" applyBorder="1" applyAlignment="1">
      <alignment horizontal="center" vertical="center" wrapText="1"/>
    </xf>
    <xf numFmtId="2" fontId="0" fillId="0" borderId="1" xfId="0" applyNumberFormat="1" applyBorder="1"/>
    <xf numFmtId="2" fontId="7" fillId="0" borderId="1" xfId="0" applyNumberFormat="1" applyFont="1" applyBorder="1"/>
    <xf numFmtId="0" fontId="32" fillId="2" borderId="8"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27" fillId="2" borderId="8" xfId="0" applyFont="1" applyFill="1" applyBorder="1" applyAlignment="1">
      <alignment horizontal="center" vertical="center" wrapText="1"/>
    </xf>
    <xf numFmtId="0" fontId="10" fillId="4" borderId="1" xfId="0" applyFont="1" applyFill="1" applyBorder="1" applyAlignment="1">
      <alignment horizontal="right" vertical="center" wrapText="1"/>
    </xf>
    <xf numFmtId="0" fontId="21" fillId="2" borderId="1" xfId="0" applyFont="1" applyFill="1" applyBorder="1" applyAlignment="1">
      <alignment horizontal="center" vertical="center" wrapText="1"/>
    </xf>
    <xf numFmtId="0" fontId="23" fillId="2" borderId="1" xfId="0" applyFont="1" applyFill="1" applyBorder="1" applyAlignment="1">
      <alignment vertical="center"/>
    </xf>
    <xf numFmtId="0" fontId="27" fillId="2" borderId="1" xfId="0" applyFont="1" applyFill="1" applyBorder="1" applyAlignment="1">
      <alignment vertical="center" wrapText="1"/>
    </xf>
    <xf numFmtId="2" fontId="9" fillId="2" borderId="1" xfId="0" applyNumberFormat="1" applyFont="1" applyFill="1" applyBorder="1" applyAlignment="1">
      <alignment horizontal="right"/>
    </xf>
    <xf numFmtId="0" fontId="3" fillId="2" borderId="4" xfId="0" applyFont="1" applyFill="1" applyBorder="1" applyAlignment="1">
      <alignment horizontal="right" vertical="center"/>
    </xf>
    <xf numFmtId="0" fontId="3" fillId="2" borderId="6" xfId="0" applyFont="1" applyFill="1" applyBorder="1" applyAlignment="1">
      <alignment horizontal="right" vertical="center"/>
    </xf>
    <xf numFmtId="0" fontId="3" fillId="2" borderId="5" xfId="0" applyFont="1" applyFill="1" applyBorder="1" applyAlignment="1">
      <alignment horizontal="right" vertical="center"/>
    </xf>
    <xf numFmtId="0" fontId="25" fillId="0" borderId="0" xfId="0" applyFont="1" applyAlignment="1">
      <alignment horizontal="left" vertical="top" wrapText="1"/>
    </xf>
    <xf numFmtId="0" fontId="24" fillId="2" borderId="7" xfId="0" applyFont="1" applyFill="1" applyBorder="1" applyAlignment="1">
      <alignment horizontal="left" vertical="center"/>
    </xf>
    <xf numFmtId="0" fontId="13" fillId="3" borderId="0" xfId="0" applyFont="1" applyFill="1" applyAlignment="1">
      <alignment horizontal="left" vertical="center" wrapText="1"/>
    </xf>
    <xf numFmtId="0" fontId="13" fillId="0" borderId="0" xfId="0" applyFont="1" applyAlignment="1">
      <alignment horizontal="left" wrapText="1"/>
    </xf>
    <xf numFmtId="0" fontId="3" fillId="2" borderId="1" xfId="0" applyFont="1" applyFill="1" applyBorder="1" applyAlignment="1">
      <alignment vertical="center" wrapText="1"/>
    </xf>
    <xf numFmtId="0" fontId="3" fillId="2" borderId="1" xfId="0" applyFont="1" applyFill="1" applyBorder="1" applyAlignment="1">
      <alignment horizontal="right" vertical="center"/>
    </xf>
    <xf numFmtId="0" fontId="9" fillId="0" borderId="1" xfId="0" applyFont="1" applyBorder="1" applyAlignment="1">
      <alignment horizontal="center" vertical="top" wrapText="1"/>
    </xf>
    <xf numFmtId="0" fontId="4"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6" fillId="0" borderId="0" xfId="0" applyFont="1" applyAlignment="1">
      <alignment horizontal="left" vertical="center" wrapText="1"/>
    </xf>
    <xf numFmtId="0" fontId="2" fillId="2" borderId="0" xfId="0" applyFont="1" applyFill="1" applyBorder="1" applyAlignment="1">
      <alignment horizontal="center"/>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13" fillId="5" borderId="0" xfId="0" applyFont="1" applyFill="1" applyBorder="1"/>
    <xf numFmtId="0" fontId="0" fillId="5" borderId="0" xfId="0" applyFill="1" applyBorder="1"/>
    <xf numFmtId="0" fontId="3" fillId="5" borderId="0" xfId="0" applyFont="1" applyFill="1" applyBorder="1" applyAlignment="1">
      <alignment horizontal="center"/>
    </xf>
    <xf numFmtId="0" fontId="4" fillId="5"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4" fillId="5" borderId="1" xfId="0" applyFont="1" applyFill="1" applyBorder="1" applyAlignment="1">
      <alignment vertical="center"/>
    </xf>
    <xf numFmtId="0" fontId="9" fillId="5" borderId="1" xfId="0" applyFont="1" applyFill="1" applyBorder="1" applyAlignment="1">
      <alignment vertical="center"/>
    </xf>
    <xf numFmtId="0" fontId="1" fillId="5" borderId="1" xfId="0" applyFont="1" applyFill="1" applyBorder="1" applyAlignment="1">
      <alignment vertical="center"/>
    </xf>
    <xf numFmtId="0" fontId="0" fillId="5" borderId="1" xfId="0" applyFill="1" applyBorder="1" applyAlignment="1">
      <alignment vertical="center"/>
    </xf>
    <xf numFmtId="2" fontId="9" fillId="5" borderId="1" xfId="0" applyNumberFormat="1" applyFont="1" applyFill="1" applyBorder="1" applyAlignment="1">
      <alignment vertical="center"/>
    </xf>
    <xf numFmtId="0" fontId="9" fillId="6" borderId="1" xfId="0" applyFont="1" applyFill="1" applyBorder="1" applyAlignment="1">
      <alignment vertical="center" wrapText="1"/>
    </xf>
    <xf numFmtId="0" fontId="3" fillId="5" borderId="0" xfId="0" applyFont="1" applyFill="1" applyAlignment="1">
      <alignment horizontal="right" vertical="center"/>
    </xf>
    <xf numFmtId="0" fontId="0" fillId="6" borderId="0" xfId="0" applyFill="1"/>
    <xf numFmtId="0" fontId="4" fillId="5" borderId="2"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10" fillId="5" borderId="1" xfId="0" applyFont="1" applyFill="1" applyBorder="1" applyAlignment="1">
      <alignment horizontal="center" vertical="center"/>
    </xf>
    <xf numFmtId="2" fontId="10" fillId="5" borderId="1" xfId="0" applyNumberFormat="1" applyFont="1" applyFill="1" applyBorder="1" applyAlignment="1"/>
    <xf numFmtId="0" fontId="28" fillId="6" borderId="1" xfId="0" applyFont="1" applyFill="1" applyBorder="1" applyAlignment="1">
      <alignment vertical="center"/>
    </xf>
    <xf numFmtId="0" fontId="0" fillId="6" borderId="1" xfId="0" applyFill="1" applyBorder="1"/>
    <xf numFmtId="2" fontId="28" fillId="6" borderId="1" xfId="0" applyNumberFormat="1" applyFont="1" applyFill="1" applyBorder="1" applyAlignment="1">
      <alignment vertical="center"/>
    </xf>
    <xf numFmtId="2" fontId="28" fillId="6" borderId="1" xfId="0" applyNumberFormat="1" applyFont="1" applyFill="1" applyBorder="1"/>
    <xf numFmtId="0" fontId="0" fillId="6" borderId="0" xfId="0" applyFill="1" applyBorder="1"/>
    <xf numFmtId="0" fontId="9" fillId="6" borderId="1" xfId="0" applyFont="1" applyFill="1" applyBorder="1" applyAlignment="1">
      <alignment horizontal="center" vertical="top" wrapText="1"/>
    </xf>
    <xf numFmtId="0" fontId="12" fillId="5" borderId="1" xfId="0" applyFont="1" applyFill="1" applyBorder="1" applyAlignment="1">
      <alignment horizontal="center" vertical="center"/>
    </xf>
    <xf numFmtId="2" fontId="12" fillId="6" borderId="1" xfId="0" applyNumberFormat="1" applyFont="1" applyFill="1" applyBorder="1" applyAlignment="1"/>
    <xf numFmtId="2" fontId="31" fillId="0" borderId="1" xfId="0" applyNumberFormat="1" applyFont="1" applyBorder="1" applyAlignment="1">
      <alignment vertical="center"/>
    </xf>
    <xf numFmtId="2" fontId="0" fillId="6" borderId="1" xfId="0" applyNumberFormat="1" applyFill="1" applyBorder="1"/>
    <xf numFmtId="2" fontId="13" fillId="2" borderId="5" xfId="0" applyNumberFormat="1" applyFont="1" applyFill="1" applyBorder="1" applyAlignment="1">
      <alignment horizontal="right" vertical="center"/>
    </xf>
    <xf numFmtId="2" fontId="23" fillId="5" borderId="1" xfId="0" applyNumberFormat="1" applyFont="1" applyFill="1" applyBorder="1" applyAlignment="1">
      <alignment vertical="center"/>
    </xf>
    <xf numFmtId="2" fontId="23" fillId="2" borderId="1" xfId="0" applyNumberFormat="1" applyFont="1" applyFill="1" applyBorder="1" applyAlignment="1">
      <alignment vertical="center"/>
    </xf>
  </cellXfs>
  <cellStyles count="1">
    <cellStyle name="Įprastas"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C0C0C0"/>
      <rgbColor rgb="FF808080"/>
      <rgbColor rgb="FF9999FF"/>
      <rgbColor rgb="FF993366"/>
      <rgbColor rgb="FFEEEEEE"/>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99FF66"/>
      <rgbColor rgb="FFFFFF99"/>
      <rgbColor rgb="FF99CCFF"/>
      <rgbColor rgb="FFFF9999"/>
      <rgbColor rgb="FFFF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63"/>
  <sheetViews>
    <sheetView tabSelected="1" view="pageLayout" topLeftCell="A32" zoomScale="70" zoomScaleNormal="100" zoomScalePageLayoutView="70" workbookViewId="0">
      <selection activeCell="A57" sqref="A57:R63"/>
    </sheetView>
  </sheetViews>
  <sheetFormatPr defaultRowHeight="14.4" x14ac:dyDescent="0.3"/>
  <cols>
    <col min="1" max="1" width="6" style="19" customWidth="1"/>
    <col min="2" max="2" width="16.44140625" style="17" customWidth="1"/>
    <col min="3" max="3" width="6.44140625" style="20" customWidth="1"/>
    <col min="4" max="4" width="6.5546875" style="5" customWidth="1"/>
    <col min="5" max="5" width="24" style="21" customWidth="1"/>
    <col min="6" max="6" width="8.88671875" customWidth="1"/>
    <col min="7" max="8" width="6" customWidth="1"/>
    <col min="9" max="9" width="8.6640625" bestFit="1" customWidth="1"/>
    <col min="10" max="10" width="6.109375" customWidth="1"/>
    <col min="11" max="11" width="7" customWidth="1"/>
    <col min="12" max="12" width="7.77734375" style="156" customWidth="1"/>
    <col min="13" max="13" width="8.88671875" customWidth="1"/>
    <col min="14" max="14" width="8.33203125" style="156" customWidth="1"/>
    <col min="15" max="15" width="8.109375"/>
    <col min="16" max="16" width="8.88671875" style="156"/>
    <col min="17" max="17" width="10.33203125" customWidth="1"/>
    <col min="18" max="18" width="11.109375" customWidth="1"/>
    <col min="19" max="1028" width="8.109375"/>
  </cols>
  <sheetData>
    <row r="1" spans="1:18" s="70" customFormat="1" ht="14.4" customHeight="1" x14ac:dyDescent="0.25">
      <c r="A1" s="65"/>
      <c r="B1" s="66"/>
      <c r="C1" s="67"/>
      <c r="D1" s="68"/>
      <c r="E1" s="69"/>
      <c r="L1" s="144"/>
      <c r="M1" s="132" t="s">
        <v>99</v>
      </c>
      <c r="N1" s="132"/>
      <c r="O1" s="132"/>
      <c r="P1" s="132"/>
      <c r="Q1" s="132"/>
    </row>
    <row r="2" spans="1:18" s="70" customFormat="1" ht="13.8" x14ac:dyDescent="0.25">
      <c r="A2" s="65"/>
      <c r="B2" s="66"/>
      <c r="C2" s="67"/>
      <c r="D2" s="68"/>
      <c r="E2" s="69"/>
      <c r="L2" s="144"/>
      <c r="M2" s="132"/>
      <c r="N2" s="132"/>
      <c r="O2" s="132"/>
      <c r="P2" s="132"/>
      <c r="Q2" s="132"/>
    </row>
    <row r="3" spans="1:18" s="70" customFormat="1" ht="13.8" x14ac:dyDescent="0.25">
      <c r="A3" s="65"/>
      <c r="B3" s="66"/>
      <c r="C3" s="67"/>
      <c r="D3" s="68"/>
      <c r="E3" s="69"/>
      <c r="L3" s="144"/>
      <c r="M3" s="132"/>
      <c r="N3" s="132"/>
      <c r="O3" s="132"/>
      <c r="P3" s="132"/>
      <c r="Q3" s="132"/>
    </row>
    <row r="4" spans="1:18" s="72" customFormat="1" x14ac:dyDescent="0.3">
      <c r="A4" s="65"/>
      <c r="B4" s="66"/>
      <c r="C4" s="67"/>
      <c r="D4" s="68"/>
      <c r="E4" s="69"/>
      <c r="F4" s="71"/>
      <c r="G4" s="71"/>
      <c r="H4" s="71"/>
      <c r="I4" s="71"/>
      <c r="L4" s="145"/>
      <c r="M4" s="132"/>
      <c r="N4" s="132"/>
      <c r="O4" s="132"/>
      <c r="P4" s="132"/>
      <c r="Q4" s="132"/>
    </row>
    <row r="5" spans="1:18" s="73" customFormat="1" ht="15.6" x14ac:dyDescent="0.3">
      <c r="A5" s="133" t="s">
        <v>67</v>
      </c>
      <c r="B5" s="133"/>
      <c r="C5" s="133"/>
      <c r="D5" s="133"/>
      <c r="E5" s="133"/>
      <c r="F5" s="133"/>
      <c r="G5" s="133"/>
      <c r="H5" s="133"/>
      <c r="I5" s="133"/>
      <c r="J5" s="133"/>
      <c r="K5" s="133"/>
      <c r="L5" s="133"/>
      <c r="M5" s="133"/>
      <c r="N5" s="133"/>
      <c r="P5" s="165"/>
    </row>
    <row r="6" spans="1:18" s="73" customFormat="1" x14ac:dyDescent="0.3">
      <c r="A6" s="65"/>
      <c r="B6" s="74"/>
      <c r="C6" s="68"/>
      <c r="D6" s="68"/>
      <c r="E6" s="75"/>
      <c r="F6" s="76"/>
      <c r="G6" s="76"/>
      <c r="H6" s="76"/>
      <c r="I6" s="76"/>
      <c r="J6" s="76"/>
      <c r="K6" s="76"/>
      <c r="L6" s="146"/>
      <c r="M6" s="76"/>
      <c r="N6" s="146"/>
      <c r="P6" s="165"/>
    </row>
    <row r="7" spans="1:18" ht="27" customHeight="1" x14ac:dyDescent="0.3">
      <c r="A7" s="134" t="s">
        <v>0</v>
      </c>
      <c r="B7" s="136" t="s">
        <v>1</v>
      </c>
      <c r="C7" s="134" t="s">
        <v>36</v>
      </c>
      <c r="D7" s="138" t="s">
        <v>102</v>
      </c>
      <c r="E7" s="140" t="s">
        <v>101</v>
      </c>
      <c r="F7" s="142" t="s">
        <v>31</v>
      </c>
      <c r="G7" s="142"/>
      <c r="H7" s="142" t="s">
        <v>37</v>
      </c>
      <c r="I7" s="142"/>
      <c r="J7" s="138" t="s">
        <v>33</v>
      </c>
      <c r="K7" s="143" t="s">
        <v>32</v>
      </c>
      <c r="L7" s="143"/>
      <c r="M7" s="130" t="s">
        <v>72</v>
      </c>
      <c r="N7" s="157" t="s">
        <v>91</v>
      </c>
      <c r="O7" s="129" t="s">
        <v>73</v>
      </c>
      <c r="P7" s="166" t="s">
        <v>74</v>
      </c>
      <c r="Q7" s="131" t="s">
        <v>75</v>
      </c>
      <c r="R7" s="131" t="s">
        <v>92</v>
      </c>
    </row>
    <row r="8" spans="1:18" s="2" customFormat="1" ht="100.8" customHeight="1" x14ac:dyDescent="0.3">
      <c r="A8" s="135"/>
      <c r="B8" s="137"/>
      <c r="C8" s="135"/>
      <c r="D8" s="139"/>
      <c r="E8" s="141"/>
      <c r="F8" s="77" t="s">
        <v>68</v>
      </c>
      <c r="G8" s="35" t="s">
        <v>35</v>
      </c>
      <c r="H8" s="8" t="s">
        <v>38</v>
      </c>
      <c r="I8" s="8" t="s">
        <v>39</v>
      </c>
      <c r="J8" s="139"/>
      <c r="K8" s="8" t="s">
        <v>40</v>
      </c>
      <c r="L8" s="147" t="s">
        <v>41</v>
      </c>
      <c r="M8" s="130"/>
      <c r="N8" s="158"/>
      <c r="O8" s="129"/>
      <c r="P8" s="166"/>
      <c r="Q8" s="131"/>
      <c r="R8" s="131"/>
    </row>
    <row r="9" spans="1:18" s="36" customFormat="1" ht="12" x14ac:dyDescent="0.3">
      <c r="A9" s="37">
        <v>1</v>
      </c>
      <c r="B9" s="38">
        <v>2</v>
      </c>
      <c r="C9" s="38">
        <v>3</v>
      </c>
      <c r="D9" s="37">
        <v>4</v>
      </c>
      <c r="E9" s="38">
        <v>5</v>
      </c>
      <c r="F9" s="37">
        <v>6</v>
      </c>
      <c r="G9" s="37">
        <v>7</v>
      </c>
      <c r="H9" s="37">
        <v>8</v>
      </c>
      <c r="I9" s="37">
        <v>9</v>
      </c>
      <c r="J9" s="37">
        <v>10</v>
      </c>
      <c r="K9" s="34">
        <v>11</v>
      </c>
      <c r="L9" s="148">
        <v>12</v>
      </c>
      <c r="M9" s="39">
        <v>13</v>
      </c>
      <c r="N9" s="159">
        <v>14</v>
      </c>
      <c r="O9" s="41">
        <v>15</v>
      </c>
      <c r="P9" s="167">
        <v>16</v>
      </c>
      <c r="Q9" s="41">
        <v>17</v>
      </c>
      <c r="R9" s="41">
        <v>18</v>
      </c>
    </row>
    <row r="10" spans="1:18" s="3" customFormat="1" x14ac:dyDescent="0.3">
      <c r="A10" s="18" t="s">
        <v>2</v>
      </c>
      <c r="B10" s="127" t="s">
        <v>3</v>
      </c>
      <c r="C10" s="127"/>
      <c r="D10" s="127"/>
      <c r="E10" s="127"/>
      <c r="F10" s="127"/>
      <c r="G10" s="127"/>
      <c r="H10" s="127"/>
      <c r="I10" s="127"/>
      <c r="J10" s="127"/>
      <c r="K10" s="127"/>
      <c r="L10" s="127"/>
      <c r="M10" s="127"/>
      <c r="N10" s="127"/>
      <c r="O10" s="46"/>
      <c r="P10" s="152"/>
      <c r="Q10" s="46"/>
      <c r="R10" s="46"/>
    </row>
    <row r="11" spans="1:18" ht="82.8" x14ac:dyDescent="0.3">
      <c r="A11" s="23" t="s">
        <v>26</v>
      </c>
      <c r="B11" s="24" t="s">
        <v>151</v>
      </c>
      <c r="C11" s="25" t="s">
        <v>6</v>
      </c>
      <c r="D11" s="14">
        <v>50</v>
      </c>
      <c r="E11" s="42" t="s">
        <v>108</v>
      </c>
      <c r="F11" s="85" t="s">
        <v>103</v>
      </c>
      <c r="G11" s="87">
        <v>4</v>
      </c>
      <c r="H11" s="88">
        <v>38</v>
      </c>
      <c r="I11" s="86">
        <f>H11*1.21</f>
        <v>45.98</v>
      </c>
      <c r="J11" s="89">
        <v>21</v>
      </c>
      <c r="K11" s="89">
        <f>H11/G11</f>
        <v>9.5</v>
      </c>
      <c r="L11" s="149">
        <f>K11+K11*J11/100</f>
        <v>11.495000000000001</v>
      </c>
      <c r="M11" s="88">
        <f>D11*K11</f>
        <v>475</v>
      </c>
      <c r="N11" s="149">
        <f>M11+M11*J11/100</f>
        <v>574.75</v>
      </c>
      <c r="O11" s="90">
        <f>M11*0.1</f>
        <v>47.5</v>
      </c>
      <c r="P11" s="161">
        <f>O11+O11*J11/100</f>
        <v>57.475000000000001</v>
      </c>
      <c r="Q11" s="91">
        <f>M11+O11</f>
        <v>522.5</v>
      </c>
      <c r="R11" s="90">
        <f>N11+P11</f>
        <v>632.22500000000002</v>
      </c>
    </row>
    <row r="12" spans="1:18" ht="182.4" customHeight="1" x14ac:dyDescent="0.3">
      <c r="A12" s="26" t="s">
        <v>5</v>
      </c>
      <c r="B12" s="24" t="s">
        <v>152</v>
      </c>
      <c r="C12" s="25" t="s">
        <v>8</v>
      </c>
      <c r="D12" s="14">
        <v>80</v>
      </c>
      <c r="E12" s="42" t="s">
        <v>109</v>
      </c>
      <c r="F12" s="82" t="s">
        <v>104</v>
      </c>
      <c r="G12" s="87">
        <v>5</v>
      </c>
      <c r="H12" s="88">
        <v>59.8</v>
      </c>
      <c r="I12" s="86">
        <f t="shared" ref="I12:I24" si="0">H12*1.21</f>
        <v>72.35799999999999</v>
      </c>
      <c r="J12" s="89">
        <v>21</v>
      </c>
      <c r="K12" s="89">
        <f>H12/G12</f>
        <v>11.959999999999999</v>
      </c>
      <c r="L12" s="149">
        <f>K12+K12*J12/100</f>
        <v>14.471599999999999</v>
      </c>
      <c r="M12" s="88">
        <f t="shared" ref="M12:M24" si="1">D12*K12</f>
        <v>956.8</v>
      </c>
      <c r="N12" s="149">
        <f>M12+M12*J12/100</f>
        <v>1157.7280000000001</v>
      </c>
      <c r="O12" s="90">
        <f>M12*0.1</f>
        <v>95.68</v>
      </c>
      <c r="P12" s="161">
        <f>O12+O12*J12/100</f>
        <v>115.7728</v>
      </c>
      <c r="Q12" s="91">
        <f t="shared" ref="Q12:Q24" si="2">M12+O12</f>
        <v>1052.48</v>
      </c>
      <c r="R12" s="90">
        <f t="shared" ref="R12:R24" si="3">N12+P12</f>
        <v>1273.5008</v>
      </c>
    </row>
    <row r="13" spans="1:18" ht="55.2" x14ac:dyDescent="0.3">
      <c r="A13" s="26" t="s">
        <v>7</v>
      </c>
      <c r="B13" s="24" t="s">
        <v>153</v>
      </c>
      <c r="C13" s="25" t="s">
        <v>20</v>
      </c>
      <c r="D13" s="14">
        <v>60</v>
      </c>
      <c r="E13" s="42" t="s">
        <v>107</v>
      </c>
      <c r="F13" s="82" t="s">
        <v>105</v>
      </c>
      <c r="G13" s="87">
        <v>10</v>
      </c>
      <c r="H13" s="89">
        <v>4.87</v>
      </c>
      <c r="I13" s="86">
        <f t="shared" si="0"/>
        <v>5.8926999999999996</v>
      </c>
      <c r="J13" s="89">
        <v>21</v>
      </c>
      <c r="K13" s="89">
        <f>H13/G13</f>
        <v>0.48699999999999999</v>
      </c>
      <c r="L13" s="149">
        <f>K13+K13*J13/100</f>
        <v>0.58926999999999996</v>
      </c>
      <c r="M13" s="88">
        <f t="shared" si="1"/>
        <v>29.22</v>
      </c>
      <c r="N13" s="149">
        <f>M13+M13*J13/100</f>
        <v>35.356200000000001</v>
      </c>
      <c r="O13" s="90">
        <f t="shared" ref="O13:O24" si="4">M13*0.1</f>
        <v>2.9220000000000002</v>
      </c>
      <c r="P13" s="161">
        <f>O13+O13*J13/100</f>
        <v>3.5356200000000002</v>
      </c>
      <c r="Q13" s="91">
        <f t="shared" si="2"/>
        <v>32.141999999999996</v>
      </c>
      <c r="R13" s="90">
        <f t="shared" si="3"/>
        <v>38.891820000000003</v>
      </c>
    </row>
    <row r="14" spans="1:18" ht="111" customHeight="1" x14ac:dyDescent="0.3">
      <c r="A14" s="26" t="s">
        <v>9</v>
      </c>
      <c r="B14" s="24" t="s">
        <v>154</v>
      </c>
      <c r="C14" s="27" t="s">
        <v>4</v>
      </c>
      <c r="D14" s="14">
        <v>25</v>
      </c>
      <c r="E14" s="42" t="s">
        <v>110</v>
      </c>
      <c r="F14" s="82" t="s">
        <v>106</v>
      </c>
      <c r="G14" s="87">
        <v>1</v>
      </c>
      <c r="H14" s="89">
        <v>286.14999999999998</v>
      </c>
      <c r="I14" s="86">
        <f t="shared" si="0"/>
        <v>346.24149999999997</v>
      </c>
      <c r="J14" s="89">
        <v>21</v>
      </c>
      <c r="K14" s="89">
        <f>H14/G14</f>
        <v>286.14999999999998</v>
      </c>
      <c r="L14" s="149">
        <f t="shared" ref="L14:L24" si="5">K14+K14*J14/100</f>
        <v>346.24149999999997</v>
      </c>
      <c r="M14" s="88">
        <f t="shared" si="1"/>
        <v>7153.7499999999991</v>
      </c>
      <c r="N14" s="149">
        <f t="shared" ref="N14:N24" si="6">M14+M14*J14/100</f>
        <v>8656.0374999999985</v>
      </c>
      <c r="O14" s="90">
        <f t="shared" si="4"/>
        <v>715.375</v>
      </c>
      <c r="P14" s="161">
        <f t="shared" ref="P14:P24" si="7">O14+O14*J14/100</f>
        <v>865.60374999999999</v>
      </c>
      <c r="Q14" s="91">
        <f t="shared" si="2"/>
        <v>7869.1249999999991</v>
      </c>
      <c r="R14" s="90">
        <f t="shared" si="3"/>
        <v>9521.6412499999988</v>
      </c>
    </row>
    <row r="15" spans="1:18" ht="125.4" customHeight="1" x14ac:dyDescent="0.3">
      <c r="A15" s="26" t="s">
        <v>11</v>
      </c>
      <c r="B15" s="24" t="s">
        <v>155</v>
      </c>
      <c r="C15" s="25" t="s">
        <v>10</v>
      </c>
      <c r="D15" s="14">
        <v>24</v>
      </c>
      <c r="E15" s="42" t="s">
        <v>111</v>
      </c>
      <c r="F15" s="83" t="s">
        <v>112</v>
      </c>
      <c r="G15" s="9">
        <v>3.4</v>
      </c>
      <c r="H15" s="10">
        <v>42.85</v>
      </c>
      <c r="I15" s="86">
        <f t="shared" si="0"/>
        <v>51.848500000000001</v>
      </c>
      <c r="J15" s="10">
        <v>21</v>
      </c>
      <c r="K15" s="89">
        <f t="shared" ref="K15:K24" si="8">H15/G15</f>
        <v>12.602941176470589</v>
      </c>
      <c r="L15" s="149">
        <f t="shared" si="5"/>
        <v>15.249558823529412</v>
      </c>
      <c r="M15" s="88">
        <f t="shared" si="1"/>
        <v>302.47058823529414</v>
      </c>
      <c r="N15" s="149">
        <f t="shared" si="6"/>
        <v>365.98941176470589</v>
      </c>
      <c r="O15" s="90">
        <f t="shared" si="4"/>
        <v>30.247058823529414</v>
      </c>
      <c r="P15" s="161">
        <f t="shared" si="7"/>
        <v>36.598941176470589</v>
      </c>
      <c r="Q15" s="91">
        <f t="shared" si="2"/>
        <v>332.71764705882356</v>
      </c>
      <c r="R15" s="90">
        <f t="shared" si="3"/>
        <v>402.58835294117648</v>
      </c>
    </row>
    <row r="16" spans="1:18" s="4" customFormat="1" ht="82.8" x14ac:dyDescent="0.3">
      <c r="A16" s="28" t="s">
        <v>12</v>
      </c>
      <c r="B16" s="24" t="s">
        <v>156</v>
      </c>
      <c r="C16" s="27" t="s">
        <v>4</v>
      </c>
      <c r="D16" s="25">
        <v>2</v>
      </c>
      <c r="E16" s="42" t="s">
        <v>113</v>
      </c>
      <c r="F16" s="83" t="s">
        <v>114</v>
      </c>
      <c r="G16" s="84">
        <v>1</v>
      </c>
      <c r="H16" s="97">
        <v>124</v>
      </c>
      <c r="I16" s="93">
        <f t="shared" si="0"/>
        <v>150.04</v>
      </c>
      <c r="J16" s="92">
        <v>21</v>
      </c>
      <c r="K16" s="94">
        <f t="shared" si="8"/>
        <v>124</v>
      </c>
      <c r="L16" s="149">
        <f t="shared" si="5"/>
        <v>150.04</v>
      </c>
      <c r="M16" s="88">
        <f t="shared" si="1"/>
        <v>248</v>
      </c>
      <c r="N16" s="149">
        <f t="shared" si="6"/>
        <v>300.08</v>
      </c>
      <c r="O16" s="90">
        <f t="shared" si="4"/>
        <v>24.8</v>
      </c>
      <c r="P16" s="161">
        <f t="shared" si="7"/>
        <v>30.008000000000003</v>
      </c>
      <c r="Q16" s="91">
        <f t="shared" si="2"/>
        <v>272.8</v>
      </c>
      <c r="R16" s="90">
        <f t="shared" si="3"/>
        <v>330.08799999999997</v>
      </c>
    </row>
    <row r="17" spans="1:18" s="4" customFormat="1" ht="110.4" x14ac:dyDescent="0.3">
      <c r="A17" s="29" t="s">
        <v>13</v>
      </c>
      <c r="B17" s="24" t="s">
        <v>157</v>
      </c>
      <c r="C17" s="27" t="s">
        <v>15</v>
      </c>
      <c r="D17" s="25">
        <v>20</v>
      </c>
      <c r="E17" s="42" t="s">
        <v>115</v>
      </c>
      <c r="F17" s="83" t="s">
        <v>121</v>
      </c>
      <c r="G17" s="84">
        <v>1.7</v>
      </c>
      <c r="H17" s="92">
        <v>18.5</v>
      </c>
      <c r="I17" s="93">
        <f t="shared" si="0"/>
        <v>22.384999999999998</v>
      </c>
      <c r="J17" s="92">
        <v>21</v>
      </c>
      <c r="K17" s="94">
        <f t="shared" si="8"/>
        <v>10.882352941176471</v>
      </c>
      <c r="L17" s="149">
        <f t="shared" si="5"/>
        <v>13.16764705882353</v>
      </c>
      <c r="M17" s="88">
        <f t="shared" si="1"/>
        <v>217.64705882352942</v>
      </c>
      <c r="N17" s="149">
        <f t="shared" si="6"/>
        <v>263.35294117647061</v>
      </c>
      <c r="O17" s="90">
        <f t="shared" si="4"/>
        <v>21.764705882352942</v>
      </c>
      <c r="P17" s="161">
        <f t="shared" si="7"/>
        <v>26.335294117647059</v>
      </c>
      <c r="Q17" s="91">
        <f t="shared" si="2"/>
        <v>239.41176470588238</v>
      </c>
      <c r="R17" s="90">
        <f t="shared" si="3"/>
        <v>289.68823529411765</v>
      </c>
    </row>
    <row r="18" spans="1:18" s="30" customFormat="1" ht="118.8" customHeight="1" x14ac:dyDescent="0.3">
      <c r="A18" s="28" t="s">
        <v>14</v>
      </c>
      <c r="B18" s="33" t="s">
        <v>158</v>
      </c>
      <c r="C18" s="27" t="s">
        <v>4</v>
      </c>
      <c r="D18" s="25">
        <v>60</v>
      </c>
      <c r="E18" s="43" t="s">
        <v>34</v>
      </c>
      <c r="F18" s="96" t="s">
        <v>116</v>
      </c>
      <c r="G18" s="84">
        <v>1</v>
      </c>
      <c r="H18" s="92">
        <v>194.85</v>
      </c>
      <c r="I18" s="93">
        <f t="shared" si="0"/>
        <v>235.76849999999999</v>
      </c>
      <c r="J18" s="92">
        <v>21</v>
      </c>
      <c r="K18" s="94">
        <f t="shared" si="8"/>
        <v>194.85</v>
      </c>
      <c r="L18" s="149">
        <f t="shared" si="5"/>
        <v>235.76849999999999</v>
      </c>
      <c r="M18" s="88">
        <f t="shared" si="1"/>
        <v>11691</v>
      </c>
      <c r="N18" s="149">
        <f t="shared" si="6"/>
        <v>14146.11</v>
      </c>
      <c r="O18" s="90">
        <f t="shared" si="4"/>
        <v>1169.1000000000001</v>
      </c>
      <c r="P18" s="161">
        <f t="shared" si="7"/>
        <v>1414.6110000000001</v>
      </c>
      <c r="Q18" s="91">
        <f t="shared" si="2"/>
        <v>12860.1</v>
      </c>
      <c r="R18" s="90">
        <f t="shared" si="3"/>
        <v>15560.721000000001</v>
      </c>
    </row>
    <row r="19" spans="1:18" s="4" customFormat="1" ht="64.2" customHeight="1" x14ac:dyDescent="0.3">
      <c r="A19" s="28" t="s">
        <v>16</v>
      </c>
      <c r="B19" s="24" t="s">
        <v>159</v>
      </c>
      <c r="C19" s="27" t="s">
        <v>15</v>
      </c>
      <c r="D19" s="25">
        <v>10</v>
      </c>
      <c r="E19" s="44" t="s">
        <v>117</v>
      </c>
      <c r="F19" s="83" t="s">
        <v>118</v>
      </c>
      <c r="G19" s="84">
        <v>1</v>
      </c>
      <c r="H19" s="97">
        <v>49.8</v>
      </c>
      <c r="I19" s="97">
        <f t="shared" si="0"/>
        <v>60.257999999999996</v>
      </c>
      <c r="J19" s="92">
        <v>21</v>
      </c>
      <c r="K19" s="92">
        <f t="shared" si="8"/>
        <v>49.8</v>
      </c>
      <c r="L19" s="149">
        <f t="shared" si="5"/>
        <v>60.257999999999996</v>
      </c>
      <c r="M19" s="88">
        <f t="shared" si="1"/>
        <v>498</v>
      </c>
      <c r="N19" s="149">
        <f t="shared" si="6"/>
        <v>602.58000000000004</v>
      </c>
      <c r="O19" s="90">
        <f t="shared" si="4"/>
        <v>49.800000000000004</v>
      </c>
      <c r="P19" s="161">
        <f t="shared" si="7"/>
        <v>60.25800000000001</v>
      </c>
      <c r="Q19" s="91">
        <f t="shared" si="2"/>
        <v>547.79999999999995</v>
      </c>
      <c r="R19" s="90">
        <f t="shared" si="3"/>
        <v>662.83800000000008</v>
      </c>
    </row>
    <row r="20" spans="1:18" s="1" customFormat="1" ht="55.2" x14ac:dyDescent="0.3">
      <c r="A20" s="28" t="s">
        <v>17</v>
      </c>
      <c r="B20" s="24" t="s">
        <v>160</v>
      </c>
      <c r="C20" s="25" t="s">
        <v>15</v>
      </c>
      <c r="D20" s="25">
        <v>1800</v>
      </c>
      <c r="E20" s="45" t="s">
        <v>25</v>
      </c>
      <c r="F20" s="83" t="s">
        <v>119</v>
      </c>
      <c r="G20" s="84">
        <v>100</v>
      </c>
      <c r="H20" s="92">
        <v>2.2000000000000002</v>
      </c>
      <c r="I20" s="92">
        <f t="shared" si="0"/>
        <v>2.6619999999999999</v>
      </c>
      <c r="J20" s="92">
        <v>21</v>
      </c>
      <c r="K20" s="92">
        <f t="shared" si="8"/>
        <v>2.2000000000000002E-2</v>
      </c>
      <c r="L20" s="149">
        <f t="shared" si="5"/>
        <v>2.6620000000000001E-2</v>
      </c>
      <c r="M20" s="88">
        <f t="shared" si="1"/>
        <v>39.6</v>
      </c>
      <c r="N20" s="149">
        <f t="shared" si="6"/>
        <v>47.916000000000004</v>
      </c>
      <c r="O20" s="90">
        <f t="shared" si="4"/>
        <v>3.9600000000000004</v>
      </c>
      <c r="P20" s="161">
        <f t="shared" si="7"/>
        <v>4.7916000000000007</v>
      </c>
      <c r="Q20" s="91">
        <f t="shared" si="2"/>
        <v>43.56</v>
      </c>
      <c r="R20" s="90">
        <f t="shared" si="3"/>
        <v>52.707600000000006</v>
      </c>
    </row>
    <row r="21" spans="1:18" s="3" customFormat="1" ht="49.8" customHeight="1" x14ac:dyDescent="0.3">
      <c r="A21" s="26" t="s">
        <v>18</v>
      </c>
      <c r="B21" s="24" t="s">
        <v>161</v>
      </c>
      <c r="C21" s="25" t="s">
        <v>8</v>
      </c>
      <c r="D21" s="14">
        <v>12</v>
      </c>
      <c r="E21" s="42" t="s">
        <v>22</v>
      </c>
      <c r="F21" s="83" t="s">
        <v>120</v>
      </c>
      <c r="G21" s="98">
        <v>3</v>
      </c>
      <c r="H21" s="94">
        <v>48.5</v>
      </c>
      <c r="I21" s="94">
        <f t="shared" si="0"/>
        <v>58.684999999999995</v>
      </c>
      <c r="J21" s="94">
        <v>21</v>
      </c>
      <c r="K21" s="94">
        <f t="shared" si="8"/>
        <v>16.166666666666668</v>
      </c>
      <c r="L21" s="149">
        <f t="shared" si="5"/>
        <v>19.561666666666667</v>
      </c>
      <c r="M21" s="88">
        <f t="shared" si="1"/>
        <v>194</v>
      </c>
      <c r="N21" s="149">
        <f t="shared" si="6"/>
        <v>234.74</v>
      </c>
      <c r="O21" s="91">
        <f t="shared" si="4"/>
        <v>19.400000000000002</v>
      </c>
      <c r="P21" s="161">
        <f t="shared" si="7"/>
        <v>23.474000000000004</v>
      </c>
      <c r="Q21" s="91">
        <f t="shared" si="2"/>
        <v>213.4</v>
      </c>
      <c r="R21" s="90">
        <f t="shared" si="3"/>
        <v>258.214</v>
      </c>
    </row>
    <row r="22" spans="1:18" s="1" customFormat="1" ht="112.2" customHeight="1" x14ac:dyDescent="0.3">
      <c r="A22" s="26" t="s">
        <v>19</v>
      </c>
      <c r="B22" s="24" t="s">
        <v>162</v>
      </c>
      <c r="C22" s="25" t="s">
        <v>8</v>
      </c>
      <c r="D22" s="14">
        <v>1600</v>
      </c>
      <c r="E22" s="42" t="s">
        <v>123</v>
      </c>
      <c r="F22" s="83" t="s">
        <v>122</v>
      </c>
      <c r="G22" s="98">
        <v>200</v>
      </c>
      <c r="H22" s="94">
        <v>5.12</v>
      </c>
      <c r="I22" s="94">
        <f t="shared" si="0"/>
        <v>6.1951999999999998</v>
      </c>
      <c r="J22" s="94">
        <v>21</v>
      </c>
      <c r="K22" s="94">
        <f t="shared" si="8"/>
        <v>2.5600000000000001E-2</v>
      </c>
      <c r="L22" s="149">
        <f t="shared" si="5"/>
        <v>3.0976000000000004E-2</v>
      </c>
      <c r="M22" s="88">
        <f t="shared" si="1"/>
        <v>40.96</v>
      </c>
      <c r="N22" s="149">
        <f t="shared" si="6"/>
        <v>49.561599999999999</v>
      </c>
      <c r="O22" s="90">
        <f t="shared" si="4"/>
        <v>4.0960000000000001</v>
      </c>
      <c r="P22" s="161">
        <f t="shared" si="7"/>
        <v>4.9561600000000006</v>
      </c>
      <c r="Q22" s="91">
        <f t="shared" si="2"/>
        <v>45.055999999999997</v>
      </c>
      <c r="R22" s="90">
        <f t="shared" si="3"/>
        <v>54.517759999999996</v>
      </c>
    </row>
    <row r="23" spans="1:18" ht="62.4" customHeight="1" x14ac:dyDescent="0.3">
      <c r="A23" s="26" t="s">
        <v>24</v>
      </c>
      <c r="B23" s="24" t="s">
        <v>163</v>
      </c>
      <c r="C23" s="25" t="s">
        <v>10</v>
      </c>
      <c r="D23" s="14">
        <v>70</v>
      </c>
      <c r="E23" s="42" t="s">
        <v>23</v>
      </c>
      <c r="F23" s="83" t="s">
        <v>124</v>
      </c>
      <c r="G23" s="98">
        <v>14</v>
      </c>
      <c r="H23" s="94">
        <v>14.89</v>
      </c>
      <c r="I23" s="94">
        <f t="shared" si="0"/>
        <v>18.0169</v>
      </c>
      <c r="J23" s="94">
        <v>21</v>
      </c>
      <c r="K23" s="94">
        <f t="shared" si="8"/>
        <v>1.0635714285714286</v>
      </c>
      <c r="L23" s="149">
        <f t="shared" si="5"/>
        <v>1.2869214285714285</v>
      </c>
      <c r="M23" s="88">
        <f t="shared" si="1"/>
        <v>74.45</v>
      </c>
      <c r="N23" s="149">
        <f t="shared" si="6"/>
        <v>90.084500000000006</v>
      </c>
      <c r="O23" s="90">
        <f t="shared" si="4"/>
        <v>7.4450000000000003</v>
      </c>
      <c r="P23" s="161">
        <f t="shared" si="7"/>
        <v>9.0084499999999998</v>
      </c>
      <c r="Q23" s="91">
        <f t="shared" si="2"/>
        <v>81.89500000000001</v>
      </c>
      <c r="R23" s="90">
        <f t="shared" si="3"/>
        <v>99.092950000000002</v>
      </c>
    </row>
    <row r="24" spans="1:18" ht="55.2" x14ac:dyDescent="0.3">
      <c r="A24" s="26" t="s">
        <v>27</v>
      </c>
      <c r="B24" s="24" t="s">
        <v>164</v>
      </c>
      <c r="C24" s="25" t="s">
        <v>8</v>
      </c>
      <c r="D24" s="14">
        <v>1000</v>
      </c>
      <c r="E24" s="42" t="s">
        <v>126</v>
      </c>
      <c r="F24" s="83" t="s">
        <v>125</v>
      </c>
      <c r="G24" s="98">
        <v>200</v>
      </c>
      <c r="H24" s="94">
        <v>5.56</v>
      </c>
      <c r="I24" s="94">
        <f t="shared" si="0"/>
        <v>6.7275999999999989</v>
      </c>
      <c r="J24" s="99">
        <v>21</v>
      </c>
      <c r="K24" s="94">
        <f t="shared" si="8"/>
        <v>2.7799999999999998E-2</v>
      </c>
      <c r="L24" s="149">
        <f t="shared" si="5"/>
        <v>3.3638000000000001E-2</v>
      </c>
      <c r="M24" s="88">
        <f t="shared" si="1"/>
        <v>27.799999999999997</v>
      </c>
      <c r="N24" s="149">
        <f t="shared" si="6"/>
        <v>33.637999999999998</v>
      </c>
      <c r="O24" s="90">
        <f t="shared" si="4"/>
        <v>2.78</v>
      </c>
      <c r="P24" s="161">
        <f t="shared" si="7"/>
        <v>3.3637999999999999</v>
      </c>
      <c r="Q24" s="91">
        <f t="shared" si="2"/>
        <v>30.58</v>
      </c>
      <c r="R24" s="90">
        <f t="shared" si="3"/>
        <v>37.001799999999996</v>
      </c>
    </row>
    <row r="25" spans="1:18" ht="20.25" customHeight="1" x14ac:dyDescent="0.3">
      <c r="A25" s="128" t="s">
        <v>66</v>
      </c>
      <c r="B25" s="128"/>
      <c r="C25" s="128"/>
      <c r="D25" s="128"/>
      <c r="E25" s="128"/>
      <c r="F25" s="128"/>
      <c r="G25" s="128"/>
      <c r="H25" s="128"/>
      <c r="I25" s="128"/>
      <c r="J25" s="128"/>
      <c r="K25" s="128"/>
      <c r="L25" s="128"/>
      <c r="M25" s="119">
        <f t="shared" ref="M25:R25" si="9">SUM(M11:M24)</f>
        <v>21948.69764705882</v>
      </c>
      <c r="N25" s="160">
        <f t="shared" si="9"/>
        <v>26557.924152941177</v>
      </c>
      <c r="O25" s="101">
        <f t="shared" si="9"/>
        <v>2194.869764705883</v>
      </c>
      <c r="P25" s="168">
        <f t="shared" si="9"/>
        <v>2655.7924152941177</v>
      </c>
      <c r="Q25" s="101">
        <f t="shared" si="9"/>
        <v>24143.56741176471</v>
      </c>
      <c r="R25" s="102">
        <f t="shared" si="9"/>
        <v>29213.716568235293</v>
      </c>
    </row>
    <row r="26" spans="1:18" ht="168" x14ac:dyDescent="0.3">
      <c r="A26" s="18" t="s">
        <v>28</v>
      </c>
      <c r="B26" s="32" t="s">
        <v>165</v>
      </c>
      <c r="C26" s="6" t="s">
        <v>42</v>
      </c>
      <c r="D26" s="6">
        <v>30</v>
      </c>
      <c r="E26" s="16" t="s">
        <v>128</v>
      </c>
      <c r="F26" s="84" t="s">
        <v>127</v>
      </c>
      <c r="G26" s="103">
        <v>5</v>
      </c>
      <c r="H26" s="103">
        <v>45.25</v>
      </c>
      <c r="I26" s="103">
        <f>H26*1.21</f>
        <v>54.752499999999998</v>
      </c>
      <c r="J26" s="103">
        <v>21</v>
      </c>
      <c r="K26" s="103">
        <f>H26/G26</f>
        <v>9.0500000000000007</v>
      </c>
      <c r="L26" s="153">
        <f>K26+K26*J26/100</f>
        <v>10.950500000000002</v>
      </c>
      <c r="M26" s="95">
        <f>D26*K26</f>
        <v>271.5</v>
      </c>
      <c r="N26" s="163">
        <f>M26+M26*J26/100</f>
        <v>328.51499999999999</v>
      </c>
      <c r="O26" s="91">
        <f>M26*0.1</f>
        <v>27.150000000000002</v>
      </c>
      <c r="P26" s="163">
        <f>O26+O26*J26/100</f>
        <v>32.851500000000001</v>
      </c>
      <c r="Q26" s="91">
        <f>M26+O26</f>
        <v>298.64999999999998</v>
      </c>
      <c r="R26" s="169">
        <f>N26+P26</f>
        <v>361.36649999999997</v>
      </c>
    </row>
    <row r="27" spans="1:18" ht="138" customHeight="1" x14ac:dyDescent="0.3">
      <c r="A27" s="18" t="s">
        <v>29</v>
      </c>
      <c r="B27" s="32" t="s">
        <v>166</v>
      </c>
      <c r="C27" s="6" t="s">
        <v>15</v>
      </c>
      <c r="D27" s="6">
        <v>3</v>
      </c>
      <c r="E27" s="47" t="s">
        <v>129</v>
      </c>
      <c r="F27" s="84" t="s">
        <v>130</v>
      </c>
      <c r="G27" s="104">
        <v>1</v>
      </c>
      <c r="H27" s="104">
        <v>17.25</v>
      </c>
      <c r="I27" s="104">
        <f>H27*1.21</f>
        <v>20.872499999999999</v>
      </c>
      <c r="J27" s="104">
        <v>21</v>
      </c>
      <c r="K27" s="104">
        <f>H27/G27</f>
        <v>17.25</v>
      </c>
      <c r="L27" s="153">
        <f>K27+K27*J27/100</f>
        <v>20.872499999999999</v>
      </c>
      <c r="M27" s="95">
        <f>D27*K27</f>
        <v>51.75</v>
      </c>
      <c r="N27" s="163">
        <f t="shared" ref="N27:N28" si="10">M27+M27*J27/100</f>
        <v>62.6175</v>
      </c>
      <c r="O27" s="91">
        <f>M27*0.1</f>
        <v>5.1750000000000007</v>
      </c>
      <c r="P27" s="163">
        <f t="shared" ref="P27:P28" si="11">O27+O27*J27/100</f>
        <v>6.261750000000001</v>
      </c>
      <c r="Q27" s="91">
        <f>M27+O27</f>
        <v>56.924999999999997</v>
      </c>
      <c r="R27" s="169">
        <f>N27+P27</f>
        <v>68.879249999999999</v>
      </c>
    </row>
    <row r="28" spans="1:18" ht="165.6" x14ac:dyDescent="0.3">
      <c r="A28" s="18" t="s">
        <v>30</v>
      </c>
      <c r="B28" s="32" t="s">
        <v>167</v>
      </c>
      <c r="C28" s="6" t="s">
        <v>15</v>
      </c>
      <c r="D28" s="6">
        <v>5</v>
      </c>
      <c r="E28" s="48" t="s">
        <v>132</v>
      </c>
      <c r="F28" s="105" t="s">
        <v>131</v>
      </c>
      <c r="G28" s="104">
        <v>2</v>
      </c>
      <c r="H28" s="104">
        <v>33</v>
      </c>
      <c r="I28" s="104">
        <f t="shared" ref="I28" si="12">H28*1.21</f>
        <v>39.93</v>
      </c>
      <c r="J28" s="104">
        <v>21</v>
      </c>
      <c r="K28" s="104">
        <f t="shared" ref="K28" si="13">H28/G28</f>
        <v>16.5</v>
      </c>
      <c r="L28" s="153">
        <f>K28+K28*J28/100</f>
        <v>19.965</v>
      </c>
      <c r="M28" s="95">
        <f t="shared" ref="M28" si="14">D28*K28</f>
        <v>82.5</v>
      </c>
      <c r="N28" s="163">
        <f t="shared" si="10"/>
        <v>99.825000000000003</v>
      </c>
      <c r="O28" s="91">
        <f t="shared" ref="O28" si="15">M28*0.1</f>
        <v>8.25</v>
      </c>
      <c r="P28" s="163">
        <f t="shared" si="11"/>
        <v>9.9824999999999999</v>
      </c>
      <c r="Q28" s="91">
        <f t="shared" ref="Q28" si="16">M28+O28</f>
        <v>90.75</v>
      </c>
      <c r="R28" s="169">
        <f>N28+P28</f>
        <v>109.8075</v>
      </c>
    </row>
    <row r="29" spans="1:18" x14ac:dyDescent="0.3">
      <c r="A29" s="18" t="s">
        <v>43</v>
      </c>
      <c r="B29" s="127" t="s">
        <v>44</v>
      </c>
      <c r="C29" s="127"/>
      <c r="D29" s="127"/>
      <c r="E29" s="127"/>
      <c r="F29" s="127"/>
      <c r="G29" s="127"/>
      <c r="H29" s="127"/>
      <c r="I29" s="127"/>
      <c r="J29" s="127"/>
      <c r="K29" s="127"/>
      <c r="L29" s="127"/>
      <c r="M29" s="40"/>
      <c r="N29" s="162"/>
      <c r="O29" s="31"/>
      <c r="P29" s="162"/>
      <c r="Q29" s="31"/>
      <c r="R29" s="31"/>
    </row>
    <row r="30" spans="1:18" ht="125.4" customHeight="1" x14ac:dyDescent="0.3">
      <c r="A30" s="52" t="s">
        <v>45</v>
      </c>
      <c r="B30" s="13" t="s">
        <v>168</v>
      </c>
      <c r="C30" s="6" t="s">
        <v>4</v>
      </c>
      <c r="D30" s="6">
        <v>15</v>
      </c>
      <c r="E30" s="78" t="s">
        <v>98</v>
      </c>
      <c r="F30" s="108" t="s">
        <v>133</v>
      </c>
      <c r="G30" s="64">
        <v>1</v>
      </c>
      <c r="H30" s="64">
        <v>119.12</v>
      </c>
      <c r="I30" s="64">
        <f>H30*1.21</f>
        <v>144.1352</v>
      </c>
      <c r="J30" s="64">
        <v>21</v>
      </c>
      <c r="K30" s="64">
        <f>H30/G30</f>
        <v>119.12</v>
      </c>
      <c r="L30" s="154">
        <f>K30+K30*J30/100</f>
        <v>144.1352</v>
      </c>
      <c r="M30" s="64">
        <f>D30*K30</f>
        <v>1786.8000000000002</v>
      </c>
      <c r="N30" s="161">
        <f>M30+M30*J30/100</f>
        <v>2162.0280000000002</v>
      </c>
      <c r="O30" s="90">
        <f>M30*0.1</f>
        <v>178.68000000000004</v>
      </c>
      <c r="P30" s="161">
        <f>O30+O30*J30/100</f>
        <v>216.20280000000002</v>
      </c>
      <c r="Q30" s="90">
        <f>M30+O30</f>
        <v>1965.4800000000002</v>
      </c>
      <c r="R30" s="90">
        <f>N30+P30</f>
        <v>2378.2308000000003</v>
      </c>
    </row>
    <row r="31" spans="1:18" ht="93.6" customHeight="1" x14ac:dyDescent="0.3">
      <c r="A31" s="52" t="s">
        <v>46</v>
      </c>
      <c r="B31" s="53" t="s">
        <v>169</v>
      </c>
      <c r="C31" s="15" t="s">
        <v>15</v>
      </c>
      <c r="D31" s="15">
        <v>15</v>
      </c>
      <c r="E31" s="51" t="s">
        <v>47</v>
      </c>
      <c r="F31" s="108" t="s">
        <v>134</v>
      </c>
      <c r="G31" s="13">
        <v>1</v>
      </c>
      <c r="H31" s="13">
        <v>72.23</v>
      </c>
      <c r="I31" s="64">
        <f>H31*1.21</f>
        <v>87.398300000000006</v>
      </c>
      <c r="J31" s="13">
        <v>21</v>
      </c>
      <c r="K31" s="64">
        <f>H31/G31</f>
        <v>72.23</v>
      </c>
      <c r="L31" s="154">
        <f>K31+K31*J31/100</f>
        <v>87.398300000000006</v>
      </c>
      <c r="M31" s="64">
        <f>D31*K31</f>
        <v>1083.45</v>
      </c>
      <c r="N31" s="161">
        <f>M31+M31*J31/100</f>
        <v>1310.9745</v>
      </c>
      <c r="O31" s="90">
        <f>M31*0.1</f>
        <v>108.34500000000001</v>
      </c>
      <c r="P31" s="161">
        <f>O31+O31*J31/100</f>
        <v>131.09745000000001</v>
      </c>
      <c r="Q31" s="90">
        <f>M31+O31</f>
        <v>1191.7950000000001</v>
      </c>
      <c r="R31" s="90">
        <f>N31+P31</f>
        <v>1442.07195</v>
      </c>
    </row>
    <row r="32" spans="1:18" x14ac:dyDescent="0.3">
      <c r="A32" s="120" t="s">
        <v>48</v>
      </c>
      <c r="B32" s="121"/>
      <c r="C32" s="121"/>
      <c r="D32" s="121"/>
      <c r="E32" s="121"/>
      <c r="F32" s="121"/>
      <c r="G32" s="121"/>
      <c r="H32" s="121"/>
      <c r="I32" s="121"/>
      <c r="J32" s="121"/>
      <c r="K32" s="121"/>
      <c r="L32" s="122"/>
      <c r="M32" s="107">
        <f t="shared" ref="M32:R32" si="17">SUM(M30:M31)</f>
        <v>2870.25</v>
      </c>
      <c r="N32" s="164">
        <f t="shared" si="17"/>
        <v>3473.0025000000005</v>
      </c>
      <c r="O32" s="100">
        <f t="shared" si="17"/>
        <v>287.02500000000003</v>
      </c>
      <c r="P32" s="164">
        <f t="shared" si="17"/>
        <v>347.30025000000001</v>
      </c>
      <c r="Q32" s="100">
        <f t="shared" si="17"/>
        <v>3157.2750000000005</v>
      </c>
      <c r="R32" s="106">
        <f t="shared" si="17"/>
        <v>3820.3027500000003</v>
      </c>
    </row>
    <row r="33" spans="1:18" x14ac:dyDescent="0.3">
      <c r="A33" s="18" t="s">
        <v>49</v>
      </c>
      <c r="B33" s="127" t="s">
        <v>50</v>
      </c>
      <c r="C33" s="127"/>
      <c r="D33" s="127"/>
      <c r="E33" s="127"/>
      <c r="F33" s="127"/>
      <c r="G33" s="127"/>
      <c r="H33" s="127"/>
      <c r="I33" s="127"/>
      <c r="J33" s="127"/>
      <c r="K33" s="127"/>
      <c r="L33" s="127"/>
      <c r="M33" s="40"/>
      <c r="N33" s="162"/>
      <c r="O33" s="31"/>
      <c r="P33" s="162"/>
      <c r="Q33" s="31"/>
      <c r="R33" s="31"/>
    </row>
    <row r="34" spans="1:18" ht="114.6" customHeight="1" x14ac:dyDescent="0.3">
      <c r="A34" s="50" t="s">
        <v>76</v>
      </c>
      <c r="B34" s="49" t="s">
        <v>170</v>
      </c>
      <c r="C34" s="11" t="s">
        <v>15</v>
      </c>
      <c r="D34" s="11">
        <v>180</v>
      </c>
      <c r="E34" s="16" t="s">
        <v>96</v>
      </c>
      <c r="F34" s="112" t="s">
        <v>135</v>
      </c>
      <c r="G34" s="94">
        <v>6</v>
      </c>
      <c r="H34" s="94">
        <v>11.11</v>
      </c>
      <c r="I34" s="94">
        <f>H34*1.21</f>
        <v>13.443099999999999</v>
      </c>
      <c r="J34" s="94">
        <v>21</v>
      </c>
      <c r="K34" s="94">
        <f>H34/G34</f>
        <v>1.8516666666666666</v>
      </c>
      <c r="L34" s="150">
        <f>K34+K34*J34/100</f>
        <v>2.2405166666666667</v>
      </c>
      <c r="M34" s="94">
        <f>D34*K34</f>
        <v>333.29999999999995</v>
      </c>
      <c r="N34" s="161">
        <f>M34+M34*J34/100</f>
        <v>403.29299999999995</v>
      </c>
      <c r="O34" s="90">
        <f>M34*0.1</f>
        <v>33.33</v>
      </c>
      <c r="P34" s="161">
        <f>O34+O34*J34/100</f>
        <v>40.329299999999996</v>
      </c>
      <c r="Q34" s="90">
        <f>M34+O34</f>
        <v>366.62999999999994</v>
      </c>
      <c r="R34" s="90">
        <f>N34+P34</f>
        <v>443.62229999999994</v>
      </c>
    </row>
    <row r="35" spans="1:18" ht="96.6" x14ac:dyDescent="0.3">
      <c r="A35" s="50" t="s">
        <v>77</v>
      </c>
      <c r="B35" s="49" t="s">
        <v>171</v>
      </c>
      <c r="C35" s="11" t="s">
        <v>15</v>
      </c>
      <c r="D35" s="11">
        <v>180</v>
      </c>
      <c r="E35" s="16" t="s">
        <v>94</v>
      </c>
      <c r="F35" s="112" t="s">
        <v>136</v>
      </c>
      <c r="G35" s="10">
        <v>4</v>
      </c>
      <c r="H35" s="10">
        <v>9.89</v>
      </c>
      <c r="I35" s="94">
        <f t="shared" ref="I35:I47" si="18">H35*1.21</f>
        <v>11.966900000000001</v>
      </c>
      <c r="J35" s="94">
        <v>21</v>
      </c>
      <c r="K35" s="94">
        <f t="shared" ref="K35:K47" si="19">H35/G35</f>
        <v>2.4725000000000001</v>
      </c>
      <c r="L35" s="150">
        <f t="shared" ref="L35:L47" si="20">K35+K35*J35/100</f>
        <v>2.9917250000000002</v>
      </c>
      <c r="M35" s="94">
        <f t="shared" ref="M35:M47" si="21">D35*K35</f>
        <v>445.05</v>
      </c>
      <c r="N35" s="161">
        <f t="shared" ref="N35:N47" si="22">M35+M35*J35/100</f>
        <v>538.51049999999998</v>
      </c>
      <c r="O35" s="90">
        <f t="shared" ref="O35:O48" si="23">M35*0.1</f>
        <v>44.505000000000003</v>
      </c>
      <c r="P35" s="161">
        <f t="shared" ref="P35:P47" si="24">O35+O35*J35/100</f>
        <v>53.851050000000001</v>
      </c>
      <c r="Q35" s="90">
        <f t="shared" ref="Q35:Q47" si="25">M35+O35</f>
        <v>489.55500000000001</v>
      </c>
      <c r="R35" s="90">
        <f t="shared" ref="R35:R47" si="26">N35+P35</f>
        <v>592.36154999999997</v>
      </c>
    </row>
    <row r="36" spans="1:18" ht="154.19999999999999" customHeight="1" x14ac:dyDescent="0.3">
      <c r="A36" s="50" t="s">
        <v>78</v>
      </c>
      <c r="B36" s="49" t="s">
        <v>172</v>
      </c>
      <c r="C36" s="11" t="s">
        <v>15</v>
      </c>
      <c r="D36" s="11">
        <v>180</v>
      </c>
      <c r="E36" s="16" t="s">
        <v>93</v>
      </c>
      <c r="F36" s="112" t="s">
        <v>137</v>
      </c>
      <c r="G36" s="10">
        <v>6</v>
      </c>
      <c r="H36" s="10">
        <v>9.16</v>
      </c>
      <c r="I36" s="94">
        <f t="shared" si="18"/>
        <v>11.083600000000001</v>
      </c>
      <c r="J36" s="94">
        <v>21</v>
      </c>
      <c r="K36" s="94">
        <f t="shared" si="19"/>
        <v>1.5266666666666666</v>
      </c>
      <c r="L36" s="150">
        <f t="shared" si="20"/>
        <v>1.8472666666666666</v>
      </c>
      <c r="M36" s="94">
        <f t="shared" si="21"/>
        <v>274.8</v>
      </c>
      <c r="N36" s="161">
        <f t="shared" si="22"/>
        <v>332.50800000000004</v>
      </c>
      <c r="O36" s="90">
        <f t="shared" si="23"/>
        <v>27.480000000000004</v>
      </c>
      <c r="P36" s="161">
        <f t="shared" si="24"/>
        <v>33.250800000000005</v>
      </c>
      <c r="Q36" s="90">
        <f t="shared" si="25"/>
        <v>302.28000000000003</v>
      </c>
      <c r="R36" s="90">
        <f t="shared" si="26"/>
        <v>365.75880000000006</v>
      </c>
    </row>
    <row r="37" spans="1:18" ht="124.2" x14ac:dyDescent="0.3">
      <c r="A37" s="50" t="s">
        <v>79</v>
      </c>
      <c r="B37" s="49" t="s">
        <v>173</v>
      </c>
      <c r="C37" s="11" t="s">
        <v>15</v>
      </c>
      <c r="D37" s="11">
        <v>180</v>
      </c>
      <c r="E37" s="16" t="s">
        <v>95</v>
      </c>
      <c r="F37" s="113" t="s">
        <v>138</v>
      </c>
      <c r="G37" s="10">
        <v>6</v>
      </c>
      <c r="H37" s="10">
        <v>9.89</v>
      </c>
      <c r="I37" s="94">
        <f t="shared" si="18"/>
        <v>11.966900000000001</v>
      </c>
      <c r="J37" s="94">
        <v>21</v>
      </c>
      <c r="K37" s="94">
        <f t="shared" si="19"/>
        <v>1.6483333333333334</v>
      </c>
      <c r="L37" s="150">
        <f t="shared" si="20"/>
        <v>1.9944833333333334</v>
      </c>
      <c r="M37" s="94">
        <f t="shared" si="21"/>
        <v>296.70000000000005</v>
      </c>
      <c r="N37" s="161">
        <f t="shared" si="22"/>
        <v>359.00700000000006</v>
      </c>
      <c r="O37" s="90">
        <f t="shared" si="23"/>
        <v>29.670000000000005</v>
      </c>
      <c r="P37" s="161">
        <f t="shared" si="24"/>
        <v>35.900700000000008</v>
      </c>
      <c r="Q37" s="90">
        <f t="shared" si="25"/>
        <v>326.37000000000006</v>
      </c>
      <c r="R37" s="90">
        <f t="shared" si="26"/>
        <v>394.90770000000009</v>
      </c>
    </row>
    <row r="38" spans="1:18" ht="106.2" customHeight="1" x14ac:dyDescent="0.3">
      <c r="A38" s="50" t="s">
        <v>80</v>
      </c>
      <c r="B38" s="49" t="s">
        <v>174</v>
      </c>
      <c r="C38" s="11" t="s">
        <v>15</v>
      </c>
      <c r="D38" s="11">
        <v>180</v>
      </c>
      <c r="E38" s="16" t="s">
        <v>97</v>
      </c>
      <c r="F38" s="113" t="s">
        <v>139</v>
      </c>
      <c r="G38" s="10">
        <v>6</v>
      </c>
      <c r="H38" s="10">
        <v>9.89</v>
      </c>
      <c r="I38" s="94">
        <f t="shared" si="18"/>
        <v>11.966900000000001</v>
      </c>
      <c r="J38" s="94">
        <v>21</v>
      </c>
      <c r="K38" s="94">
        <f t="shared" si="19"/>
        <v>1.6483333333333334</v>
      </c>
      <c r="L38" s="150">
        <f t="shared" si="20"/>
        <v>1.9944833333333334</v>
      </c>
      <c r="M38" s="94">
        <f t="shared" si="21"/>
        <v>296.70000000000005</v>
      </c>
      <c r="N38" s="161">
        <f t="shared" si="22"/>
        <v>359.00700000000006</v>
      </c>
      <c r="O38" s="90">
        <f t="shared" si="23"/>
        <v>29.670000000000005</v>
      </c>
      <c r="P38" s="161">
        <f t="shared" si="24"/>
        <v>35.900700000000008</v>
      </c>
      <c r="Q38" s="90">
        <f t="shared" si="25"/>
        <v>326.37000000000006</v>
      </c>
      <c r="R38" s="90">
        <f t="shared" si="26"/>
        <v>394.90770000000009</v>
      </c>
    </row>
    <row r="39" spans="1:18" ht="96.6" x14ac:dyDescent="0.3">
      <c r="A39" s="50" t="s">
        <v>81</v>
      </c>
      <c r="B39" s="49" t="s">
        <v>175</v>
      </c>
      <c r="C39" s="11" t="s">
        <v>15</v>
      </c>
      <c r="D39" s="11">
        <v>40</v>
      </c>
      <c r="E39" s="16" t="s">
        <v>51</v>
      </c>
      <c r="F39" s="114" t="s">
        <v>140</v>
      </c>
      <c r="G39" s="10">
        <v>4</v>
      </c>
      <c r="H39" s="10">
        <v>11.55</v>
      </c>
      <c r="I39" s="94">
        <f t="shared" si="18"/>
        <v>13.9755</v>
      </c>
      <c r="J39" s="94">
        <v>21</v>
      </c>
      <c r="K39" s="94">
        <f t="shared" si="19"/>
        <v>2.8875000000000002</v>
      </c>
      <c r="L39" s="150">
        <f t="shared" si="20"/>
        <v>3.4938750000000001</v>
      </c>
      <c r="M39" s="94">
        <f t="shared" si="21"/>
        <v>115.5</v>
      </c>
      <c r="N39" s="161">
        <f t="shared" si="22"/>
        <v>139.755</v>
      </c>
      <c r="O39" s="90">
        <f t="shared" si="23"/>
        <v>11.55</v>
      </c>
      <c r="P39" s="161">
        <f t="shared" si="24"/>
        <v>13.9755</v>
      </c>
      <c r="Q39" s="90">
        <f t="shared" si="25"/>
        <v>127.05</v>
      </c>
      <c r="R39" s="90">
        <f t="shared" si="26"/>
        <v>153.73050000000001</v>
      </c>
    </row>
    <row r="40" spans="1:18" ht="130.80000000000001" customHeight="1" x14ac:dyDescent="0.3">
      <c r="A40" s="50" t="s">
        <v>82</v>
      </c>
      <c r="B40" s="49" t="s">
        <v>176</v>
      </c>
      <c r="C40" s="11" t="s">
        <v>15</v>
      </c>
      <c r="D40" s="11">
        <v>100</v>
      </c>
      <c r="E40" s="16" t="s">
        <v>52</v>
      </c>
      <c r="F40" s="114" t="s">
        <v>141</v>
      </c>
      <c r="G40" s="10">
        <v>10</v>
      </c>
      <c r="H40" s="10">
        <v>8.0500000000000007</v>
      </c>
      <c r="I40" s="94">
        <f t="shared" si="18"/>
        <v>9.7405000000000008</v>
      </c>
      <c r="J40" s="94">
        <v>21</v>
      </c>
      <c r="K40" s="94">
        <f t="shared" si="19"/>
        <v>0.80500000000000005</v>
      </c>
      <c r="L40" s="150">
        <f t="shared" si="20"/>
        <v>0.97405000000000008</v>
      </c>
      <c r="M40" s="94">
        <f t="shared" si="21"/>
        <v>80.5</v>
      </c>
      <c r="N40" s="161">
        <f t="shared" si="22"/>
        <v>97.405000000000001</v>
      </c>
      <c r="O40" s="90">
        <f t="shared" si="23"/>
        <v>8.0500000000000007</v>
      </c>
      <c r="P40" s="161">
        <f t="shared" si="24"/>
        <v>9.7405000000000008</v>
      </c>
      <c r="Q40" s="90">
        <f t="shared" si="25"/>
        <v>88.55</v>
      </c>
      <c r="R40" s="90">
        <f t="shared" si="26"/>
        <v>107.1455</v>
      </c>
    </row>
    <row r="41" spans="1:18" ht="110.4" x14ac:dyDescent="0.3">
      <c r="A41" s="50" t="s">
        <v>83</v>
      </c>
      <c r="B41" s="49" t="s">
        <v>177</v>
      </c>
      <c r="C41" s="11" t="s">
        <v>15</v>
      </c>
      <c r="D41" s="11">
        <v>48</v>
      </c>
      <c r="E41" s="16" t="s">
        <v>53</v>
      </c>
      <c r="F41" s="114" t="s">
        <v>142</v>
      </c>
      <c r="G41" s="10">
        <v>6</v>
      </c>
      <c r="H41" s="10">
        <v>23.66</v>
      </c>
      <c r="I41" s="94">
        <f t="shared" si="18"/>
        <v>28.628599999999999</v>
      </c>
      <c r="J41" s="94">
        <v>21</v>
      </c>
      <c r="K41" s="94">
        <f t="shared" si="19"/>
        <v>3.9433333333333334</v>
      </c>
      <c r="L41" s="150">
        <f t="shared" si="20"/>
        <v>4.7714333333333334</v>
      </c>
      <c r="M41" s="94">
        <f t="shared" si="21"/>
        <v>189.28</v>
      </c>
      <c r="N41" s="161">
        <f t="shared" si="22"/>
        <v>229.02879999999999</v>
      </c>
      <c r="O41" s="90">
        <f t="shared" si="23"/>
        <v>18.928000000000001</v>
      </c>
      <c r="P41" s="161">
        <f t="shared" si="24"/>
        <v>22.90288</v>
      </c>
      <c r="Q41" s="90">
        <f t="shared" si="25"/>
        <v>208.208</v>
      </c>
      <c r="R41" s="90">
        <f t="shared" si="26"/>
        <v>251.93168</v>
      </c>
    </row>
    <row r="42" spans="1:18" ht="138" x14ac:dyDescent="0.3">
      <c r="A42" s="50" t="s">
        <v>84</v>
      </c>
      <c r="B42" s="49" t="s">
        <v>178</v>
      </c>
      <c r="C42" s="11" t="s">
        <v>15</v>
      </c>
      <c r="D42" s="11">
        <v>72</v>
      </c>
      <c r="E42" s="16" t="s">
        <v>54</v>
      </c>
      <c r="F42" s="114" t="s">
        <v>143</v>
      </c>
      <c r="G42" s="10">
        <v>6</v>
      </c>
      <c r="H42" s="10">
        <v>11.05</v>
      </c>
      <c r="I42" s="94">
        <f t="shared" si="18"/>
        <v>13.3705</v>
      </c>
      <c r="J42" s="94">
        <v>21</v>
      </c>
      <c r="K42" s="94">
        <f t="shared" si="19"/>
        <v>1.8416666666666668</v>
      </c>
      <c r="L42" s="150">
        <f t="shared" si="20"/>
        <v>2.2284166666666669</v>
      </c>
      <c r="M42" s="94">
        <f t="shared" si="21"/>
        <v>132.60000000000002</v>
      </c>
      <c r="N42" s="161">
        <f t="shared" si="22"/>
        <v>160.44600000000003</v>
      </c>
      <c r="O42" s="90">
        <f t="shared" si="23"/>
        <v>13.260000000000003</v>
      </c>
      <c r="P42" s="161">
        <f t="shared" si="24"/>
        <v>16.044600000000003</v>
      </c>
      <c r="Q42" s="90">
        <f t="shared" si="25"/>
        <v>145.86000000000001</v>
      </c>
      <c r="R42" s="90">
        <f t="shared" si="26"/>
        <v>176.49060000000003</v>
      </c>
    </row>
    <row r="43" spans="1:18" ht="110.4" x14ac:dyDescent="0.3">
      <c r="A43" s="50" t="s">
        <v>85</v>
      </c>
      <c r="B43" s="49" t="s">
        <v>179</v>
      </c>
      <c r="C43" s="11" t="s">
        <v>15</v>
      </c>
      <c r="D43" s="11">
        <v>36</v>
      </c>
      <c r="E43" s="16" t="s">
        <v>55</v>
      </c>
      <c r="F43" s="114" t="s">
        <v>144</v>
      </c>
      <c r="G43" s="10">
        <v>6</v>
      </c>
      <c r="H43" s="10">
        <v>15.2</v>
      </c>
      <c r="I43" s="94">
        <f t="shared" si="18"/>
        <v>18.391999999999999</v>
      </c>
      <c r="J43" s="94">
        <v>21</v>
      </c>
      <c r="K43" s="94">
        <f t="shared" si="19"/>
        <v>2.5333333333333332</v>
      </c>
      <c r="L43" s="150">
        <f t="shared" si="20"/>
        <v>3.0653333333333332</v>
      </c>
      <c r="M43" s="94">
        <f t="shared" si="21"/>
        <v>91.199999999999989</v>
      </c>
      <c r="N43" s="161">
        <f t="shared" si="22"/>
        <v>110.35199999999999</v>
      </c>
      <c r="O43" s="90">
        <f t="shared" si="23"/>
        <v>9.1199999999999992</v>
      </c>
      <c r="P43" s="161">
        <f t="shared" si="24"/>
        <v>11.0352</v>
      </c>
      <c r="Q43" s="90">
        <f t="shared" si="25"/>
        <v>100.32</v>
      </c>
      <c r="R43" s="90">
        <f t="shared" si="26"/>
        <v>121.38719999999999</v>
      </c>
    </row>
    <row r="44" spans="1:18" ht="72" x14ac:dyDescent="0.3">
      <c r="A44" s="50" t="s">
        <v>86</v>
      </c>
      <c r="B44" s="49" t="s">
        <v>56</v>
      </c>
      <c r="C44" s="11" t="s">
        <v>15</v>
      </c>
      <c r="D44" s="11">
        <v>120</v>
      </c>
      <c r="E44" s="16" t="s">
        <v>57</v>
      </c>
      <c r="F44" s="114" t="s">
        <v>145</v>
      </c>
      <c r="G44" s="10">
        <v>6</v>
      </c>
      <c r="H44" s="10">
        <v>15.56</v>
      </c>
      <c r="I44" s="94">
        <f t="shared" si="18"/>
        <v>18.8276</v>
      </c>
      <c r="J44" s="94">
        <v>21</v>
      </c>
      <c r="K44" s="94">
        <f t="shared" si="19"/>
        <v>2.5933333333333333</v>
      </c>
      <c r="L44" s="150">
        <f t="shared" si="20"/>
        <v>3.1379333333333332</v>
      </c>
      <c r="M44" s="94">
        <f t="shared" si="21"/>
        <v>311.2</v>
      </c>
      <c r="N44" s="161">
        <f t="shared" si="22"/>
        <v>376.55200000000002</v>
      </c>
      <c r="O44" s="90">
        <f t="shared" si="23"/>
        <v>31.12</v>
      </c>
      <c r="P44" s="161">
        <f t="shared" si="24"/>
        <v>37.655200000000001</v>
      </c>
      <c r="Q44" s="90">
        <f t="shared" si="25"/>
        <v>342.32</v>
      </c>
      <c r="R44" s="90">
        <f t="shared" si="26"/>
        <v>414.2072</v>
      </c>
    </row>
    <row r="45" spans="1:18" ht="165.6" x14ac:dyDescent="0.3">
      <c r="A45" s="50" t="s">
        <v>87</v>
      </c>
      <c r="B45" s="49" t="s">
        <v>180</v>
      </c>
      <c r="C45" s="11" t="s">
        <v>15</v>
      </c>
      <c r="D45" s="11">
        <v>6</v>
      </c>
      <c r="E45" s="16" t="s">
        <v>69</v>
      </c>
      <c r="F45" s="109" t="s">
        <v>146</v>
      </c>
      <c r="G45" s="10">
        <v>1</v>
      </c>
      <c r="H45" s="10">
        <v>25</v>
      </c>
      <c r="I45" s="94">
        <f t="shared" si="18"/>
        <v>30.25</v>
      </c>
      <c r="J45" s="94">
        <v>21</v>
      </c>
      <c r="K45" s="94">
        <f t="shared" si="19"/>
        <v>25</v>
      </c>
      <c r="L45" s="150">
        <f t="shared" si="20"/>
        <v>30.25</v>
      </c>
      <c r="M45" s="94">
        <f t="shared" si="21"/>
        <v>150</v>
      </c>
      <c r="N45" s="161">
        <f t="shared" si="22"/>
        <v>181.5</v>
      </c>
      <c r="O45" s="90">
        <f t="shared" si="23"/>
        <v>15</v>
      </c>
      <c r="P45" s="161">
        <f t="shared" si="24"/>
        <v>18.149999999999999</v>
      </c>
      <c r="Q45" s="90">
        <f t="shared" si="25"/>
        <v>165</v>
      </c>
      <c r="R45" s="90">
        <f t="shared" si="26"/>
        <v>199.65</v>
      </c>
    </row>
    <row r="46" spans="1:18" ht="100.8" customHeight="1" x14ac:dyDescent="0.3">
      <c r="A46" s="54" t="s">
        <v>88</v>
      </c>
      <c r="B46" s="55" t="s">
        <v>181</v>
      </c>
      <c r="C46" s="11" t="s">
        <v>21</v>
      </c>
      <c r="D46" s="11">
        <v>10</v>
      </c>
      <c r="E46" s="7" t="s">
        <v>58</v>
      </c>
      <c r="F46" s="115" t="s">
        <v>147</v>
      </c>
      <c r="G46" s="56">
        <v>1</v>
      </c>
      <c r="H46" s="56">
        <v>72.13</v>
      </c>
      <c r="I46" s="94">
        <f t="shared" si="18"/>
        <v>87.277299999999997</v>
      </c>
      <c r="J46" s="94">
        <v>21</v>
      </c>
      <c r="K46" s="94">
        <f t="shared" si="19"/>
        <v>72.13</v>
      </c>
      <c r="L46" s="150">
        <f t="shared" si="20"/>
        <v>87.277299999999997</v>
      </c>
      <c r="M46" s="94">
        <f t="shared" si="21"/>
        <v>721.3</v>
      </c>
      <c r="N46" s="161">
        <f t="shared" si="22"/>
        <v>872.77299999999991</v>
      </c>
      <c r="O46" s="90">
        <f t="shared" si="23"/>
        <v>72.13</v>
      </c>
      <c r="P46" s="161">
        <f t="shared" si="24"/>
        <v>87.277299999999997</v>
      </c>
      <c r="Q46" s="90">
        <f t="shared" si="25"/>
        <v>793.43</v>
      </c>
      <c r="R46" s="90">
        <f t="shared" si="26"/>
        <v>960.05029999999988</v>
      </c>
    </row>
    <row r="47" spans="1:18" ht="99.6" customHeight="1" x14ac:dyDescent="0.3">
      <c r="A47" s="57" t="s">
        <v>89</v>
      </c>
      <c r="B47" s="13" t="s">
        <v>182</v>
      </c>
      <c r="C47" s="11" t="s">
        <v>21</v>
      </c>
      <c r="D47" s="11">
        <v>10</v>
      </c>
      <c r="E47" s="7" t="s">
        <v>59</v>
      </c>
      <c r="F47" s="115" t="s">
        <v>148</v>
      </c>
      <c r="G47" s="56">
        <v>1</v>
      </c>
      <c r="H47" s="56">
        <v>45.56</v>
      </c>
      <c r="I47" s="94">
        <f t="shared" si="18"/>
        <v>55.127600000000001</v>
      </c>
      <c r="J47" s="94">
        <v>21</v>
      </c>
      <c r="K47" s="94">
        <f t="shared" si="19"/>
        <v>45.56</v>
      </c>
      <c r="L47" s="150">
        <f t="shared" si="20"/>
        <v>55.127600000000001</v>
      </c>
      <c r="M47" s="94">
        <f t="shared" si="21"/>
        <v>455.6</v>
      </c>
      <c r="N47" s="161">
        <f t="shared" si="22"/>
        <v>551.27600000000007</v>
      </c>
      <c r="O47" s="90">
        <f t="shared" si="23"/>
        <v>45.56</v>
      </c>
      <c r="P47" s="161">
        <f t="shared" si="24"/>
        <v>55.127600000000001</v>
      </c>
      <c r="Q47" s="90">
        <f t="shared" si="25"/>
        <v>501.16</v>
      </c>
      <c r="R47" s="90">
        <f t="shared" si="26"/>
        <v>606.4036000000001</v>
      </c>
    </row>
    <row r="48" spans="1:18" x14ac:dyDescent="0.3">
      <c r="A48" s="120" t="s">
        <v>90</v>
      </c>
      <c r="B48" s="121"/>
      <c r="C48" s="121"/>
      <c r="D48" s="121"/>
      <c r="E48" s="121"/>
      <c r="F48" s="121"/>
      <c r="G48" s="121"/>
      <c r="H48" s="121"/>
      <c r="I48" s="121"/>
      <c r="J48" s="121"/>
      <c r="K48" s="121"/>
      <c r="L48" s="122"/>
      <c r="M48" s="171">
        <f>SUM(M34:M47)</f>
        <v>3893.7299999999991</v>
      </c>
      <c r="N48" s="170">
        <f>SUM(N34:N47)</f>
        <v>4711.4133000000002</v>
      </c>
      <c r="O48" s="110">
        <f t="shared" si="23"/>
        <v>389.37299999999993</v>
      </c>
      <c r="P48" s="170">
        <f>SUM(P34:P47)</f>
        <v>471.14132999999993</v>
      </c>
      <c r="Q48" s="111">
        <f>SUM(Q34:Q47)</f>
        <v>4283.1030000000001</v>
      </c>
      <c r="R48" s="110">
        <f>SUM(R34:R47)</f>
        <v>5182.5546300000005</v>
      </c>
    </row>
    <row r="49" spans="1:18" ht="372" x14ac:dyDescent="0.3">
      <c r="A49" s="59" t="s">
        <v>61</v>
      </c>
      <c r="B49" s="60" t="s">
        <v>183</v>
      </c>
      <c r="C49" s="61" t="s">
        <v>15</v>
      </c>
      <c r="D49" s="61">
        <v>5</v>
      </c>
      <c r="E49" s="62" t="s">
        <v>60</v>
      </c>
      <c r="F49" s="116" t="s">
        <v>149</v>
      </c>
      <c r="G49" s="117">
        <v>1</v>
      </c>
      <c r="H49" s="117">
        <v>718.12</v>
      </c>
      <c r="I49" s="117">
        <f>H49*1.21</f>
        <v>868.92520000000002</v>
      </c>
      <c r="J49" s="117">
        <v>21</v>
      </c>
      <c r="K49" s="117">
        <f>H49/G49</f>
        <v>718.12</v>
      </c>
      <c r="L49" s="172">
        <f>K49+K49*J49/100</f>
        <v>868.92520000000002</v>
      </c>
      <c r="M49" s="173">
        <f>D49*K49</f>
        <v>3590.6</v>
      </c>
      <c r="N49" s="163">
        <f>M49+M49*J49/100</f>
        <v>4344.6260000000002</v>
      </c>
      <c r="O49" s="91">
        <f>M49*0.1</f>
        <v>359.06</v>
      </c>
      <c r="P49" s="163">
        <f>O49+O49*J49/100</f>
        <v>434.46260000000001</v>
      </c>
      <c r="Q49" s="91">
        <f>M49+O49</f>
        <v>3949.66</v>
      </c>
      <c r="R49" s="91">
        <f>O49+P49</f>
        <v>793.52260000000001</v>
      </c>
    </row>
    <row r="50" spans="1:18" x14ac:dyDescent="0.3">
      <c r="A50" s="58"/>
      <c r="B50" s="49"/>
      <c r="C50" s="11"/>
      <c r="D50" s="11"/>
      <c r="E50" s="16"/>
      <c r="F50" s="9"/>
      <c r="G50" s="10"/>
      <c r="H50" s="10"/>
      <c r="I50" s="10"/>
      <c r="J50" s="10"/>
      <c r="K50" s="10"/>
      <c r="L50" s="151"/>
      <c r="M50" s="10"/>
      <c r="N50" s="162"/>
      <c r="O50" s="31"/>
      <c r="P50" s="162"/>
      <c r="Q50" s="31"/>
      <c r="R50" s="31"/>
    </row>
    <row r="51" spans="1:18" ht="72" x14ac:dyDescent="0.3">
      <c r="A51" s="22" t="s">
        <v>65</v>
      </c>
      <c r="B51" s="12" t="s">
        <v>62</v>
      </c>
      <c r="C51" s="11" t="s">
        <v>63</v>
      </c>
      <c r="D51" s="63">
        <v>20</v>
      </c>
      <c r="E51" s="51" t="s">
        <v>64</v>
      </c>
      <c r="F51" s="118" t="s">
        <v>150</v>
      </c>
      <c r="G51" s="94">
        <v>1</v>
      </c>
      <c r="H51" s="94">
        <v>27.85</v>
      </c>
      <c r="I51" s="94">
        <f>H51*1.21</f>
        <v>33.698500000000003</v>
      </c>
      <c r="J51" s="94">
        <v>21</v>
      </c>
      <c r="K51" s="94">
        <f>H51/G51</f>
        <v>27.85</v>
      </c>
      <c r="L51" s="153">
        <f>K51+K51*J51/100</f>
        <v>33.698500000000003</v>
      </c>
      <c r="M51" s="95">
        <f>D51*K51</f>
        <v>557</v>
      </c>
      <c r="N51" s="163">
        <f>M51+M51*J51/100</f>
        <v>673.97</v>
      </c>
      <c r="O51" s="91">
        <f>M51*0.1</f>
        <v>55.7</v>
      </c>
      <c r="P51" s="163">
        <f>O51+O51*J51/100</f>
        <v>67.397000000000006</v>
      </c>
      <c r="Q51" s="91">
        <f>M51+O51</f>
        <v>612.70000000000005</v>
      </c>
      <c r="R51" s="91">
        <f>N51+P51</f>
        <v>741.36700000000008</v>
      </c>
    </row>
    <row r="53" spans="1:18" x14ac:dyDescent="0.3">
      <c r="A53" s="124" t="s">
        <v>70</v>
      </c>
      <c r="B53" s="124"/>
      <c r="C53" s="79"/>
      <c r="D53" s="79"/>
      <c r="E53" s="79"/>
      <c r="F53" s="79"/>
      <c r="G53" s="79"/>
      <c r="H53" s="79"/>
      <c r="I53" s="79"/>
      <c r="J53" s="79"/>
      <c r="K53" s="79"/>
      <c r="L53" s="155"/>
      <c r="M53" s="80"/>
    </row>
    <row r="54" spans="1:18" s="81" customFormat="1" ht="23.25" customHeight="1" x14ac:dyDescent="0.3">
      <c r="A54" s="125" t="s">
        <v>71</v>
      </c>
      <c r="B54" s="125"/>
      <c r="C54" s="125"/>
      <c r="D54" s="125"/>
      <c r="E54" s="125"/>
      <c r="F54" s="125"/>
      <c r="G54" s="125"/>
      <c r="H54" s="125"/>
      <c r="I54" s="125"/>
      <c r="J54" s="125"/>
      <c r="K54" s="125"/>
      <c r="L54" s="125"/>
      <c r="M54" s="125"/>
      <c r="N54" s="156"/>
      <c r="P54" s="156"/>
    </row>
    <row r="55" spans="1:18" ht="15" customHeight="1" x14ac:dyDescent="0.3">
      <c r="A55" s="126"/>
      <c r="B55" s="126"/>
      <c r="C55" s="126"/>
      <c r="D55" s="126"/>
      <c r="E55" s="126"/>
      <c r="F55" s="126"/>
      <c r="G55" s="126"/>
      <c r="H55" s="126"/>
      <c r="I55" s="126"/>
      <c r="J55" s="126"/>
      <c r="K55" s="126"/>
      <c r="L55" s="126"/>
      <c r="M55" s="126"/>
    </row>
    <row r="57" spans="1:18" x14ac:dyDescent="0.3">
      <c r="A57" s="123" t="s">
        <v>100</v>
      </c>
      <c r="B57" s="123"/>
      <c r="C57" s="123"/>
      <c r="D57" s="123"/>
      <c r="E57" s="123"/>
      <c r="F57" s="123"/>
      <c r="G57" s="123"/>
      <c r="H57" s="123"/>
      <c r="I57" s="123"/>
      <c r="J57" s="123"/>
      <c r="K57" s="123"/>
      <c r="L57" s="123"/>
      <c r="M57" s="123"/>
      <c r="N57" s="123"/>
      <c r="O57" s="123"/>
      <c r="P57" s="123"/>
      <c r="Q57" s="123"/>
      <c r="R57" s="123"/>
    </row>
    <row r="58" spans="1:18" x14ac:dyDescent="0.3">
      <c r="A58" s="123"/>
      <c r="B58" s="123"/>
      <c r="C58" s="123"/>
      <c r="D58" s="123"/>
      <c r="E58" s="123"/>
      <c r="F58" s="123"/>
      <c r="G58" s="123"/>
      <c r="H58" s="123"/>
      <c r="I58" s="123"/>
      <c r="J58" s="123"/>
      <c r="K58" s="123"/>
      <c r="L58" s="123"/>
      <c r="M58" s="123"/>
      <c r="N58" s="123"/>
      <c r="O58" s="123"/>
      <c r="P58" s="123"/>
      <c r="Q58" s="123"/>
      <c r="R58" s="123"/>
    </row>
    <row r="59" spans="1:18" x14ac:dyDescent="0.3">
      <c r="A59" s="123"/>
      <c r="B59" s="123"/>
      <c r="C59" s="123"/>
      <c r="D59" s="123"/>
      <c r="E59" s="123"/>
      <c r="F59" s="123"/>
      <c r="G59" s="123"/>
      <c r="H59" s="123"/>
      <c r="I59" s="123"/>
      <c r="J59" s="123"/>
      <c r="K59" s="123"/>
      <c r="L59" s="123"/>
      <c r="M59" s="123"/>
      <c r="N59" s="123"/>
      <c r="O59" s="123"/>
      <c r="P59" s="123"/>
      <c r="Q59" s="123"/>
      <c r="R59" s="123"/>
    </row>
    <row r="60" spans="1:18" x14ac:dyDescent="0.3">
      <c r="A60" s="123"/>
      <c r="B60" s="123"/>
      <c r="C60" s="123"/>
      <c r="D60" s="123"/>
      <c r="E60" s="123"/>
      <c r="F60" s="123"/>
      <c r="G60" s="123"/>
      <c r="H60" s="123"/>
      <c r="I60" s="123"/>
      <c r="J60" s="123"/>
      <c r="K60" s="123"/>
      <c r="L60" s="123"/>
      <c r="M60" s="123"/>
      <c r="N60" s="123"/>
      <c r="O60" s="123"/>
      <c r="P60" s="123"/>
      <c r="Q60" s="123"/>
      <c r="R60" s="123"/>
    </row>
    <row r="61" spans="1:18" x14ac:dyDescent="0.3">
      <c r="A61" s="123"/>
      <c r="B61" s="123"/>
      <c r="C61" s="123"/>
      <c r="D61" s="123"/>
      <c r="E61" s="123"/>
      <c r="F61" s="123"/>
      <c r="G61" s="123"/>
      <c r="H61" s="123"/>
      <c r="I61" s="123"/>
      <c r="J61" s="123"/>
      <c r="K61" s="123"/>
      <c r="L61" s="123"/>
      <c r="M61" s="123"/>
      <c r="N61" s="123"/>
      <c r="O61" s="123"/>
      <c r="P61" s="123"/>
      <c r="Q61" s="123"/>
      <c r="R61" s="123"/>
    </row>
    <row r="62" spans="1:18" x14ac:dyDescent="0.3">
      <c r="A62" s="123"/>
      <c r="B62" s="123"/>
      <c r="C62" s="123"/>
      <c r="D62" s="123"/>
      <c r="E62" s="123"/>
      <c r="F62" s="123"/>
      <c r="G62" s="123"/>
      <c r="H62" s="123"/>
      <c r="I62" s="123"/>
      <c r="J62" s="123"/>
      <c r="K62" s="123"/>
      <c r="L62" s="123"/>
      <c r="M62" s="123"/>
      <c r="N62" s="123"/>
      <c r="O62" s="123"/>
      <c r="P62" s="123"/>
      <c r="Q62" s="123"/>
      <c r="R62" s="123"/>
    </row>
    <row r="63" spans="1:18" x14ac:dyDescent="0.3">
      <c r="A63" s="123"/>
      <c r="B63" s="123"/>
      <c r="C63" s="123"/>
      <c r="D63" s="123"/>
      <c r="E63" s="123"/>
      <c r="F63" s="123"/>
      <c r="G63" s="123"/>
      <c r="H63" s="123"/>
      <c r="I63" s="123"/>
      <c r="J63" s="123"/>
      <c r="K63" s="123"/>
      <c r="L63" s="123"/>
      <c r="M63" s="123"/>
      <c r="N63" s="123"/>
      <c r="O63" s="123"/>
      <c r="P63" s="123"/>
      <c r="Q63" s="123"/>
      <c r="R63" s="123"/>
    </row>
  </sheetData>
  <mergeCells count="27">
    <mergeCell ref="M1:Q4"/>
    <mergeCell ref="R7:R8"/>
    <mergeCell ref="B10:N10"/>
    <mergeCell ref="A25:L25"/>
    <mergeCell ref="A5:N5"/>
    <mergeCell ref="A7:A8"/>
    <mergeCell ref="B7:B8"/>
    <mergeCell ref="C7:C8"/>
    <mergeCell ref="D7:D8"/>
    <mergeCell ref="E7:E8"/>
    <mergeCell ref="H7:I7"/>
    <mergeCell ref="N7:N8"/>
    <mergeCell ref="J7:J8"/>
    <mergeCell ref="K7:L7"/>
    <mergeCell ref="F7:G7"/>
    <mergeCell ref="M7:M8"/>
    <mergeCell ref="O7:O8"/>
    <mergeCell ref="Q7:Q8"/>
    <mergeCell ref="B29:L29"/>
    <mergeCell ref="P7:P8"/>
    <mergeCell ref="B33:L33"/>
    <mergeCell ref="A48:L48"/>
    <mergeCell ref="A32:L32"/>
    <mergeCell ref="A57:R63"/>
    <mergeCell ref="A53:B53"/>
    <mergeCell ref="A54:M54"/>
    <mergeCell ref="A55:M55"/>
  </mergeCells>
  <phoneticPr fontId="16" type="noConversion"/>
  <pageMargins left="0.32583333333333331" right="0.27559055118110237" top="0.6692913385826772" bottom="0.39370078740157483" header="0.51181102362204722" footer="0.51181102362204722"/>
  <pageSetup paperSize="9" scale="85" firstPageNumber="0" orientation="landscape" r:id="rId1"/>
</worksheet>
</file>

<file path=docProps/app.xml><?xml version="1.0" encoding="utf-8"?>
<Properties xmlns="http://schemas.openxmlformats.org/officeDocument/2006/extended-properties" xmlns:vt="http://schemas.openxmlformats.org/officeDocument/2006/docPropsVTypes">
  <TotalTime>2420</TotalTime>
  <Application>Microsoft Excel</Application>
  <DocSecurity>0</DocSecurity>
  <ScaleCrop>false</ScaleCrop>
  <HeadingPairs>
    <vt:vector size="4" baseType="variant">
      <vt:variant>
        <vt:lpstr>Darbalapiai</vt:lpstr>
      </vt:variant>
      <vt:variant>
        <vt:i4>1</vt:i4>
      </vt:variant>
      <vt:variant>
        <vt:lpstr>Įvardytieji diapazonai</vt:lpstr>
      </vt:variant>
      <vt:variant>
        <vt:i4>2</vt:i4>
      </vt:variant>
    </vt:vector>
  </HeadingPairs>
  <TitlesOfParts>
    <vt:vector size="3" baseType="lpstr">
      <vt:lpstr>1</vt:lpstr>
      <vt:lpstr>'1'!_Hlk7008379</vt:lpstr>
      <vt:lpstr>'1'!Print_Area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Lina</dc:creator>
  <cp:lastModifiedBy>Daiva</cp:lastModifiedBy>
  <cp:revision>157</cp:revision>
  <cp:lastPrinted>2022-01-11T16:28:01Z</cp:lastPrinted>
  <dcterms:created xsi:type="dcterms:W3CDTF">2015-11-09T12:11:40Z</dcterms:created>
  <dcterms:modified xsi:type="dcterms:W3CDTF">2022-01-26T12:04:11Z</dcterms:modified>
  <dc:language>lt-LT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