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lcl\OneDrive\Desktop\Viešinamos sutartys\"/>
    </mc:Choice>
  </mc:AlternateContent>
  <xr:revisionPtr revIDLastSave="0" documentId="8_{1BB2862A-BF7B-463B-B546-FC430B3D7AFB}" xr6:coauthVersionLast="47" xr6:coauthVersionMax="47" xr10:uidLastSave="{00000000-0000-0000-0000-000000000000}"/>
  <bookViews>
    <workbookView xWindow="-110" yWindow="-110" windowWidth="19420" windowHeight="10300" activeTab="2" xr2:uid="{95EE858E-A164-43EA-9C39-E8388159A207}"/>
  </bookViews>
  <sheets>
    <sheet name="Ziniarastis_kitos_less" sheetId="2" r:id="rId1"/>
    <sheet name="Ziniarastis_VIPA" sheetId="1" r:id="rId2"/>
    <sheet name="Irenginia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3" i="1" l="1"/>
  <c r="G192" i="1"/>
  <c r="G653" i="2"/>
  <c r="G652" i="2"/>
  <c r="G422" i="2"/>
  <c r="G421" i="2"/>
  <c r="G423" i="2" s="1"/>
  <c r="G409" i="2"/>
  <c r="G410" i="2"/>
  <c r="G411" i="2"/>
  <c r="G412" i="2"/>
  <c r="G413" i="2"/>
  <c r="G414" i="2"/>
  <c r="G415" i="2"/>
  <c r="G416" i="2"/>
  <c r="G417" i="2"/>
  <c r="G418" i="2"/>
  <c r="G401" i="2"/>
  <c r="G402" i="2"/>
  <c r="G403" i="2"/>
  <c r="G404" i="2"/>
  <c r="G405" i="2"/>
  <c r="G408" i="2"/>
  <c r="G400" i="2"/>
  <c r="G394" i="2"/>
  <c r="G395" i="2"/>
  <c r="G396" i="2"/>
  <c r="G397" i="2"/>
  <c r="G391" i="2"/>
  <c r="G393" i="2"/>
  <c r="G390" i="2"/>
  <c r="G386" i="2"/>
  <c r="G387" i="2"/>
  <c r="G385" i="2"/>
  <c r="G592" i="2"/>
  <c r="G585" i="2"/>
  <c r="G586" i="2"/>
  <c r="G587" i="2"/>
  <c r="G588" i="2"/>
  <c r="G589" i="2"/>
  <c r="G590" i="2"/>
  <c r="G591" i="2"/>
  <c r="G584" i="2"/>
  <c r="G574" i="2"/>
  <c r="G575" i="2"/>
  <c r="G576" i="2"/>
  <c r="G577" i="2"/>
  <c r="G578" i="2"/>
  <c r="G579" i="2"/>
  <c r="G580" i="2"/>
  <c r="G581" i="2"/>
  <c r="G568" i="2"/>
  <c r="G569" i="2"/>
  <c r="G570" i="2"/>
  <c r="G565" i="2"/>
  <c r="G573" i="2"/>
  <c r="G582" i="2" s="1"/>
  <c r="G567" i="2"/>
  <c r="G571" i="2" s="1"/>
  <c r="G564" i="2"/>
  <c r="G559" i="2"/>
  <c r="G560" i="2"/>
  <c r="G561" i="2"/>
  <c r="G547" i="2"/>
  <c r="G548" i="2"/>
  <c r="G549" i="2"/>
  <c r="G550" i="2"/>
  <c r="G551" i="2"/>
  <c r="G552" i="2"/>
  <c r="G553" i="2"/>
  <c r="G554" i="2"/>
  <c r="G555" i="2"/>
  <c r="G558" i="2"/>
  <c r="G562" i="2" s="1"/>
  <c r="G546" i="2"/>
  <c r="G556" i="2" s="1"/>
  <c r="G539" i="2"/>
  <c r="G540" i="2"/>
  <c r="G541" i="2"/>
  <c r="G542" i="2"/>
  <c r="G543" i="2"/>
  <c r="G529" i="2"/>
  <c r="G530" i="2"/>
  <c r="G531" i="2"/>
  <c r="G532" i="2"/>
  <c r="G533" i="2"/>
  <c r="G534" i="2"/>
  <c r="G535" i="2"/>
  <c r="G538" i="2"/>
  <c r="G544" i="2" s="1"/>
  <c r="G528" i="2"/>
  <c r="G520" i="2"/>
  <c r="G521" i="2"/>
  <c r="G522" i="2"/>
  <c r="G523" i="2"/>
  <c r="G524" i="2"/>
  <c r="G525" i="2"/>
  <c r="G517" i="2"/>
  <c r="G519" i="2"/>
  <c r="G526" i="2" s="1"/>
  <c r="G516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490" i="2"/>
  <c r="G492" i="2"/>
  <c r="G514" i="2" s="1"/>
  <c r="G489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65" i="2"/>
  <c r="G467" i="2"/>
  <c r="G487" i="2" s="1"/>
  <c r="G464" i="2"/>
  <c r="G458" i="2"/>
  <c r="G459" i="2"/>
  <c r="G460" i="2"/>
  <c r="G461" i="2"/>
  <c r="G457" i="2"/>
  <c r="G462" i="2" s="1"/>
  <c r="G454" i="2"/>
  <c r="G455" i="2" s="1"/>
  <c r="G447" i="2"/>
  <c r="G448" i="2"/>
  <c r="G449" i="2"/>
  <c r="G450" i="2"/>
  <c r="G451" i="2"/>
  <c r="G446" i="2"/>
  <c r="G452" i="2" s="1"/>
  <c r="G60" i="3"/>
  <c r="G77" i="3"/>
  <c r="G76" i="3"/>
  <c r="G75" i="3"/>
  <c r="G73" i="3"/>
  <c r="G74" i="3" s="1"/>
  <c r="G71" i="3"/>
  <c r="G70" i="3"/>
  <c r="G67" i="3"/>
  <c r="G68" i="3" s="1"/>
  <c r="G65" i="3"/>
  <c r="G64" i="3"/>
  <c r="G121" i="3"/>
  <c r="G122" i="3" s="1"/>
  <c r="G123" i="3" s="1"/>
  <c r="G97" i="3"/>
  <c r="G98" i="3" s="1"/>
  <c r="G99" i="3" s="1"/>
  <c r="G40" i="3"/>
  <c r="G41" i="3" s="1"/>
  <c r="G42" i="3" s="1"/>
  <c r="G16" i="3"/>
  <c r="G15" i="3"/>
  <c r="G17" i="3" s="1"/>
  <c r="G18" i="3" s="1"/>
  <c r="G14" i="3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23" i="2"/>
  <c r="G1022" i="2"/>
  <c r="G1021" i="2"/>
  <c r="G1020" i="2"/>
  <c r="G1019" i="2"/>
  <c r="G1018" i="2"/>
  <c r="G1017" i="2"/>
  <c r="G1016" i="2"/>
  <c r="G1015" i="2"/>
  <c r="G1014" i="2"/>
  <c r="G1011" i="2"/>
  <c r="G1010" i="2"/>
  <c r="G1009" i="2"/>
  <c r="G1008" i="2"/>
  <c r="G1007" i="2"/>
  <c r="G1006" i="2"/>
  <c r="G1003" i="2"/>
  <c r="G1002" i="2"/>
  <c r="G1001" i="2"/>
  <c r="G1000" i="2"/>
  <c r="G999" i="2"/>
  <c r="G998" i="2"/>
  <c r="G997" i="2"/>
  <c r="F996" i="2"/>
  <c r="G996" i="2" s="1"/>
  <c r="G972" i="2"/>
  <c r="G971" i="2"/>
  <c r="G970" i="2"/>
  <c r="G969" i="2"/>
  <c r="G968" i="2"/>
  <c r="G967" i="2"/>
  <c r="G966" i="2"/>
  <c r="G965" i="2"/>
  <c r="G964" i="2"/>
  <c r="G963" i="2"/>
  <c r="G939" i="2"/>
  <c r="G938" i="2"/>
  <c r="G937" i="2"/>
  <c r="G936" i="2"/>
  <c r="G935" i="2"/>
  <c r="G934" i="2"/>
  <c r="G933" i="2"/>
  <c r="G940" i="2" s="1"/>
  <c r="G930" i="2"/>
  <c r="G929" i="2"/>
  <c r="G928" i="2"/>
  <c r="G927" i="2"/>
  <c r="G926" i="2"/>
  <c r="G925" i="2"/>
  <c r="G931" i="2" s="1"/>
  <c r="G922" i="2"/>
  <c r="G921" i="2"/>
  <c r="G920" i="2"/>
  <c r="G919" i="2"/>
  <c r="G918" i="2"/>
  <c r="G917" i="2"/>
  <c r="G916" i="2"/>
  <c r="G915" i="2"/>
  <c r="G914" i="2"/>
  <c r="G911" i="2"/>
  <c r="G910" i="2"/>
  <c r="G909" i="2"/>
  <c r="G908" i="2"/>
  <c r="G907" i="2"/>
  <c r="G906" i="2"/>
  <c r="G905" i="2"/>
  <c r="G904" i="2"/>
  <c r="G903" i="2"/>
  <c r="G912" i="2" s="1"/>
  <c r="G902" i="2"/>
  <c r="G901" i="2"/>
  <c r="G877" i="2"/>
  <c r="F876" i="2"/>
  <c r="G876" i="2" s="1"/>
  <c r="G875" i="2"/>
  <c r="G874" i="2"/>
  <c r="G873" i="2"/>
  <c r="G872" i="2"/>
  <c r="G871" i="2"/>
  <c r="G870" i="2"/>
  <c r="G867" i="2"/>
  <c r="G866" i="2"/>
  <c r="G865" i="2"/>
  <c r="G864" i="2"/>
  <c r="G863" i="2"/>
  <c r="G862" i="2"/>
  <c r="G861" i="2"/>
  <c r="G868" i="2" s="1"/>
  <c r="G858" i="2"/>
  <c r="G857" i="2"/>
  <c r="G856" i="2"/>
  <c r="G855" i="2"/>
  <c r="G854" i="2"/>
  <c r="G853" i="2"/>
  <c r="G852" i="2"/>
  <c r="G851" i="2"/>
  <c r="G850" i="2"/>
  <c r="G847" i="2"/>
  <c r="G846" i="2"/>
  <c r="G845" i="2"/>
  <c r="G844" i="2"/>
  <c r="G843" i="2"/>
  <c r="G842" i="2"/>
  <c r="G841" i="2"/>
  <c r="G840" i="2"/>
  <c r="G839" i="2"/>
  <c r="G838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19" i="2"/>
  <c r="G818" i="2"/>
  <c r="G817" i="2"/>
  <c r="G816" i="2"/>
  <c r="G815" i="2"/>
  <c r="G814" i="2"/>
  <c r="G813" i="2"/>
  <c r="F812" i="2"/>
  <c r="G812" i="2" s="1"/>
  <c r="G811" i="2"/>
  <c r="G810" i="2"/>
  <c r="G809" i="2"/>
  <c r="G808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50" i="2"/>
  <c r="G749" i="2"/>
  <c r="G748" i="2"/>
  <c r="G747" i="2"/>
  <c r="G746" i="2"/>
  <c r="G745" i="2"/>
  <c r="G744" i="2"/>
  <c r="G751" i="2" s="1"/>
  <c r="G743" i="2"/>
  <c r="G740" i="2"/>
  <c r="G739" i="2"/>
  <c r="G738" i="2"/>
  <c r="G737" i="2"/>
  <c r="G741" i="2" s="1"/>
  <c r="G734" i="2"/>
  <c r="G733" i="2"/>
  <c r="G732" i="2"/>
  <c r="G731" i="2"/>
  <c r="G730" i="2"/>
  <c r="G729" i="2"/>
  <c r="G728" i="2"/>
  <c r="G725" i="2"/>
  <c r="G724" i="2"/>
  <c r="G723" i="2"/>
  <c r="G722" i="2"/>
  <c r="G721" i="2"/>
  <c r="G720" i="2"/>
  <c r="G719" i="2"/>
  <c r="G718" i="2"/>
  <c r="G717" i="2"/>
  <c r="G716" i="2"/>
  <c r="G715" i="2"/>
  <c r="G712" i="2"/>
  <c r="G711" i="2"/>
  <c r="G710" i="2"/>
  <c r="G709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89" i="2" s="1"/>
  <c r="G649" i="2"/>
  <c r="G648" i="2"/>
  <c r="G645" i="2"/>
  <c r="G644" i="2"/>
  <c r="G643" i="2"/>
  <c r="G642" i="2"/>
  <c r="G641" i="2"/>
  <c r="G638" i="2"/>
  <c r="G637" i="2"/>
  <c r="G636" i="2"/>
  <c r="G635" i="2"/>
  <c r="G634" i="2"/>
  <c r="G633" i="2"/>
  <c r="G630" i="2"/>
  <c r="G629" i="2"/>
  <c r="G628" i="2"/>
  <c r="G627" i="2"/>
  <c r="G626" i="2"/>
  <c r="G625" i="2"/>
  <c r="G624" i="2"/>
  <c r="G621" i="2"/>
  <c r="G620" i="2"/>
  <c r="G619" i="2"/>
  <c r="G618" i="2"/>
  <c r="G617" i="2"/>
  <c r="G616" i="2"/>
  <c r="G612" i="2"/>
  <c r="G361" i="2"/>
  <c r="G360" i="2"/>
  <c r="G359" i="2"/>
  <c r="G358" i="2"/>
  <c r="G357" i="2"/>
  <c r="G356" i="2"/>
  <c r="G355" i="2"/>
  <c r="G354" i="2"/>
  <c r="G353" i="2"/>
  <c r="G352" i="2"/>
  <c r="G351" i="2"/>
  <c r="G348" i="2"/>
  <c r="G347" i="2"/>
  <c r="G349" i="2" s="1"/>
  <c r="G344" i="2"/>
  <c r="G345" i="2" s="1"/>
  <c r="G343" i="2"/>
  <c r="G340" i="2"/>
  <c r="G339" i="2"/>
  <c r="G338" i="2"/>
  <c r="G341" i="2" s="1"/>
  <c r="G335" i="2"/>
  <c r="G334" i="2"/>
  <c r="G333" i="2"/>
  <c r="G330" i="2"/>
  <c r="G331" i="2" s="1"/>
  <c r="G327" i="2"/>
  <c r="G326" i="2"/>
  <c r="G328" i="2" s="1"/>
  <c r="G323" i="2"/>
  <c r="G322" i="2"/>
  <c r="G321" i="2"/>
  <c r="G320" i="2"/>
  <c r="G319" i="2"/>
  <c r="G318" i="2"/>
  <c r="G324" i="2" s="1"/>
  <c r="G315" i="2"/>
  <c r="G314" i="2"/>
  <c r="G311" i="2"/>
  <c r="G312" i="2" s="1"/>
  <c r="G310" i="2"/>
  <c r="G307" i="2"/>
  <c r="G306" i="2"/>
  <c r="G305" i="2"/>
  <c r="G304" i="2"/>
  <c r="G303" i="2"/>
  <c r="G302" i="2"/>
  <c r="G301" i="2"/>
  <c r="G300" i="2"/>
  <c r="G308" i="2" s="1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98" i="2" s="1"/>
  <c r="G278" i="2"/>
  <c r="G277" i="2"/>
  <c r="G276" i="2"/>
  <c r="G273" i="2"/>
  <c r="G272" i="2"/>
  <c r="G271" i="2"/>
  <c r="G274" i="2" s="1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15" i="2"/>
  <c r="G214" i="2"/>
  <c r="G213" i="2"/>
  <c r="G212" i="2"/>
  <c r="G211" i="2"/>
  <c r="G210" i="2"/>
  <c r="G209" i="2"/>
  <c r="G208" i="2"/>
  <c r="G207" i="2"/>
  <c r="G206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91" i="2"/>
  <c r="G90" i="2"/>
  <c r="G89" i="2"/>
  <c r="G88" i="2"/>
  <c r="G87" i="2"/>
  <c r="G86" i="2"/>
  <c r="G83" i="2"/>
  <c r="G82" i="2"/>
  <c r="G81" i="2"/>
  <c r="G80" i="2"/>
  <c r="G79" i="2"/>
  <c r="G78" i="2"/>
  <c r="G77" i="2"/>
  <c r="G76" i="2"/>
  <c r="G75" i="2"/>
  <c r="G74" i="2"/>
  <c r="G71" i="2"/>
  <c r="G70" i="2"/>
  <c r="G69" i="2"/>
  <c r="G66" i="2"/>
  <c r="G65" i="2"/>
  <c r="G64" i="2"/>
  <c r="G61" i="2"/>
  <c r="G60" i="2"/>
  <c r="G59" i="2"/>
  <c r="G56" i="2"/>
  <c r="G55" i="2"/>
  <c r="G54" i="2"/>
  <c r="G53" i="2"/>
  <c r="G50" i="2"/>
  <c r="G49" i="2"/>
  <c r="G48" i="2"/>
  <c r="G51" i="2" s="1"/>
  <c r="G46" i="2"/>
  <c r="G45" i="2"/>
  <c r="G44" i="2"/>
  <c r="G43" i="2"/>
  <c r="G42" i="2"/>
  <c r="G41" i="2"/>
  <c r="G39" i="2"/>
  <c r="G38" i="2"/>
  <c r="G37" i="2"/>
  <c r="G36" i="2"/>
  <c r="G35" i="2"/>
  <c r="G32" i="2"/>
  <c r="G31" i="2"/>
  <c r="G30" i="2"/>
  <c r="G27" i="2"/>
  <c r="G26" i="2"/>
  <c r="G25" i="2"/>
  <c r="G24" i="2"/>
  <c r="G23" i="2"/>
  <c r="G20" i="2"/>
  <c r="G19" i="2"/>
  <c r="G18" i="2"/>
  <c r="G17" i="2"/>
  <c r="G16" i="2"/>
  <c r="G15" i="2"/>
  <c r="G14" i="2"/>
  <c r="G189" i="1"/>
  <c r="G188" i="1"/>
  <c r="G187" i="1"/>
  <c r="G186" i="1"/>
  <c r="G185" i="1"/>
  <c r="G184" i="1"/>
  <c r="G183" i="1"/>
  <c r="G182" i="1"/>
  <c r="G181" i="1"/>
  <c r="G177" i="1"/>
  <c r="G156" i="1"/>
  <c r="G157" i="1" s="1"/>
  <c r="G155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7" i="1"/>
  <c r="G126" i="1"/>
  <c r="G125" i="1"/>
  <c r="G124" i="1"/>
  <c r="G123" i="1"/>
  <c r="G122" i="1"/>
  <c r="G121" i="1"/>
  <c r="G120" i="1"/>
  <c r="G119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5" i="1"/>
  <c r="G44" i="1"/>
  <c r="G46" i="1" s="1"/>
  <c r="G20" i="1"/>
  <c r="G19" i="1"/>
  <c r="G18" i="1"/>
  <c r="G17" i="1"/>
  <c r="G16" i="1"/>
  <c r="G15" i="1"/>
  <c r="G14" i="1"/>
  <c r="G33" i="2" l="1"/>
  <c r="G820" i="2"/>
  <c r="G973" i="2"/>
  <c r="G974" i="2" s="1"/>
  <c r="G1012" i="2"/>
  <c r="G388" i="2"/>
  <c r="G735" i="2"/>
  <c r="G84" i="2"/>
  <c r="G28" i="2"/>
  <c r="G72" i="2"/>
  <c r="G251" i="2"/>
  <c r="G269" i="2"/>
  <c r="G362" i="2"/>
  <c r="G806" i="2"/>
  <c r="G1024" i="2"/>
  <c r="G536" i="2"/>
  <c r="G92" i="2"/>
  <c r="G726" i="2"/>
  <c r="G836" i="2"/>
  <c r="G859" i="2"/>
  <c r="G139" i="2"/>
  <c r="G62" i="2"/>
  <c r="G204" i="2"/>
  <c r="G216" i="2"/>
  <c r="G316" i="2"/>
  <c r="G336" i="2"/>
  <c r="G622" i="2"/>
  <c r="G631" i="2"/>
  <c r="G650" i="2"/>
  <c r="G713" i="2"/>
  <c r="G21" i="2"/>
  <c r="G57" i="2"/>
  <c r="G67" i="2"/>
  <c r="G162" i="2"/>
  <c r="G217" i="2" s="1"/>
  <c r="G639" i="2"/>
  <c r="G646" i="2"/>
  <c r="G707" i="2"/>
  <c r="G752" i="2" s="1"/>
  <c r="G848" i="2"/>
  <c r="G923" i="2"/>
  <c r="G1004" i="2"/>
  <c r="G1070" i="2"/>
  <c r="G1071" i="2" s="1"/>
  <c r="G21" i="1"/>
  <c r="G22" i="1" s="1"/>
  <c r="G23" i="1" s="1"/>
  <c r="G24" i="1" s="1"/>
  <c r="G10" i="1" s="1"/>
  <c r="G128" i="1"/>
  <c r="G158" i="1" s="1"/>
  <c r="G153" i="1"/>
  <c r="G190" i="1"/>
  <c r="G191" i="1" s="1"/>
  <c r="G117" i="1"/>
  <c r="G64" i="1"/>
  <c r="G65" i="1" s="1"/>
  <c r="G66" i="1" s="1"/>
  <c r="G67" i="1" s="1"/>
  <c r="G40" i="1" s="1"/>
  <c r="G419" i="2"/>
  <c r="G406" i="2"/>
  <c r="G398" i="2"/>
  <c r="G593" i="2"/>
  <c r="G594" i="2"/>
  <c r="G43" i="3"/>
  <c r="G44" i="3" s="1"/>
  <c r="G36" i="3" s="1"/>
  <c r="G100" i="3"/>
  <c r="G101" i="3" s="1"/>
  <c r="G93" i="3" s="1"/>
  <c r="G19" i="3"/>
  <c r="G20" i="3" s="1"/>
  <c r="G10" i="3" s="1"/>
  <c r="G124" i="3"/>
  <c r="G125" i="3" s="1"/>
  <c r="G117" i="3" s="1"/>
  <c r="G1025" i="2"/>
  <c r="G1072" i="2"/>
  <c r="G1073" i="2" s="1"/>
  <c r="G1043" i="2" s="1"/>
  <c r="G363" i="2"/>
  <c r="G941" i="2"/>
  <c r="G975" i="2"/>
  <c r="G976" i="2" s="1"/>
  <c r="G959" i="2" s="1"/>
  <c r="G93" i="2"/>
  <c r="G878" i="2"/>
  <c r="G424" i="2" l="1"/>
  <c r="G425" i="2" s="1"/>
  <c r="G426" i="2" s="1"/>
  <c r="G381" i="2" s="1"/>
  <c r="G595" i="2"/>
  <c r="G596" i="2" s="1"/>
  <c r="G442" i="2" s="1"/>
  <c r="G651" i="2"/>
  <c r="G94" i="2"/>
  <c r="G95" i="2" s="1"/>
  <c r="G10" i="2" s="1"/>
  <c r="G1026" i="2"/>
  <c r="G1027" i="2"/>
  <c r="G992" i="2" s="1"/>
  <c r="G942" i="2"/>
  <c r="G943" i="2" s="1"/>
  <c r="G897" i="2" s="1"/>
  <c r="G753" i="2"/>
  <c r="G754" i="2" s="1"/>
  <c r="G668" i="2" s="1"/>
  <c r="G364" i="2"/>
  <c r="G365" i="2" s="1"/>
  <c r="G235" i="2" s="1"/>
  <c r="G218" i="2"/>
  <c r="G219" i="2" s="1"/>
  <c r="G111" i="2" s="1"/>
  <c r="G879" i="2"/>
  <c r="G159" i="1"/>
  <c r="G160" i="1" s="1"/>
  <c r="G83" i="1" s="1"/>
  <c r="G880" i="2" l="1"/>
  <c r="G881" i="2" s="1"/>
  <c r="G770" i="2" s="1"/>
</calcChain>
</file>

<file path=xl/sharedStrings.xml><?xml version="1.0" encoding="utf-8"?>
<sst xmlns="http://schemas.openxmlformats.org/spreadsheetml/2006/main" count="3053" uniqueCount="1194">
  <si>
    <t>DARBŲ  KIEKIŲ  ŽINIARAŠTIS</t>
  </si>
  <si>
    <t>Sudaryta pagal 2021.04 kainas</t>
  </si>
  <si>
    <t>Statinių grupė      prb12 Gydymo paskirties pastato Gerosios vilties g. 3, Vilniuje rekonstravimas</t>
  </si>
  <si>
    <t>Statinys                2 Gydymo paskirties pastato Gerosios vilties g. 3, Vilniuje rekonstravimas (VIPA)</t>
  </si>
  <si>
    <t>Žiniaraštis             2 Architektūros dalis</t>
  </si>
  <si>
    <t>Suma objektui  EUR</t>
  </si>
  <si>
    <t>Sąm.</t>
  </si>
  <si>
    <t>Darbo</t>
  </si>
  <si>
    <t>Darbų ir išlaidų</t>
  </si>
  <si>
    <t>Mato</t>
  </si>
  <si>
    <t>Kiekis</t>
  </si>
  <si>
    <t xml:space="preserve">Kaina </t>
  </si>
  <si>
    <t xml:space="preserve">EUR       </t>
  </si>
  <si>
    <t>eil.</t>
  </si>
  <si>
    <t>kodas</t>
  </si>
  <si>
    <t>aprašymai</t>
  </si>
  <si>
    <t>vnt</t>
  </si>
  <si>
    <t>Vieneto kaina</t>
  </si>
  <si>
    <t>Iš viso</t>
  </si>
  <si>
    <t>Išorės apdailos darbai</t>
  </si>
  <si>
    <t>F15-2-15</t>
  </si>
  <si>
    <t>Fasadinis trijų sluoksnių plonasluoksnis tinkas, armuojant tinkleliu,kai viršutinis tinko sl.dekoratyvinis (be pastolių)  k8=1.05,k9=1.15</t>
  </si>
  <si>
    <t>100m2</t>
  </si>
  <si>
    <t>N10-133</t>
  </si>
  <si>
    <t>Liukų blokų (apšiltintų) įstatymas perdenginiuose</t>
  </si>
  <si>
    <t>m2</t>
  </si>
  <si>
    <t>N9P-0304</t>
  </si>
  <si>
    <t>Plonasienių profilio sijų su konsolėmis metalinio karkaso įrengimas (šiltinant sienas)</t>
  </si>
  <si>
    <t>100m</t>
  </si>
  <si>
    <t>N15-49-1</t>
  </si>
  <si>
    <t>Fasadinių plokščių tvirtinimas prie įrengto metalinio karkaso</t>
  </si>
  <si>
    <t>753-3</t>
  </si>
  <si>
    <t>.Aukšto slėgio laminato (HPL) fasadinės plokštės 6mm (ventil. fasadų apdailai)</t>
  </si>
  <si>
    <t>R62P-3504</t>
  </si>
  <si>
    <t>Išorės angokraščių, apšiltintų izoliacinėmis plokštėmis, aptaisymas skardos lenktais profiliais ( angokraščiai langų)</t>
  </si>
  <si>
    <t>N12-140-2</t>
  </si>
  <si>
    <t>Parapetų dengimas skarda</t>
  </si>
  <si>
    <t xml:space="preserve">                         Skyriuje      2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</si>
  <si>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</si>
  <si>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</si>
  <si>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</si>
  <si>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 xml:space="preserve">Sudarė :                                                              </t>
  </si>
  <si>
    <t xml:space="preserve">         /Pavardė/                                                    </t>
  </si>
  <si>
    <t>Žiniaraštis             3 Konstrukcijų dalis</t>
  </si>
  <si>
    <t>Metalinės sąramos, sijos (šiltinamų sienų)</t>
  </si>
  <si>
    <t>R24-17</t>
  </si>
  <si>
    <t>Plieninių sąramų, sijų iki 50 kg masės montavimas rankiniu būdu</t>
  </si>
  <si>
    <t>t</t>
  </si>
  <si>
    <t>N13-186</t>
  </si>
  <si>
    <t>Lengvo tipo metalinių konstrukcijų gruntavimas</t>
  </si>
  <si>
    <t xml:space="preserve">                         Skyriuje     15</t>
  </si>
  <si>
    <t>Išorės mūro remontas (fasado apšiltinimui parengimo darbai)</t>
  </si>
  <si>
    <t>R62P-2107</t>
  </si>
  <si>
    <t>Sienų paviršiaus valymas vandeniu, naudojant aukšto slėgio plovimo įrenginį ( paviršiaus plovimas)  k8=1.09</t>
  </si>
  <si>
    <t>R62P-2104</t>
  </si>
  <si>
    <t>Mūrinių sienų remontas, pakeičiant plytas, kai užtaisomos vietos storis 1/2 plytos , remontuojamas plotas daugiau 1 m2  k9=1.15</t>
  </si>
  <si>
    <t>R11-2</t>
  </si>
  <si>
    <t>Fasadų lygaus paprasto tinko remontas, dirbant ant pastolių (žemės), kai remontuojamų vietų plotas iki 5 m2  k8=1.15,k9=1.15</t>
  </si>
  <si>
    <t>N6P-0203</t>
  </si>
  <si>
    <t>Monolitinių pamatų teptinės hidroizoliacijos įrengimas, naudojant mineralinius mišinius, tepant 3 kartus  k9=1.15</t>
  </si>
  <si>
    <t>R62P-0407</t>
  </si>
  <si>
    <t>Rūsio sienų ir cokolio šiltinimas,naudojant putų polistireno plokštes, kai izoliacijos sluoksnio storis  100 mm  k9=1.15</t>
  </si>
  <si>
    <t>903-53</t>
  </si>
  <si>
    <t>Ekstrudinis polistireninis putplastis (XPS)  30x600x1200mm</t>
  </si>
  <si>
    <t>m3</t>
  </si>
  <si>
    <t>N6P-0201</t>
  </si>
  <si>
    <t>Monolitinių pamatų hidroizoliacijos įrengimas, tvirtinant drenažo ritininę dangą  k9=1.15</t>
  </si>
  <si>
    <t>R62P-2204</t>
  </si>
  <si>
    <t>Metalinio karkaso plonasienių laikančių profilių montavimas, tvirtinant prie montažinių kampų, sienų šiltinimui, kai profilių skerspjūvis  L</t>
  </si>
  <si>
    <t>N34-50</t>
  </si>
  <si>
    <t>.Sienų karkasų užpildymas mineralinės vatos plokštėmis, kai izoliacijos storis 100 mm/ 200 mm  k3=2.000</t>
  </si>
  <si>
    <t>Sienų karkasų užpildymas mineralinės vatos plokštėmis, kai izoliacijos storis 100 mm</t>
  </si>
  <si>
    <t>N26P-0219</t>
  </si>
  <si>
    <t>Vamzdyno daugiau 300mm iki 500mm skersmens vamzdžių izoliavimas mineralinės vatos dembliais be dangos , kai izoliacijos storis 100 mm (izoliacijos išorinio paviršiaus  plotas)</t>
  </si>
  <si>
    <t>N26P-1106</t>
  </si>
  <si>
    <t>Perdangų šiltinimas, esant šaltoms mansardoms , naudojant universalias mineralinės vatos plokštes ir papild. 30mm storio pl.,kai izoliacijos sluoksnio storis  200 mm</t>
  </si>
  <si>
    <t>F12-2-1</t>
  </si>
  <si>
    <t>2 sl. ritininė prilydomoji danga, gruntuojant, papildomai tvirtinant ir aptaisant prieglaudas, įlajas ir kt. k-jas</t>
  </si>
  <si>
    <t xml:space="preserve">                         Skyriuje     16</t>
  </si>
  <si>
    <t xml:space="preserve">                         žiniaraštyje     3</t>
  </si>
  <si>
    <t xml:space="preserve">                         Iš viso žiniaraštyje   3</t>
  </si>
  <si>
    <t>Žiniaraštis             4 Šilumos punktas</t>
  </si>
  <si>
    <t>Šilumos ruošimo mazgas</t>
  </si>
  <si>
    <t>N16P-0801</t>
  </si>
  <si>
    <t>Tiesioginio veikimo reguliatorių su movinėmis jungtimis montavimas  k8=1.02</t>
  </si>
  <si>
    <t>vnt.</t>
  </si>
  <si>
    <t>N16P-0803</t>
  </si>
  <si>
    <t>Matavimo prietaisų montavimas, privirinant prievamzdžius ( temperatūros davikliai, signalinės relės, keitikliai ir pan.)  k8=1.02</t>
  </si>
  <si>
    <t>N16P-0601</t>
  </si>
  <si>
    <t>Šilumokaičių su movinėmis jungtimis montavimas ( jungties skersmuo daugiau 25 mm)</t>
  </si>
  <si>
    <t>Šilumokaičių su movinėmis jungtimis montavimas ( jungties skersmuo iki 25 mm)</t>
  </si>
  <si>
    <t>N16P-0502</t>
  </si>
  <si>
    <t>Trieigių movinių ventilių arba vožtuvų montavimas ( nominalusis vidinis skersmuo iki 25 mm)</t>
  </si>
  <si>
    <t>N70-263</t>
  </si>
  <si>
    <t>Iki 40 mm skersmens flanšinės armatūros su elektrine pavara montavimas, kai slėgis iki 10 MPa</t>
  </si>
  <si>
    <t>Trieigių movinių ventilių arba vožtuvų montavimas ( nominalusis  vidinis skersmuo 32 mm)</t>
  </si>
  <si>
    <t>N16P-0701</t>
  </si>
  <si>
    <t>.Cirkuliacinių siurblių su movinėmis jungtimis montavimas</t>
  </si>
  <si>
    <t>N18-131</t>
  </si>
  <si>
    <t>Šil. punkto daviklių, signalizat.,termorelių, termokeitik.,elektrokontakt.termometrų montavimas,privirinant prievamzdį  k8=1.05</t>
  </si>
  <si>
    <t>N16-97</t>
  </si>
  <si>
    <t>Viensvirčių aps.vožtuvų, kurių  D iki 50mm, visiškai paruoštų, montavimas  k8=1.05</t>
  </si>
  <si>
    <t>N22-268</t>
  </si>
  <si>
    <t>Ketinių sklendžių arba atbulinių vožtuvų D 50mm pastatymas  k9=1.15</t>
  </si>
  <si>
    <t>N18-101</t>
  </si>
  <si>
    <t>Cirkuliacinio filtro, kurio skersmuo iki 50mm, montavimas</t>
  </si>
  <si>
    <t>N18-102</t>
  </si>
  <si>
    <t>Cirkuliacinio filtro, kurio skersmuo iki 100mm, montavimas</t>
  </si>
  <si>
    <t>N16P-0501</t>
  </si>
  <si>
    <t>Movinės uždaromosios armatūros montavimas ( nominalusis vidinis skersmuo iki 15 mm)</t>
  </si>
  <si>
    <t>Movinės uždaromosios armatūros montavimas ( nominalusis vidinis skersmuo 20 mm)</t>
  </si>
  <si>
    <t>Movinės uždaromosios armatūros montavimas ( nominalusis vidinis skersmuo 25 mm)</t>
  </si>
  <si>
    <t>Movinės uždaromosios armatūros montavimas ( nominalusis vidinis skersmuo 32 mm)</t>
  </si>
  <si>
    <t>Movinės uždaromosios armatūros montavimas ( nominalusis vidinis skersmuo 40 mm)</t>
  </si>
  <si>
    <t>Movinės uždaromosios armatūros montavimas ( nominalusis vidinis skersmuo 50 mm)</t>
  </si>
  <si>
    <t>R17-56</t>
  </si>
  <si>
    <t>Aklių pastatymas ant vamzdynų, kai skersmuo iki 100 mm</t>
  </si>
  <si>
    <t>Matavimo prietaisų montavimas, privirinant prievamzdžius ( termometrai, manometrai, termomanometrai)  k8=1.02</t>
  </si>
  <si>
    <t>N18-106</t>
  </si>
  <si>
    <t>Šil. punkto termometrų su lizdu montavimas</t>
  </si>
  <si>
    <t>kompl.</t>
  </si>
  <si>
    <t>N16P-0805</t>
  </si>
  <si>
    <t>Skaitiklių su movinėmis jungtimis montavimas ( jungties skersmuo iki 25 mm)</t>
  </si>
  <si>
    <t xml:space="preserve">                         Skyriuje      1</t>
  </si>
  <si>
    <t>Šilumos įvadas</t>
  </si>
  <si>
    <t>N16P-0507</t>
  </si>
  <si>
    <t>Privirinamos uždaromosios armatūros montavimas ( nominalusis vidinis skersmuo iki 50 mm)  k8=1.09</t>
  </si>
  <si>
    <t>Filtro, kurio skersmuo iki 50mm, montavimas</t>
  </si>
  <si>
    <t>Matavimo prietaisų su lizdu montavimas</t>
  </si>
  <si>
    <t>N22P-0307</t>
  </si>
  <si>
    <t>Nuorinimo vožtuvų (vantuzų) montavimas ( moviniai vantuzai, skersmuo iki 25 mm)  k9=1.15</t>
  </si>
  <si>
    <t>N19-41</t>
  </si>
  <si>
    <t>Slėgio reguliatoriaus, kurio skersmuo iki 50mm, montavimas</t>
  </si>
  <si>
    <t>R63P-2302</t>
  </si>
  <si>
    <t>Rankinio nustatymo balansavimo ventilių ir vandens išleidimo čiaupų montavimas esamame vienvamzdės sistemos vamzdyne , kai sąlyginis skesmuo 40 mm</t>
  </si>
  <si>
    <t>N16P-0807</t>
  </si>
  <si>
    <t>Šilumos skaitiklių su movinėmis jungtimis montavimas  k8=1.02</t>
  </si>
  <si>
    <t>Medžiagos ir gaminiai ŠP montavimui vietoje</t>
  </si>
  <si>
    <t>Šil. punkto filtro, kurio skersmuo iki 50mm, montavimas</t>
  </si>
  <si>
    <t>Šil. punkto prietaisų montavimas, privirinant prievamzdžius ( termometrai, manometrai, termomanometrai)  k8=1.02</t>
  </si>
  <si>
    <t>N16P-1208</t>
  </si>
  <si>
    <t>Membraninių išsiplėtimo indų montavimas , kai išsiplėtimo indo talpa daugiau 150 l iki 200 l</t>
  </si>
  <si>
    <t>N21-392</t>
  </si>
  <si>
    <t>Spintinio varianto skydelio, valdymo bloko ar punkto, aukštis ir plotis iki 1000x600 mm montav., tvirtinant prie sienos</t>
  </si>
  <si>
    <t>N16P-0101</t>
  </si>
  <si>
    <t>Šildymo vamzdynų iš plieninių vamzdžių tiesimas, tvirtinant prie konstrukcijų ( vamzdžio išorinis skersmuo iki 22 mm)</t>
  </si>
  <si>
    <t>m</t>
  </si>
  <si>
    <t>Šildymo vamzdynų iš plieninių vamzdžių tiesimas, tvirtinant prie konstrukcijų ( vamzdžio išorinis skersmuo daugiau 22 mm iki 40 mm)</t>
  </si>
  <si>
    <t>Šildymo vamzdynų iš plieninių vamzdžių tiesimas, tvirtinant prie konstrukcijų ( vamzdžio išorinis skersmuo daugiau 40 mm iki 70 mm)</t>
  </si>
  <si>
    <t>N26P-0101</t>
  </si>
  <si>
    <t>Vamzdyno vamzdžių izoliavimas folija padengtais kevalais , kai vamzdžio išorinis skersmuo iki 35 mm</t>
  </si>
  <si>
    <t>Vamzdyno vamzdžių izoliavimas folija padengtais kevalais , kai vamzdžio išorinis skersmuo 42-54 mm</t>
  </si>
  <si>
    <t>Vamzdyno vamzdžių izoliavimas folija padengtais kevalais , kai vamzdžio išorinis skersmuo 60-114 mm</t>
  </si>
  <si>
    <t>Šildymo vamzdynų iš plieninių vamzdžių tiesimas, tvirtinant prie konstrukcijų ( vamzdžio išorinis skersmuo daugiau 22 mm iki 40 mm)/ ner. plieno</t>
  </si>
  <si>
    <t>Šildymo vamzdynų iš plieninių vamzdžių tiesimas, tvirtinant prie konstrukcijų ( vamzdžio išorinis skersmuo daugiau 40 mm iki 70 mm)/ ner. plieno</t>
  </si>
  <si>
    <t>N15-188</t>
  </si>
  <si>
    <t>Metalinių iki 50mm skersmens vamzdžių aliejinis dažymas du kartus</t>
  </si>
  <si>
    <t>N9P-0107</t>
  </si>
  <si>
    <t>Metalinių lenktų profilių rėmų montavimas</t>
  </si>
  <si>
    <t>F15-6-9</t>
  </si>
  <si>
    <t>Metalinių konstrukcijų dažymas aliejiniais dažais (2 kartus), gruntuojant</t>
  </si>
  <si>
    <t>R61P-2624</t>
  </si>
  <si>
    <t>Šiluminių punktų įrenginių hidrauliniai bandymai ( automatizuotas mazgas iki 300 kW galios)</t>
  </si>
  <si>
    <t xml:space="preserve">                         Skyriuje      3</t>
  </si>
  <si>
    <t>Demontavimo darbai</t>
  </si>
  <si>
    <t>F18-3-3</t>
  </si>
  <si>
    <t>Šilumos punkto įrengimas, montuojant 2-jų kontūrų 260kW-340kW suminės galios modulinį įrenginį/ demontavimas  k1=0.70,k2=0.70,k3=0.000</t>
  </si>
  <si>
    <t>Šilumos skaitiklių su movinėmis jungtimis montavimas/ demontavimas  k1=0.70,k2=0.70,k3=0.000,k8=1.02</t>
  </si>
  <si>
    <t xml:space="preserve">                         Skyriuje      4</t>
  </si>
  <si>
    <t xml:space="preserve">                         žiniaraštyje     4</t>
  </si>
  <si>
    <t xml:space="preserve">                         Iš viso žiniaraštyje   4</t>
  </si>
  <si>
    <t xml:space="preserve">                                                                      </t>
  </si>
  <si>
    <t>Žiniaraštis             5 Šildymas</t>
  </si>
  <si>
    <t>Sistema S-1 (1-5 aukštai) S-2 (pusrūsis)</t>
  </si>
  <si>
    <t>Vandentiekio, šildymo vamzdynų iš plieninių vamzdžių tiesimas, tvirtinant prie konstrukcijų ( vamzdžio išorinis skersmuo iki 22 mm)</t>
  </si>
  <si>
    <t>.Vandentiekio, šildymo vamzdynų iš plieninių vamzdžių tiesimas, tvirtinant prie konstrukcijų ( vamzdžio išorinis skersmuo daugiau 22 mm iki 40 mm)</t>
  </si>
  <si>
    <t>Vandentiekio, šildymo vamzdynų iš plieninių vamzdžių tiesimas, tvirtinant prie konstrukcijų ( vamzdžio išorinis skersmuo daugiau 40 mm iki 70 mm)</t>
  </si>
  <si>
    <t>Fasoninės dalys</t>
  </si>
  <si>
    <t xml:space="preserve">                         žiniaraštyje     5</t>
  </si>
  <si>
    <t xml:space="preserve">                         Iš viso žiniaraštyje   5</t>
  </si>
  <si>
    <t>Statinys                1 Gydymo paskirties pastato Gerosios vilties g. 3, Vilniuje rekonstravimas</t>
  </si>
  <si>
    <t>Žiniaraštis             1 Sklypo plano dalis</t>
  </si>
  <si>
    <t>Žemės darbai</t>
  </si>
  <si>
    <t>N27-40</t>
  </si>
  <si>
    <t>Šaligatvių iš betoninių plytelių išardymas  k9=1.15</t>
  </si>
  <si>
    <t>F1-1-2</t>
  </si>
  <si>
    <t>Mechanizuotas grunto kasimas, pakraunant ir vežant gruntą 5 km atstumu bei darbas sąvartoje  k9=1.15</t>
  </si>
  <si>
    <t>100 m3</t>
  </si>
  <si>
    <t>R16-50</t>
  </si>
  <si>
    <t>Bordiūrų (gatvės bortų), sudėtų ant betono pagrindo, išardymas  k8=1.09,k9=1.15</t>
  </si>
  <si>
    <t>R16-52</t>
  </si>
  <si>
    <t>Bordiūrų (šaligatvio bortų), sudėtų ant betono pagrindo, išardymas  k8=1.09,k9=1.15</t>
  </si>
  <si>
    <t>H05K-1</t>
  </si>
  <si>
    <t>Dirvožemio pašalinimas, perstumiant jį 55 kW buldozeriais iki  20 m  k9=1.15</t>
  </si>
  <si>
    <t>t. m3</t>
  </si>
  <si>
    <t>N6-43</t>
  </si>
  <si>
    <t>Pamatų sijų užpylimas smėliu, paduodant medžiagas kranu/ žvyru  k9=1.15</t>
  </si>
  <si>
    <t>R23-65</t>
  </si>
  <si>
    <t>Statybinių šiukšlių išvežimas 10 km atstumu automobiliais-savivarčiais, pakraunant ekskavatoriais 0,25 m3 talpos kaušais</t>
  </si>
  <si>
    <t>Betoninių plytelių danga (pėsčiųjų takų dangos konstrukcija)</t>
  </si>
  <si>
    <t>N27P-29-2</t>
  </si>
  <si>
    <t>Betono plytelių šaligatvio dangos įrengimas, užpildant siūles smėlio - cemento mišiniu  k9=1.15</t>
  </si>
  <si>
    <t>N57P-3241</t>
  </si>
  <si>
    <t>Grindinio įrengimas iš betono trinkelių rankiniu būdu, užpilant siūles akmens atsijomis/ įspėjamieji paviršiai  k9=1.15</t>
  </si>
  <si>
    <t>N57P-3502</t>
  </si>
  <si>
    <t>Šaligatvio pasluoksnio įrengimas ( akmenų atsijos, sluoksnio storis  3 cm)  k9=1.15</t>
  </si>
  <si>
    <t>N27P-27-2</t>
  </si>
  <si>
    <t>Dolomito skaldelės šaligatvio pagrindo įrengimas ( sluoksnio storis  15.00 cm)  k9=1.15</t>
  </si>
  <si>
    <t>N27-19</t>
  </si>
  <si>
    <t>Pagrindų išlyginamųjų ir paruošiamųjų sluoksnių iš smėlio įrengimas  k9=1.15</t>
  </si>
  <si>
    <t>100m3</t>
  </si>
  <si>
    <t>Pagrindo armavimas</t>
  </si>
  <si>
    <t>N27P-66-1</t>
  </si>
  <si>
    <t>Geotekstilės paklojimas/ geotinklas  k9=1.15</t>
  </si>
  <si>
    <t>Geotekstilės paklojimas  k9=1.15</t>
  </si>
  <si>
    <t>Betoninių plytelių danga (nuogrindos konstrukcija)</t>
  </si>
  <si>
    <t>N27-213</t>
  </si>
  <si>
    <t>500x500 mm betono plytelių šaligatvių įrengimas, užtaisant siūles cemento skiediniu  k9=1.15</t>
  </si>
  <si>
    <t>Betoninių trinkelių danga</t>
  </si>
  <si>
    <t>Grindinio įrengimas iš betono trinkelių rankiniu būdu, užpilant siūles akmens atsijomis  k9=1.15</t>
  </si>
  <si>
    <t>Dolomito skaldelės šaligatvio pagrindo įrengimas (sluoksnio storis  15 cm)  k9=1.15</t>
  </si>
  <si>
    <t xml:space="preserve">                         Skyriuje      5</t>
  </si>
  <si>
    <t xml:space="preserve">                         Skyriuje      6</t>
  </si>
  <si>
    <t>Ažūrinių trinkelių (korio) danga (konstrukcija DK-0,3)</t>
  </si>
  <si>
    <t>N57P-3506</t>
  </si>
  <si>
    <t>Šaligatvio dangos įrengimas iš ažūrinių betono plytelių , kai plytelės 600x400x80 mm  k9=1.15</t>
  </si>
  <si>
    <t xml:space="preserve">                         Skyriuje      7</t>
  </si>
  <si>
    <t xml:space="preserve">                         Skyriuje      8</t>
  </si>
  <si>
    <t>Bortai</t>
  </si>
  <si>
    <t>N27P-24-1</t>
  </si>
  <si>
    <t>Betono bordiūrų įrengimas ant betono pagrindo , kai bordiūrai 150x300mm  k9=1.15</t>
  </si>
  <si>
    <t>Betono bordiūrų įrengimas ant betono pagrindo , kai bordiūrai 80x200mm  k9=1.15</t>
  </si>
  <si>
    <t>Betono mišiniai</t>
  </si>
  <si>
    <t xml:space="preserve">                         Skyriuje      9</t>
  </si>
  <si>
    <t>Veja</t>
  </si>
  <si>
    <t>N48-261</t>
  </si>
  <si>
    <t>Dirvos paruošimas gazonams mech. būdu II gr. grunte, užpilant iki 15cm storio sluoksnį augalinio dirvožemio  k9=1.15</t>
  </si>
  <si>
    <t>N48-266</t>
  </si>
  <si>
    <t>Užpilamo augalinio dirvožemio sluoksnio storio 5cm pokyčiui pridėti arba atimti  k9=1.15</t>
  </si>
  <si>
    <t>N48-295</t>
  </si>
  <si>
    <t>Paprastų,parterinių ir mauritaniškų gazonų užsėjimas rankiniu būdu  k9=1.15</t>
  </si>
  <si>
    <t xml:space="preserve">                         Skyriuje     10</t>
  </si>
  <si>
    <t>Sklypo elementai</t>
  </si>
  <si>
    <t>N57P-5141</t>
  </si>
  <si>
    <t>Stovų dviračiams statyti montavimas ( vietų skaičius stove 2 vnt)</t>
  </si>
  <si>
    <t>N27P-40-1</t>
  </si>
  <si>
    <t>Vieno kelio ženklo ant stovo įrengimas, betonuojant pamatą , kai stovas metalinis  k9=1.15</t>
  </si>
  <si>
    <t>N27-225</t>
  </si>
  <si>
    <t>Kelio ženklų papildomo skydelio iki 1m ilgio pastatymas  k9=1.15</t>
  </si>
  <si>
    <t>N10-202</t>
  </si>
  <si>
    <t>Stogelių įrengimas  (m2 grindų)</t>
  </si>
  <si>
    <t>H21K-11</t>
  </si>
  <si>
    <t>Kelio dangos ženklinimas dažais ištisine 0.12m pločio linija rankiniu būdu  k9=1.15</t>
  </si>
  <si>
    <t>km</t>
  </si>
  <si>
    <t>N6-22</t>
  </si>
  <si>
    <t>Gelžb. juostiniai pamatai, atraminės rūsio sienos iki 300mm pločio, įrengiant klojinius iš skydų  k8=1.04,k9=1.15</t>
  </si>
  <si>
    <t>N4-12</t>
  </si>
  <si>
    <t>Sraigtinis gręžinių gręžimas II gr. grunte iki 30 m gylio  k9=1.15</t>
  </si>
  <si>
    <t>Sraigtinis pamatas 76x1200x3</t>
  </si>
  <si>
    <t>N7P-0806</t>
  </si>
  <si>
    <t>Metalinio tinklo skydų tvoros įrengimas , kai stulpai metaliniai  k8=1.03</t>
  </si>
  <si>
    <t>N57P-5126</t>
  </si>
  <si>
    <t>Vartelių įrengimas , pastatant stulpus  (metalinius)  k8=1.02,k9=1.15</t>
  </si>
  <si>
    <t xml:space="preserve">                         Skyriuje     11</t>
  </si>
  <si>
    <t>Betoninio pado (po geberatoriumi) įrengimas</t>
  </si>
  <si>
    <t>N6-32</t>
  </si>
  <si>
    <t>Betoniniai iki 3m3 tūrio įrengimų pamatai, įrengiant klojinius iš lentų, paduodant betoną kranu  k8=1.03,k9=1.15</t>
  </si>
  <si>
    <t>N26-87-1</t>
  </si>
  <si>
    <t>Horizontalių paviršių izoliavimas vienu polistirolo plokščių sluoksniu (sausu būdu)</t>
  </si>
  <si>
    <t>Ekstrudinis polistireninis putplastis (XPS)</t>
  </si>
  <si>
    <t>Dolomito skaldelės šaligatvio pagrindo įrengimas (sluoksnio storis  20 cm)  k9=1.15</t>
  </si>
  <si>
    <t xml:space="preserve">                         Skyriuje     12</t>
  </si>
  <si>
    <t xml:space="preserve">                         žiniaraštyje     1</t>
  </si>
  <si>
    <t xml:space="preserve">                         Iš viso žiniaraštyje   1</t>
  </si>
  <si>
    <t>Suma objektui  EUR:</t>
  </si>
  <si>
    <t>N46-181</t>
  </si>
  <si>
    <t>Langų angų užpildymo išardymas, kai langai su palangėmis</t>
  </si>
  <si>
    <t>N46-184</t>
  </si>
  <si>
    <t>Medinių durų angų užpildymo išardymas mūro sienose, nukapojant tinką</t>
  </si>
  <si>
    <t>N7P-0604</t>
  </si>
  <si>
    <t>Balkonų gelžbetoninių pagrindų plokščių montavimas, kai plokštės ilgis daugiau 4,5m/ demontavimas  k3=0.000,k8=1.03</t>
  </si>
  <si>
    <t>N7-170</t>
  </si>
  <si>
    <t>Stogelių plokščių montavimas stambiaplokščiuose pastatuose/ demontavimas  k3=0.000</t>
  </si>
  <si>
    <t>N46-187</t>
  </si>
  <si>
    <t>Laiptatakių su gelžbetonio pakopom ant dviejų laiptasijų išardymas</t>
  </si>
  <si>
    <t>N46-134</t>
  </si>
  <si>
    <t>Mūrinių sienų išardymas be plytų atrinkimo  k8=1.17</t>
  </si>
  <si>
    <t>N46-31</t>
  </si>
  <si>
    <t>Tinko nudaužymas nuo mūrinių sienų ir lubų  k8=1.17</t>
  </si>
  <si>
    <t>R13-5</t>
  </si>
  <si>
    <t>Sienų aptaisymo glazūruotomis plytelėmis išardymas, be plytelių išsaugojimo</t>
  </si>
  <si>
    <t>N15P-0314</t>
  </si>
  <si>
    <t>Sienų aptaisymas plastikinėmis dailylentėmis/ ardymas  k1=0.70,k2=0.70,k3=0.000</t>
  </si>
  <si>
    <t>R14-225-2</t>
  </si>
  <si>
    <t>Anksčiau dažytų lubų vandeniniais dažais nuvalymas, nuplaunant paviršių</t>
  </si>
  <si>
    <t>N46-151</t>
  </si>
  <si>
    <t>Pakabinamų lubų iš plokščių "Akmigran" išardymas</t>
  </si>
  <si>
    <t>N46-166</t>
  </si>
  <si>
    <t>Medinių lentinių grindų išardymas</t>
  </si>
  <si>
    <t>R5-57</t>
  </si>
  <si>
    <t>Keraminių plytelių dangos išardymas (be grindjuosčių)</t>
  </si>
  <si>
    <t>N46-164</t>
  </si>
  <si>
    <t>Pagrindo po grindimis iš betono su žvyru išardymas  k8=1.17</t>
  </si>
  <si>
    <t>R9-30</t>
  </si>
  <si>
    <t>Laiptų metalinių turėklų išardymas</t>
  </si>
  <si>
    <t>R62P-5111</t>
  </si>
  <si>
    <t>Plokščių stogų šiltinamosios izoliacijos ardymas</t>
  </si>
  <si>
    <t>R61P-2807</t>
  </si>
  <si>
    <t>Vėliavų laikiklių tvirtinimas prie statinių konstrukcijų ( mūrinių , betoninių konstrukcijų)/ demontavimas  k1=0.70,k2=0.70,k3=0.000</t>
  </si>
  <si>
    <t>R62P-5107</t>
  </si>
  <si>
    <t>Šlaitinių stogų lietaus nuvedimo sistemos ardymas ( lietvamzdžiai nuo kopėčių arba pastolių)</t>
  </si>
  <si>
    <t>R62P-5508</t>
  </si>
  <si>
    <t>Šlaitinių stogų apsauginių konstrukcinių elementų įrengimas ( apsauginė stogo tvorelė)/ ardymas  k1=0.70,k2=0.70,k3=0.000</t>
  </si>
  <si>
    <t>R14-218</t>
  </si>
  <si>
    <t>Senų dažų pašalinimas nuo grindų paviršių, dažytų aliejiniais dažais             (100 m2 nuvalyto paviršiaus)  k8=1.17</t>
  </si>
  <si>
    <t>R23-62</t>
  </si>
  <si>
    <t>Statybinių šiukšlių išvežimas 10 km atstumu automobiliais-savivarčiais, pakraunant rankiniu būdu</t>
  </si>
  <si>
    <t>R23-66</t>
  </si>
  <si>
    <t>Transportuojant statybines šiukšles už kiekvieną papildomą kilometrą pridėti  k4=10.000</t>
  </si>
  <si>
    <t>N9P-0706</t>
  </si>
  <si>
    <t>Surenkamų - išardomų pertvarų iš aliuminio profilių montavimas</t>
  </si>
  <si>
    <t>F11-3-7</t>
  </si>
  <si>
    <t>36 mm storio lentų danga\aptarnavimo takas</t>
  </si>
  <si>
    <t>N9P-0305</t>
  </si>
  <si>
    <t>Plonasienių profilių metalinio karkaso įrengimas (šiltinant sienas)</t>
  </si>
  <si>
    <t>Aukšto slėgio laminato (HPL) fasadinės plokštės 6mm (ventil. fasadų apdailai)</t>
  </si>
  <si>
    <t>Langų ir durų išorės angokraščių, apšiltintų izoliacinėmis plokštėmis, aptaisymas skardos lenktais profiliais ( angokraščiai langų)</t>
  </si>
  <si>
    <t>Parapetų, stogelių dengimas skarda</t>
  </si>
  <si>
    <t>Šlaitinių stogų apsauginių konstrukcinių elementų įrengimas ( apsauginė stogo tvorelė)/ remontas  k3=0.300</t>
  </si>
  <si>
    <t>Šlaitinių stogų apsauginių konstrukcinių elementų įrengimas  (apsauginė stogo tvorelė)</t>
  </si>
  <si>
    <t>N12P-0801</t>
  </si>
  <si>
    <t>Lietaus nuvedimo sistemos pakabinamų latakų montavimas, dirbant nuo kopėčių arba kilnojamų pastolių</t>
  </si>
  <si>
    <t>Lietaus nuvedimo sistemos lietvamzdžių montavimas, dirbant nuo kopėčių arba kilnojamų pastolių</t>
  </si>
  <si>
    <t>N20P-0206</t>
  </si>
  <si>
    <t>Vėdinimo sistemų ištraukimo arba pritekėjimo štampuotų grotelių montavimas , kai grotelių plotas iki 0,25 m2</t>
  </si>
  <si>
    <t>N15P-0303</t>
  </si>
  <si>
    <t>Laiptų pakopų paviršių aptaisymas a/m plytelėmis, kai siūlių plotis iki 8 mm , plytelės plotas daugiau 0,05 m2 iki 0,1 m2</t>
  </si>
  <si>
    <t>N23-206</t>
  </si>
  <si>
    <t>Batų valymo grotelių, pravalos dangčio su rėmu montavimas be prijungimo prie lietaus kanalizacijos  k9=1.15</t>
  </si>
  <si>
    <t>N7-229</t>
  </si>
  <si>
    <t>Metalinių laiptų turėklų įrengimas  k8=1.04</t>
  </si>
  <si>
    <t>N2P-0114</t>
  </si>
  <si>
    <t>Apsauginių susukamų žaliuzių montavimas , kai žaliuzių plotas iki 2 m2</t>
  </si>
  <si>
    <t>Apsauginių susukamų žaliuzių montavimas , kai žaliuzių plotas daugiau 2 m2</t>
  </si>
  <si>
    <t>F15-6-13</t>
  </si>
  <si>
    <t>Metalinių konstrukcijų didelių paviršių labai geras dažymas emaliais, glaistant, šlifuojant ir gruntuojant/ stogo difuzorių</t>
  </si>
  <si>
    <t>F8-14-1</t>
  </si>
  <si>
    <t>Fasadinių pastolių įrengimas ir išardymas, kai pastolių aukštis iki 15m ir plotis 0,73m (100m2 vertikalios projekcijos)</t>
  </si>
  <si>
    <t>Vidaus apdailos darbai</t>
  </si>
  <si>
    <t>F8-1-4</t>
  </si>
  <si>
    <t>Silikatinių plytų pertvarų mūras  k8=1.12,k9=1.15</t>
  </si>
  <si>
    <t>N46-27-7</t>
  </si>
  <si>
    <t>Sienų atskirų vietų mūrijimas ir angų užtaisymas silikatinėmis plytomis h=88 mm  k8=1.12,k9=1.15</t>
  </si>
  <si>
    <t>N49P-1-4</t>
  </si>
  <si>
    <t>Keleivinio lyninio lifto, kurio kėlimo galia daugiau 1000 kg, montavimas (sustojimai - 6)</t>
  </si>
  <si>
    <t>N7-231</t>
  </si>
  <si>
    <t>Nepraeinamų šiluminių trasų kanalų iš lovių,dengtų plokštėmis arba statomų ant plokščių,montavimas</t>
  </si>
  <si>
    <t>N10-183</t>
  </si>
  <si>
    <t>Pertvarų iš plokščių iki 5m2 ploto surinkimas/ HPL</t>
  </si>
  <si>
    <t>N9-204</t>
  </si>
  <si>
    <t>Tinklinių gembinių plieninių pertvarų montavimas</t>
  </si>
  <si>
    <t>F9-12-1</t>
  </si>
  <si>
    <t>Viensluoksnių gipskartonio pertvarų su metaliniu karkasu ir 50mm izoliacijos sluoksniu įrengimas/ inž. tinklų apsiuvimai</t>
  </si>
  <si>
    <t>N15P-0204</t>
  </si>
  <si>
    <t>Sienų vidinių paviršių tarpinis gruntavimas voleliu</t>
  </si>
  <si>
    <t>N15P-0508</t>
  </si>
  <si>
    <t>.Vidaus paviršių pagerintas tinkavimas mechanizuotai cemento-kalkių skiediniais (sluoksnis 20 mm , vidinės sienos)  k8=1.09</t>
  </si>
  <si>
    <t>N15-169-2</t>
  </si>
  <si>
    <t>Tinkuotų arba betono sienų labai geras glaistymas ir šlifavimas 2 kartus</t>
  </si>
  <si>
    <t>N15-135</t>
  </si>
  <si>
    <t>Paruoštų dažymui sienų surenkamų konstrukcijų labai geras dažymas vandens emulsiniais dažais</t>
  </si>
  <si>
    <t>N11P-0204</t>
  </si>
  <si>
    <t>Grindų/sienų teptinių (dviejų komponentų masės) hidroizoliacijų įrengimas po keraminių plytelių danga , šlifuojant ir gruntuojant pagrindą</t>
  </si>
  <si>
    <t>F15-1-3</t>
  </si>
  <si>
    <t>Sienų paviršių aptaisymas keraminėmis plytelėmis</t>
  </si>
  <si>
    <t>N11P-0502</t>
  </si>
  <si>
    <t>A/m plytelių grindų dangos įrengimas ant betoninio pagrindo, kai siūlės iki 8mm pločio , plytelės plotas daugiau 0,05 iki 0,10m2</t>
  </si>
  <si>
    <t>Grindų teptinių (dviejų komponentų masės) hidroizoliacijų įrengimas po keraminių plytelių danga , šlifuojant ir gruntuojant pagrindą</t>
  </si>
  <si>
    <t>N11P-0505</t>
  </si>
  <si>
    <t>Grindjuosčių įrengimas plytelių grindų dangoms , a/m grindų plyteles padarant grindjuostėmis</t>
  </si>
  <si>
    <t>N11P-0404</t>
  </si>
  <si>
    <t>Grindų pagrindų išlyginimas savaime išsilyginančiu skiediniu ( sluoksnio  storis  3.00 mm)</t>
  </si>
  <si>
    <t>N11-141</t>
  </si>
  <si>
    <t>Linoleumo danga,klijuojant KN-2 klijais,glaistant pagrindą,neįrengiant grindjuosčių  k8=1.05</t>
  </si>
  <si>
    <t>N11P-0705</t>
  </si>
  <si>
    <t>Grindjuosčių tvirtinimas linoleumo dangų grindims , kai grindjuostės PVC</t>
  </si>
  <si>
    <t>R61P-0110</t>
  </si>
  <si>
    <t>Monolitinių laiptų remontas  k8=1.03,k9=1.15</t>
  </si>
  <si>
    <t>R14-210</t>
  </si>
  <si>
    <t>Laiptų maršų ir aikštelių  paviršių dažymas aliejiniais dažais</t>
  </si>
  <si>
    <t>N15P-0304</t>
  </si>
  <si>
    <t>Grindų paviršių aptaisymas keraminėmis plytelėmis, kai siūlių plotis iki 8 mm , plytelės plotas iki 0,012 m2/ įspėjamųjų paviršių įrengimas</t>
  </si>
  <si>
    <t>F15-1-10</t>
  </si>
  <si>
    <t>"Amstrong" akustinių pakabinamų lubų su metalo konstrukcija ir plokštėmis 600x600 mm įrengimas</t>
  </si>
  <si>
    <t>"Amstrong" akustinių pakabinamų lubų su metalo konstrukcija ir plokštėmis 600x600 mm įrengimas/ drėgnų patalpų</t>
  </si>
  <si>
    <t>N15P-0208</t>
  </si>
  <si>
    <t>Lubų paviršių tarpinis gruntavimas voleliu</t>
  </si>
  <si>
    <t>Vidaus paviršių pagerintas tinkavimas mechanizuotai cemento-kalkių skiediniais (sluoksnis 20 mm , lubos)  k8=1.09</t>
  </si>
  <si>
    <t>N15-169-3</t>
  </si>
  <si>
    <t>Tinkuotų arba betono lubų labai geras glaistymas ir šlifavimas 2 kartus</t>
  </si>
  <si>
    <t>N15-136</t>
  </si>
  <si>
    <t>Paruoštų dažymui lubų labai geras dažymas vandens emulsiniais dažais</t>
  </si>
  <si>
    <t>F15-1-9</t>
  </si>
  <si>
    <t>Lubų aptaisymas gipso kartono plokštėmis, įrengiant metalinį karkasą ir užtaisant ir glaistant siūles</t>
  </si>
  <si>
    <t>N15-169-6</t>
  </si>
  <si>
    <t>Lubų nutinkuotų "Vetonit" arba aptaisytų gipso kartono plokštėmis pirmas glaistymas "KR" glaistu</t>
  </si>
  <si>
    <t>N15-169-7</t>
  </si>
  <si>
    <t>Lubų nutinkuotų "Vetonit" arba aptaisytų gipso kartono plokštėmis sekantis glaistymas "KR" glaistu</t>
  </si>
  <si>
    <t>N16P-1409</t>
  </si>
  <si>
    <t>Ranktūrių neįgaliesiems montavimas , kai varžtų skaičius 12 vnt</t>
  </si>
  <si>
    <t>Ranktūrių neįgaliesiems montavimas , kai varžtų skaičius 8 vnt</t>
  </si>
  <si>
    <t>N17-20-1</t>
  </si>
  <si>
    <t>Stovo dušui pritvirtinimas prie sienos/ dušo užuolaida</t>
  </si>
  <si>
    <t>N16P-1014</t>
  </si>
  <si>
    <t>Vonios kambarių tualetinių reikmenų montavimas ( lentynėlės)/ dušo kėdutė</t>
  </si>
  <si>
    <t>Vonios kambarių tualetinių reikmenų montavimas ( rankšl. laikiklis, pakabos, muilinė, veidrosis)</t>
  </si>
  <si>
    <t>Gesintuvas 6kg</t>
  </si>
  <si>
    <t>Šlaitinių stogų apsauginių konstrukcinių elementų įrengimas/keitimas ( kopėčios į palėpę)  k1=1.50,k2=1.50</t>
  </si>
  <si>
    <t>Langai ir durys</t>
  </si>
  <si>
    <t>F10-3-6</t>
  </si>
  <si>
    <t>Plastiko langai varstomi su palangėmis (m2 bloko)</t>
  </si>
  <si>
    <t>F10-3-9</t>
  </si>
  <si>
    <t>Aliuminio langai su palangėmis (m2 bloko)</t>
  </si>
  <si>
    <t>Aliuminio langai EI60</t>
  </si>
  <si>
    <t>N2P-0301</t>
  </si>
  <si>
    <t>Plieninių durų blokų montavimas mūrinėse sienose ( vidinių durų blokų plotas iki 2 m2)</t>
  </si>
  <si>
    <t>Plieninių durų blokų montavimas mūrinėse sienose  (vidinių durų blokų plotas  daugiau 2m2 iki 3 m2)</t>
  </si>
  <si>
    <t>Plieninių durų blokų montavimas mūrinėse sienose  (vidinių durų blokų plotas  daugiau 3 m2)</t>
  </si>
  <si>
    <t>Apsauginių susukamų žaliuzių montavimas , kai žaliuzių plotas daugiau 2 m2/ roletų montavimas</t>
  </si>
  <si>
    <t>R62P-3408</t>
  </si>
  <si>
    <t>Langų ir durų staktų sandūrų su siena perimetrinis sandarinimas izoliacinėmis juostomis</t>
  </si>
  <si>
    <t>R62P-3404</t>
  </si>
  <si>
    <t>Keičiamų langų išorės nuolajų (palangių) montavimas , kai sienų apdaila apdailos plokštės</t>
  </si>
  <si>
    <t>N9-107</t>
  </si>
  <si>
    <t>Surenkamos-išardomos pertvaros su įstiklinimu</t>
  </si>
  <si>
    <t>Griovimo darbai</t>
  </si>
  <si>
    <t>N46-132</t>
  </si>
  <si>
    <t>Gelžbetoninių pamatų išardymas/ lauko laiptų ir aikštelių  k8=1.17</t>
  </si>
  <si>
    <t>N7P-0406</t>
  </si>
  <si>
    <t>Gelžbetoninių kiaurymėtų perdangos plokščių montavimas (aukštis 220 mm , plotas daugiau 5m2 iki 10m2)/ ardymas  k1=0.70,k2=0.70,k3=0.000,k8=1.03</t>
  </si>
  <si>
    <t>R62P-5109</t>
  </si>
  <si>
    <t>Išlyginamųjų cementinių sluoksnių ardymas</t>
  </si>
  <si>
    <t>N7P-0601</t>
  </si>
  <si>
    <t>Gelžbetoninių laiptų aikštelių montavimas , kai pastatas mūrinis, laiptų aikštelės masė daugiau 1t iki 2,5tl/ demontavimas  k8=1.03</t>
  </si>
  <si>
    <t>N7P-0603</t>
  </si>
  <si>
    <t>Gelžbetoninių laiptų maršų montavimas , kai pastatas mūrinis, laiptų maršų masė iki 1,5t/ demontavimas  k8=1.02</t>
  </si>
  <si>
    <t>N46-137</t>
  </si>
  <si>
    <t>Monolitinių gelžbetoninių perdenginių išardymas  k8=1.17</t>
  </si>
  <si>
    <t>R8-61</t>
  </si>
  <si>
    <t>Senų priklijuotų ruloninių stogo dangų nuardymas  k9=1.15</t>
  </si>
  <si>
    <t>N46-131</t>
  </si>
  <si>
    <t>Betoninių pamatų išardymas  k8=1.17</t>
  </si>
  <si>
    <t>Lifto šachta</t>
  </si>
  <si>
    <t>F5-2</t>
  </si>
  <si>
    <t>Gręžtiniai monolitinio gelžbetonio pamatai</t>
  </si>
  <si>
    <t>Armatūrinis karkasas</t>
  </si>
  <si>
    <t>Armatūra</t>
  </si>
  <si>
    <t>F8-1-2</t>
  </si>
  <si>
    <t>Silikatinių plytų mūras  k8=1.12,k9=1.15</t>
  </si>
  <si>
    <t>N7P-0306</t>
  </si>
  <si>
    <t>Gelžbetoninių sąramų montavimas, atremiant sijų galus laisvai , kai sąramos masė iki 0,3t</t>
  </si>
  <si>
    <t>Gelžbetoninės rėmsijos</t>
  </si>
  <si>
    <t>N6-111</t>
  </si>
  <si>
    <t>Besijiniai gelžbetoniniai didesnio kaip 150mm storio perdenginiai iki 6m aukštyje  k8=1.04,k9=1.15</t>
  </si>
  <si>
    <t>N12P-0102</t>
  </si>
  <si>
    <t>Denginių išlyginamųjų, izoliacinių ir nuolydžio 100 mm storio sluoksnių įrengimas iš birių medžiagų -smėlio, paduodant medžiagas keltuvu</t>
  </si>
  <si>
    <t>N12P-0101</t>
  </si>
  <si>
    <t>Denginių cementinių išlyginamųjų ir nuolydžio sluoksnių įrengimas , paduodant medžiagas keltuvu, kai sluoksnio storis  50.00 mm</t>
  </si>
  <si>
    <t>N12P-0305</t>
  </si>
  <si>
    <t>Denginių plėvelinės garo, vėjo izoliacijos įrengimas , klojant plėvelę iš viršaus, neklijuojant sandūrų</t>
  </si>
  <si>
    <t>N12P-0402</t>
  </si>
  <si>
    <t>Viensluoksnės denginių šiltinamosios izoliacijos įrengimas, naudojant apkrovas nelaikančias mineralinės vatos plokštes , klojant  iš viršaus, kai plokščių sluoksnio storis  340.00 mm</t>
  </si>
  <si>
    <t>N12P-0401</t>
  </si>
  <si>
    <t>Viensluoksnės denginių šiltinamosios izoliacijos įrengimas, naudojant apkrovas laikančias mineralinės vatos plokštes (plokštė 30 mm  storio , be tvirtinimo)</t>
  </si>
  <si>
    <t>Monolitinės stogo perdangos ties lifto šachta</t>
  </si>
  <si>
    <t>N9-123</t>
  </si>
  <si>
    <t>Rygeliai ir sijos denginio, perdangų bei įrengimų pastatymui, kai pastato aukštis iki 30m  k8=1.04</t>
  </si>
  <si>
    <t>Metalinės sąramos/sijos</t>
  </si>
  <si>
    <t>R24-18</t>
  </si>
  <si>
    <t>Plieninių sąramų, sijų iki 100 kg masės montavimas rankiniu būdu</t>
  </si>
  <si>
    <t>Tambūras šalia lifto</t>
  </si>
  <si>
    <t>F6-2-1</t>
  </si>
  <si>
    <t>Monolitiniai gelžbetonio pamatai  k8=1.04,k9=1.15</t>
  </si>
  <si>
    <t>N26-189</t>
  </si>
  <si>
    <t>Sienų apšiltinimas 5 cm storio putų polistirolo plokštėmis, klijuojant vieną sluoksnį</t>
  </si>
  <si>
    <t>N11-165-1</t>
  </si>
  <si>
    <t>100mm storio armuotų grindų betonavimas ir šlifavimas, paduodat betoną siurbliu</t>
  </si>
  <si>
    <t>N11-170</t>
  </si>
  <si>
    <t>Betoninių grindų armavimas tinklais  k8=1.12</t>
  </si>
  <si>
    <t>N11-32-1</t>
  </si>
  <si>
    <t>Grindų hidroizoliacija, paklojant polietileninę plėvelę/ 2 sl.  k4=2.000</t>
  </si>
  <si>
    <t>N11P-0302</t>
  </si>
  <si>
    <t>Grindų šiltinamųjų (garso) izoliacijų įrengimas, naudojant izoliacines plokštes , kai putų polistireno plokštės storis  100 mm</t>
  </si>
  <si>
    <t>N11P-0103</t>
  </si>
  <si>
    <t>Posluoksnių įrengimas grindims mažosios mechanizacijos priemonėmis , kai smėlio sluoksnio storis  30.00 mm</t>
  </si>
  <si>
    <t>Posluoksnių įrengimas grindims mažosios mechanizacijos priemonėmis , kai žvyro sluoksnio storis  500.00 mm</t>
  </si>
  <si>
    <t>N9P-0101</t>
  </si>
  <si>
    <t>Metalinių kolonų montavimas , kai kolonų masė iki 0,25 t  k8=1.03</t>
  </si>
  <si>
    <t>N9P-0103</t>
  </si>
  <si>
    <t>Metalinių sijų ir ilginių montavimas , kai sijų, ilginių masė iki 0,10t  k8=1.03</t>
  </si>
  <si>
    <t>Remonto darbai. Grindys</t>
  </si>
  <si>
    <t>Grindų hidroizoliacija, paklojant polietileninę plėvelę  k4=2.000</t>
  </si>
  <si>
    <t>N11P-0401</t>
  </si>
  <si>
    <t>Cementinio skiedinio grindų išlyginamųjų sluoksnių įrengimas siurbliu, kai sluoksnio storis  40 mm</t>
  </si>
  <si>
    <t>Papildoma laiptų pakopa</t>
  </si>
  <si>
    <t>N6-148</t>
  </si>
  <si>
    <t>Gelžbetoninių laiptų maršų padarymas ant paruošto pagrindo  k8=1.04,k9=1.15</t>
  </si>
  <si>
    <t xml:space="preserve">Armatūra    </t>
  </si>
  <si>
    <t>Lauko laiptai ir aikštelės</t>
  </si>
  <si>
    <t>Prieduobės</t>
  </si>
  <si>
    <t>N6-23</t>
  </si>
  <si>
    <t>Gelžb. juostiniai pamatai, atraminės rūsio sienos iki 300mm pločio, įrengiant klojinius iš lentų  k8=1.04,k9=1.15</t>
  </si>
  <si>
    <t>N9-215</t>
  </si>
  <si>
    <t>Metalinių grotų montavimas, kai tvirtinimui pagrindas betonas</t>
  </si>
  <si>
    <t>N6P-0310</t>
  </si>
  <si>
    <t>Plieninių įdėtinių detalių montavimas, betonuojant pamatus , kai detalės masė daugiau 6,0kg iki 20,0kg  k9=1.15</t>
  </si>
  <si>
    <t>Sienų apšiltinimas 10 cm storio putų polistirolo plokštėmis, klijuojant vieną sluoksnį</t>
  </si>
  <si>
    <t>Metaliniai statramsčiai</t>
  </si>
  <si>
    <t>Esamų mūro stulpų stiprinimas</t>
  </si>
  <si>
    <t>N46-7</t>
  </si>
  <si>
    <t>Mūrinių sienų sustiprinimas plieninėmis apkabomis  k8=1.07</t>
  </si>
  <si>
    <t>Monolitinės perdangos (1a...5a)</t>
  </si>
  <si>
    <t>Monolitinės stogo perdangos ties laiptinėmis</t>
  </si>
  <si>
    <t xml:space="preserve">                         Skyriuje     13</t>
  </si>
  <si>
    <t>Monolitinė laiptų aikštelė ir maršai</t>
  </si>
  <si>
    <t>N6-149</t>
  </si>
  <si>
    <t>Gelžbetoninių laiptų maršų su aikštele įrengimas  k8=1.04,k9=1.15</t>
  </si>
  <si>
    <t xml:space="preserve">                         Skyriuje     14</t>
  </si>
  <si>
    <t>Metalinės sąramos, sijos</t>
  </si>
  <si>
    <t>.Mūrinių sienų sustiprinimas plieninėmis apkabomis  k8=1.07</t>
  </si>
  <si>
    <t>ŠVOK įrangos rėmai</t>
  </si>
  <si>
    <t>A3-266</t>
  </si>
  <si>
    <t>Sluoksniuoto mūro injektavimas rankiniu injektoriumi, plyšio plotis virš 5mm</t>
  </si>
  <si>
    <t>50 l</t>
  </si>
  <si>
    <t>Monolitinių pamatų teptinės hidroizoliacijos įrengimas, naudojant mineralinius mišinius , tepant 3 kartus  k9=1.15</t>
  </si>
  <si>
    <t>Rūsio sienų ir cokolio šiltinimas , naudojant putų polistireno plokštes, kai izoliacijos sluoksnio storis  100 mm  k9=1.15</t>
  </si>
  <si>
    <t>Monolitinių pamatų hidroizoliacijos įrengimas , tvirtinant drenažo ritininę dangą  k9=1.15</t>
  </si>
  <si>
    <t>Metalinio karkaso plonasienių laikančių profilių montavimas, tvirtinant prie montažinių kampų, sienų šiltinimui , kai profilių skerspjūvis L</t>
  </si>
  <si>
    <t>R63P-3104</t>
  </si>
  <si>
    <t>Radiatorių demontavimas , kai radiatorių masė iki 50 kg</t>
  </si>
  <si>
    <t>R19-3</t>
  </si>
  <si>
    <t>Vidaus vamzdynų iš plieninių vandentiekio - dujotiekio iki 76 mm skersmens vamzdžių ardymas</t>
  </si>
  <si>
    <t>Sistema S-1 (1-5 aukštai)</t>
  </si>
  <si>
    <t>N16P-0203</t>
  </si>
  <si>
    <t>Vandentiekio, šildymo ir suspausto oro vamzdynų iš plastikinių vamzdžių tiesimas ant grindų pagrindo ( vamzdžio išorinis skersmuo iki 32 mm)</t>
  </si>
  <si>
    <t>Kolektoriai</t>
  </si>
  <si>
    <t>N16P-1405</t>
  </si>
  <si>
    <t>Dviejų kolektorių mazgo montavimas (kai atšakų skaičius  8.00)</t>
  </si>
  <si>
    <t>Dviejų kolektorių mazgo montavimas (kai atšakų skaičius  9.00)</t>
  </si>
  <si>
    <t>Dviejų kolektorių mazgo montavimas (kai atšakų skaičius  10.00)</t>
  </si>
  <si>
    <t>Dviejų kolektorių mazgo montavimas (kai atšakų skaičius  11.00)</t>
  </si>
  <si>
    <t>N16P-1404</t>
  </si>
  <si>
    <t>Spintų kolektoriniams mazgams montavimas</t>
  </si>
  <si>
    <t>Kolektorinių spintų armatūra</t>
  </si>
  <si>
    <t>F18-10-1</t>
  </si>
  <si>
    <t>Iki 15 mm skersmens balansinių ventilių įrengimas stovuose</t>
  </si>
  <si>
    <t>F18-10-2</t>
  </si>
  <si>
    <t>20 mm skersmens balansinių ventilių įrengimas stovuose</t>
  </si>
  <si>
    <t>2060-81</t>
  </si>
  <si>
    <t>Automat. balansavimo ventiliai ASV-PV DN 15, 1.5m  kap. vamzdelis</t>
  </si>
  <si>
    <t>2060-82</t>
  </si>
  <si>
    <t>Automat. balansavimo ventiliai ASV-PV DN 20, 1.5m  kap. vamzdelis</t>
  </si>
  <si>
    <t>2060-101</t>
  </si>
  <si>
    <t>Balansiniai ventiliai ASV-I DN 15</t>
  </si>
  <si>
    <t>2060-102</t>
  </si>
  <si>
    <t>Balansiniai ventiliai ASV-I DN 20</t>
  </si>
  <si>
    <t>Šildymo prietaisai</t>
  </si>
  <si>
    <t>N16P-0901</t>
  </si>
  <si>
    <t>Plieninių šildymo radiatorių iki 1600 mm ilgio montavimas ( dviejų šildymo plokščių)</t>
  </si>
  <si>
    <t>Plieninių šildymo radiatorių iki 1600 mm ilgio montavimas ( vienos šildymo plokštės)</t>
  </si>
  <si>
    <t>Plieninių šildymo radiatorių iki 1600 mm ilgio montavimas ( vienos šildymo plokštės)/ higieniniai</t>
  </si>
  <si>
    <t>.Plieninių šildymo radiatorių iki 1600 mm ilgio montavimas ( dviejų šildymo plokščių)/ higieniniai</t>
  </si>
  <si>
    <t>Plieninių šildymo radiatorių iki 1600 mm ilgio montavimas ( trijų šildymo plokščių)</t>
  </si>
  <si>
    <t>N16P-0907</t>
  </si>
  <si>
    <t>Rankšluosčių džiovintuvų montavimas ( 4 bangų džiovintuvas)</t>
  </si>
  <si>
    <t>R63P-2602</t>
  </si>
  <si>
    <t>Termostatinių radiatorių vožtuvų montavimas ( vožtuvai su automatiniu srauto ribojimu)</t>
  </si>
  <si>
    <t>R63P-3305</t>
  </si>
  <si>
    <t>Reguliuojamosios armatūros priedų montavimas ( drenavimo elementai)</t>
  </si>
  <si>
    <t>Reguliuojamosios armatūros priedų montavimas ( termostatiniai elementai)</t>
  </si>
  <si>
    <t>Bandymai</t>
  </si>
  <si>
    <t>N22P-0705</t>
  </si>
  <si>
    <t>Vamzdynų iki 400 mm skersmens praplovimas be dezinfekcijos , kai vamzdžių skersmuo iki 65 mm  k9=1.15</t>
  </si>
  <si>
    <t>N16P-1406</t>
  </si>
  <si>
    <t>Vandentiekio ir šildymo sistemų vamzdynų hidraulinis bandymas</t>
  </si>
  <si>
    <t>Žiniaraštis             6 Vėdinimas</t>
  </si>
  <si>
    <t>Vėdinimo įranga ir sistemos</t>
  </si>
  <si>
    <t>R63P-7114</t>
  </si>
  <si>
    <t>.Sieninių mini rekuperatorių montavimas pastatų išorinėse sienose</t>
  </si>
  <si>
    <t>F46-4-3</t>
  </si>
  <si>
    <t>Horizontalių skylių gręžimas žiediniais grąžtais gelžbetonio konstrukcijose, kai skylės d 100 mm ir gylis 0,5 m  k8=1.17</t>
  </si>
  <si>
    <t>N20P-0801</t>
  </si>
  <si>
    <t>Kondicionierių vidinių sieninių agregatų montavimas , kai agregato šaldymo galia iki 5kW/ oro valymo įrenginių</t>
  </si>
  <si>
    <t>Atsarginis filtrų komplektas</t>
  </si>
  <si>
    <t>Ventiliacijos kamera PI-1</t>
  </si>
  <si>
    <t>N20P-0602</t>
  </si>
  <si>
    <t>Vėdinimo ir oro kondicionavimo įrenginių, kurių našumas iki 3000 m3/val. , montavimas , kai įrenginio našumas daugiau 1000 m3/val. iki 2000 m3/val.</t>
  </si>
  <si>
    <t>Sistema PI-1</t>
  </si>
  <si>
    <t>N20P-0207</t>
  </si>
  <si>
    <t>Difuzorių montavimas , kai jungties skersmuo daugiau 160 mm iki 315 mm</t>
  </si>
  <si>
    <t>N20P-0314</t>
  </si>
  <si>
    <t>900 mm ilgio apvalių triukšmo slopintuvų montavimas ortakiuose , kai slopintuvo vidaus skersmuo daugiau 200 mm iki 315 mm</t>
  </si>
  <si>
    <t>N26P-0203</t>
  </si>
  <si>
    <t>Vamzdyno daugiau 300mm iki 500mm skersmens vamzdžių izoliavimas min. vatos dembliais, padengtais aliuminio folija , kai izoliacijos storis 50 mm (izoliacijos išorinio paviršiaus  plotas)</t>
  </si>
  <si>
    <t>Ventiliacijos kamera PI-2-WC</t>
  </si>
  <si>
    <t>Vėdinimo ir oro kondicionavimo įrenginių, kurių našumas iki 3000 m3/val. , montavimas , kai įrenginio našumas daugiau 2000 m3/val.</t>
  </si>
  <si>
    <t>Sistema PI-2 WC</t>
  </si>
  <si>
    <t>Difuzorių montavimas , kai jungties skersmuo iki 160 mm</t>
  </si>
  <si>
    <t>N20-559</t>
  </si>
  <si>
    <t>Unifikuotų oro užsklandų arba vožtuvų, kurių D iki 630mm, arba perimetras iki 2000mm, montavimas</t>
  </si>
  <si>
    <t>N20P-0315</t>
  </si>
  <si>
    <t>Kanalinių stačiakampių triukšmo slopintuvų montavimas ortakiuose , kai ortakio perimetras daugiau 1000 mm iki 1600 mm</t>
  </si>
  <si>
    <t>Kanalinių stačiakampių triukšmo slopintuvų montavimas ortakiuose , kai ortakio perimetras daugiau 1600 mm iki 2400 mm</t>
  </si>
  <si>
    <t>N20-515</t>
  </si>
  <si>
    <t>Ugnį sulaikančių vožtuvų, kurių perimetras iki 1800mm, montavimas</t>
  </si>
  <si>
    <t>N20P-0114</t>
  </si>
  <si>
    <t>Akustinės medžiagos ortakių montavimas , kai ortakio skersmuo iki 160 mm</t>
  </si>
  <si>
    <t>N20P-0101</t>
  </si>
  <si>
    <t>Plieninių apvalių užlankinių ortakių tiesių dalių montavimas , kai ortakio skersmuo iki 160 mm</t>
  </si>
  <si>
    <t>Plieninių apvalių užlankinių ortakių tiesių dalių montavimas , kai ortakio skersmuo daugiau 160 mm iki 315 mm</t>
  </si>
  <si>
    <t>1072-26</t>
  </si>
  <si>
    <t>Spiraliniai ortakiai OSL 100, L-3000</t>
  </si>
  <si>
    <t>1072-27</t>
  </si>
  <si>
    <t>Spiraliniai ortakiai OSL 125, L-3000</t>
  </si>
  <si>
    <t>1072-29</t>
  </si>
  <si>
    <t>Spiraliniai ortakiai OSL 160, L-3000</t>
  </si>
  <si>
    <t>1072-31</t>
  </si>
  <si>
    <t>Spiraliniai ortakiai OSL 200, L-3000</t>
  </si>
  <si>
    <t>1072-35</t>
  </si>
  <si>
    <t>Spiraliniai ortakiai OSB 315, L-3000</t>
  </si>
  <si>
    <t>N20P-0102</t>
  </si>
  <si>
    <t>Plieninių stačiakampių užlankinių ortakių tiesių dalių montavimas , kai ortakio perimetras daugiau 1000 mm iki 1600 mm</t>
  </si>
  <si>
    <t>Plieninių stačiakampių užlankinių ortakių tiesių dalių montavimas , kai ortakio perimetras daugiau 1600 mm iki 2400 mm</t>
  </si>
  <si>
    <t>N26P-0310</t>
  </si>
  <si>
    <t>Stačiakampių daugiau1000mm iki 2400mm perimetro kanalų izoliavimas armuotais mineralinės vatos dembliais , kai izoliacijos storis 50 mm (izoliacijos išorinio paviršiaus  plotas)</t>
  </si>
  <si>
    <t>F12-4-6</t>
  </si>
  <si>
    <t>Smulkūs denginiai cinkuota skarda (100 m2 padengto ploto)</t>
  </si>
  <si>
    <t>Ortakių fasoninės dalys</t>
  </si>
  <si>
    <t>Ventiliacijos kamera PI-3-WC</t>
  </si>
  <si>
    <t>Sistema PI-3</t>
  </si>
  <si>
    <t>1072-33</t>
  </si>
  <si>
    <t>Spiraliniai ortakiai OSL 250, L-3000</t>
  </si>
  <si>
    <t>Plieninių stačiakampių užlankinių ortakių tiesių dalių montavimas , kai ortakio perimetras iki 600 mm</t>
  </si>
  <si>
    <t>Plieninių stačiakampių užlankinių ortakių tiesių dalių montavimas , kai ortakio perimetras daugiau 600 mm iki 1000 mm</t>
  </si>
  <si>
    <t>Ventiliacijos kamera PI-4</t>
  </si>
  <si>
    <t>Vėdinimo ir oro kondicionavimo įrenginių, kurių našumas iki 3000 m3/val. , montavimas , kai įrenginio našumas iki 500 m3/val.</t>
  </si>
  <si>
    <t>Sistema PI-4</t>
  </si>
  <si>
    <t>900 mm ilgio apvalių triukšmo slopintuvų montavimas ortakiuose , kai slopintuvo vidaus skersmuo iki 200 mm</t>
  </si>
  <si>
    <t>N20P-0313</t>
  </si>
  <si>
    <t>600 mm ilgio apvalių triukšmo slopintuvų montavimas ortakiuose , kai slopintuvo vidaus skersmuo iki 200 mm</t>
  </si>
  <si>
    <t>Vamzdyno vamzdžių izoliavimas folija padengtais kevalais , kai vamzdžio išorinis skersmuo 133-219 mm</t>
  </si>
  <si>
    <t>WC-A1; WC-A2 - Avarinė sanmazgų ištraukimo sistemos</t>
  </si>
  <si>
    <t>N20P-0501</t>
  </si>
  <si>
    <t>Kanalinių ventiliatorių montavimas apvaliuose ortakiuose , kai ventiliatoriaus našumas daugiau 1000 m3/val. iki 2000 m3/val.</t>
  </si>
  <si>
    <t>N20P-0201</t>
  </si>
  <si>
    <t>Vožtuvų, sklendžių, užkaišų montavimas apvaliuose ortakiuose , kai jungties skersmuo daugiau 160 mm iki 315 mm</t>
  </si>
  <si>
    <t>N20P-0701</t>
  </si>
  <si>
    <t>Deflektorių montavimas ant stogų , kai deflektoriaus jungties skersmuo daugiau 250 mm iki 400 mm</t>
  </si>
  <si>
    <t>Vamzdyno vamzdžių izoliavimas folija padengtais kevalais , kai vamzdžio išorinis skersmuo 250-324 mm</t>
  </si>
  <si>
    <t>N20P-0110</t>
  </si>
  <si>
    <t>Plieninių apvalių įmovinių atotraukų arba alkūnių montavimas , kai atotraukų arba alkūnių skersmuo daugiau 160 mm iki 315 mm</t>
  </si>
  <si>
    <t>Sistema WCE-1 (izoliatorius)</t>
  </si>
  <si>
    <t>N20-938</t>
  </si>
  <si>
    <t>Kanalinio ventiliatoriaus iki 3 kg masės montavimas apvaliuose ortakiuose</t>
  </si>
  <si>
    <t>Deflektorių montavimas ant stogų , kai deflektoriaus jungties skersmuo iki 250 mm</t>
  </si>
  <si>
    <t>Sistema WCE-2</t>
  </si>
  <si>
    <t>Kanalinių ventiliatorių montavimas apvaliuose ortakiuose , kai ventiliatoriaus našumas iki 500 m3/val.</t>
  </si>
  <si>
    <t>N21-345</t>
  </si>
  <si>
    <t>Paleidimo - reguliavimo įtaisų montavimas</t>
  </si>
  <si>
    <t>Greičio reguliatorius ir jungiklis su taimeriu</t>
  </si>
  <si>
    <t>Plieninių apvalių įmovinių atotraukų arba alkūnių montavimas , kai atotraukų arba alkūnių skersmuo iki 160 mm</t>
  </si>
  <si>
    <t>Oro pertekėjimo sistemos</t>
  </si>
  <si>
    <t>N26P-0301</t>
  </si>
  <si>
    <t>Stačiakampių iki 1000mm perimetro kanalų izoliavimas mineralinės vatos dembliais, padengtais aliuminio folija , kai izoliacijos storis 40 mm (izoliacijos išorinio paviršiaus  plotas)</t>
  </si>
  <si>
    <t>Oro užuolaida</t>
  </si>
  <si>
    <t>N20-947</t>
  </si>
  <si>
    <t>Oro užuolaidų iki 25 kg masės montavimas, kai durų aukštis iki 3 m</t>
  </si>
  <si>
    <t>Lifto šachtos natūralus vėdinimas</t>
  </si>
  <si>
    <t>VS-1 viršslėgio sistema</t>
  </si>
  <si>
    <t>N20P-0506</t>
  </si>
  <si>
    <t>Stoginių ventiliatorių montavimas , kai ventiliatoriaus našumas daugiau 10000 m3/val.</t>
  </si>
  <si>
    <t>Vožtuvų, sklendžių, užkaišų montavimas apvaliuose ortakiuose , kai jungties skersmuo daugiau 500 mm</t>
  </si>
  <si>
    <t>Vėdinimo sistemų ištraukimo arba pritekėjimo štampuotų grotelių montavimas , kai grotelių plotas daugiau 1,0 m2</t>
  </si>
  <si>
    <t>Plieninių stačiakampių užlankinių ortakių tiesių dalių montavimas , kai ortakio perimetras daugiau 4000 mm</t>
  </si>
  <si>
    <t>Plieninių apvalių užlankinių ortakių tiesių dalių montavimas , kai ortakio skersmuo daugiau 1000 mm</t>
  </si>
  <si>
    <t>N26P-0304</t>
  </si>
  <si>
    <t>Stačiakampių daugiau 4000mm perimetro kanalų izoliavimas mineralinės vatos dembliais, padengtais aliuminio folija , kai izoliacijos storis 100 mm (izoliacijos išorinio paviršiaus  plotas)</t>
  </si>
  <si>
    <t>N26P-0204</t>
  </si>
  <si>
    <t>Vamzdyno daugiau 500mm skersmens vamzdžių izoliavimas mineralinės vatos dembliais, padengtais aliuminio folija , kai izoliacijos storis 100 mm (izoliacijos išorinio paviršiaus  plotas)</t>
  </si>
  <si>
    <t>D3-33</t>
  </si>
  <si>
    <t>Ventiliacijos sistemos derinimas, kai sistemoje iki 5 oro tiekimo taškų</t>
  </si>
  <si>
    <t>VS-2 viršslėgio sistema</t>
  </si>
  <si>
    <t xml:space="preserve">                         Skyriuje     17</t>
  </si>
  <si>
    <t xml:space="preserve">                         žiniaraštyje     6</t>
  </si>
  <si>
    <t xml:space="preserve">                         Iš viso žiniaraštyje   6</t>
  </si>
  <si>
    <t>Žiniaraštis             7 Kondicionavimas</t>
  </si>
  <si>
    <t>Kondicionavimo sistema C-1</t>
  </si>
  <si>
    <t>Kondicionierių vidinių sieninių agregatų montavimas , kai agregato šaldymo galia iki 5kW</t>
  </si>
  <si>
    <t>N20P-0805</t>
  </si>
  <si>
    <t>Kondicionierių išorinių agregatų montavimas nuo žemės, kai vidiniai agregatai prijungiami 2 jungtimis , išorinio agregato šaldymo galia iki 5kW</t>
  </si>
  <si>
    <t>N51-214</t>
  </si>
  <si>
    <t>Varinių vamzdelių, kai jų skersmuo iki 10 mm, montavimas suvirinant (lituojant)</t>
  </si>
  <si>
    <t>N16P-1101</t>
  </si>
  <si>
    <t>Vidaus nuotekų plastikinių skirstomųjų vamzdynų ir stovų vamzdžių montavimas , kai nominalusis vidinis skersmuo iki 50 mm (m vamzdyno)</t>
  </si>
  <si>
    <t>N20P-0811</t>
  </si>
  <si>
    <t>Oro kondicionavimo sistemų užpildymas šaldymo skysčiais , kai sistemos šaldymo galia iki 5kW</t>
  </si>
  <si>
    <t>D3-41</t>
  </si>
  <si>
    <t>Ventiliacijos sistemos su oro kondicionavimu derinimas, kai sistemoje iki 5 oro tiekimo taškų</t>
  </si>
  <si>
    <t>Kondicionavimo sistema C-2</t>
  </si>
  <si>
    <t>N21-588</t>
  </si>
  <si>
    <t>Šildymo kabelių sistemos termostatų montavimas, tvirtinant prie sienos</t>
  </si>
  <si>
    <t>Kondicionavimo sistema C-3</t>
  </si>
  <si>
    <t>Kondicionavimo sistema C-4 (salė 5-13)</t>
  </si>
  <si>
    <t>N20P-0806</t>
  </si>
  <si>
    <t>Kondicionierių išorinių agregatų montavimas nuo pastovų, kai vidiniai agregatai prijungiami 2 jungtimis , išorinio agregato šaldymo galia daugiau 5 kW iki 10 kW</t>
  </si>
  <si>
    <t>Oro kondicionavimo sistemų užpildymas šaldymo skysčiais , kai sistemos šaldymo galia daugiau 7 kW iki 10 kW</t>
  </si>
  <si>
    <t>Natūralus vėdinimas</t>
  </si>
  <si>
    <t>R18-2</t>
  </si>
  <si>
    <t>Vėdinimo kanalų pravalymas</t>
  </si>
  <si>
    <t>R10-52</t>
  </si>
  <si>
    <t>.Ventiliacijos grotelių pakeitimas</t>
  </si>
  <si>
    <t xml:space="preserve">                         žiniaraštyje     7</t>
  </si>
  <si>
    <t xml:space="preserve">                         Iš viso žiniaraštyje   7</t>
  </si>
  <si>
    <t>Žiniaraštis             8 Elektrotechnika</t>
  </si>
  <si>
    <t>2021.12.16</t>
  </si>
  <si>
    <t>Kabeliai</t>
  </si>
  <si>
    <t>N21-23</t>
  </si>
  <si>
    <t>Kabelio tiesimas vamzdžiuose, blokuose, laidadėžėse, kai kabelio masė iki 1kg</t>
  </si>
  <si>
    <t>3557-3</t>
  </si>
  <si>
    <t>1kV galios aliuminiai kabeliai AXMK 4x300SM</t>
  </si>
  <si>
    <t>3555-4</t>
  </si>
  <si>
    <t>1kV aliuminiai kabeliai AXMK 5x50SM</t>
  </si>
  <si>
    <t>3500-36</t>
  </si>
  <si>
    <t>750V galios variniai kabeliai CYKY-J (apvalūs, su užpildu) 5x10</t>
  </si>
  <si>
    <t>3498-38</t>
  </si>
  <si>
    <t>750V galios variniai kabeliai CYKY-J (apvalūs, su užpildu) 3x1.5</t>
  </si>
  <si>
    <t>3498-39</t>
  </si>
  <si>
    <t>750V galios variniai kabeliai CYKY-J (apvalūs, su užpildu) 3x2.5</t>
  </si>
  <si>
    <t>3498-47</t>
  </si>
  <si>
    <t>750V galios variniai kabeliai CYKY-J (apvalūs, su užpildu) 5x2.5</t>
  </si>
  <si>
    <t>3498-48</t>
  </si>
  <si>
    <t>750V galios variniai kabeliai CYKY-J (apvalūs, su užpildu) 5x4</t>
  </si>
  <si>
    <t>3498-49</t>
  </si>
  <si>
    <t>750V galios variniai kabeliai CYKY-J (apvalūs, su užpildu) 5x6</t>
  </si>
  <si>
    <t>3498-174</t>
  </si>
  <si>
    <t>1kV nedegūs variniai kabeliai (N)HXH- J FE180/E30 3x1.5RE</t>
  </si>
  <si>
    <t>Kabelis E90 AL 5x50</t>
  </si>
  <si>
    <t>N21-603</t>
  </si>
  <si>
    <t>Iki 1000 V įtampos didesnio kaip 120mm2 skersp. kabeliui galinės movos su terminiais vamzdeliais montavimas</t>
  </si>
  <si>
    <t>N21P-0312</t>
  </si>
  <si>
    <t>Metalinių kopėčių kabeliams montavimas , kai kopėčių plotis iki 300 mm (kopėčių ilgis)</t>
  </si>
  <si>
    <t>Skydai</t>
  </si>
  <si>
    <t>N51-116</t>
  </si>
  <si>
    <t>Skydų ir pultų montavimas, kai jų masė iki 50 kg</t>
  </si>
  <si>
    <t>Skydas ĮPS</t>
  </si>
  <si>
    <t>Skydas AJS-R</t>
  </si>
  <si>
    <t>Skydas AJS-1.1</t>
  </si>
  <si>
    <t>Skydas AJS-1.2</t>
  </si>
  <si>
    <t>Skydas AJS-2.1</t>
  </si>
  <si>
    <t>Skydas AJS-2.2</t>
  </si>
  <si>
    <t>Skydas AJS-3.1</t>
  </si>
  <si>
    <t>Skydas AJS-3.2</t>
  </si>
  <si>
    <t>Skydas AJS-4.1</t>
  </si>
  <si>
    <t>Skydas AJS-4.2</t>
  </si>
  <si>
    <t>Skydas AJS-5.1</t>
  </si>
  <si>
    <t>Skydas AJS-5.2</t>
  </si>
  <si>
    <t>Skydas AJS-VIRT</t>
  </si>
  <si>
    <t>Skydas AJS-ŠP</t>
  </si>
  <si>
    <t>Jėgos tinklai</t>
  </si>
  <si>
    <t>N21-205</t>
  </si>
  <si>
    <t>Rozečių montavimas, kai instaliacija paslėptoji</t>
  </si>
  <si>
    <t>100vnt</t>
  </si>
  <si>
    <t>N21P-0314</t>
  </si>
  <si>
    <t>Lizdų gręžimas potinkinėms elektros instalicijos dėžutėms žiediniais grąžtais mūro sienose</t>
  </si>
  <si>
    <t>N21-204</t>
  </si>
  <si>
    <t>Rozečių montavimas prie mūro pagrindo, kai instaliacija atviroji</t>
  </si>
  <si>
    <t>N21-255</t>
  </si>
  <si>
    <t>Iki 0.25 kVA žeminančių transformatorių montavimas</t>
  </si>
  <si>
    <t>Įžeminimas ir žaibosauga</t>
  </si>
  <si>
    <t>N21P-0804</t>
  </si>
  <si>
    <t>Žaibo gaudyklių (priėmiklių) montavimas, kai tvirtinama prie konstrukcijų, dirbant ant stogo (priėmiklis)</t>
  </si>
  <si>
    <t>N21P-0803</t>
  </si>
  <si>
    <t>Žaibolaidžių montavimas , tvirtinant prie konstrukcijų ir dirbant nuo kopėčių</t>
  </si>
  <si>
    <t>Žaibolaidžių montavimas , klojant tranšėjose</t>
  </si>
  <si>
    <t>N21-259-1</t>
  </si>
  <si>
    <t>Įžemiklių, surenkamų iš atskirų grandžių, įgilinimas iki 5m gylio I-II gr. grunte</t>
  </si>
  <si>
    <t>Žaibo iškrovų skaitiklis</t>
  </si>
  <si>
    <t>Žaibų registravimo kortelė</t>
  </si>
  <si>
    <t>N21-259-5</t>
  </si>
  <si>
    <t>Įžeminimo revizijos dėžių įrengimas</t>
  </si>
  <si>
    <t>N21P-0308</t>
  </si>
  <si>
    <t>Kabelių, laidų apsaugos iš plastikinių vamzdžių klojimas, tvirtinant prie konstrukcijų , kai vamzdžių išorinis skersmuo iki 32 mm</t>
  </si>
  <si>
    <t>Antikorozinė pasta</t>
  </si>
  <si>
    <t>kg</t>
  </si>
  <si>
    <t>N21-382</t>
  </si>
  <si>
    <t>Gnybtų dėžučių iki 6 gnybtų ir 10 mm2 skerspjūvio kabeliams montavimas, tvirtinant prie k-jų ant sienos ar kolonos</t>
  </si>
  <si>
    <t>N21-396</t>
  </si>
  <si>
    <t>Laidų komplektavimas ir tiesimas konstrukcijomis ar panelėmis, kai laidų skerspjūvis iki 6 mm2 (100 m laido)</t>
  </si>
  <si>
    <t>Montažinės medžiagos</t>
  </si>
  <si>
    <t>Kabelių, laidų apsaugos iš plastikinių vamzdžių klojimas, tvirtinant prie konstrukcijų , kai vamzdžių išorinis skersmuo daugiau 32 mm iki 63 mm</t>
  </si>
  <si>
    <t>N21P-0305</t>
  </si>
  <si>
    <t>.Kabelių, laidų apsaugos gofruotų vamzdžių klojimas, tvirtinanat prie konstrukcijų , kai vamzdžių išorinis skersmuo iki 32 mm</t>
  </si>
  <si>
    <t>Kabelių, laidų apsaugos gofruotų vamzdžių klojimas, tvirtinanat prie konstrukcijų , kai vamzdžių išorinis skersmuo daugiau 63 mm</t>
  </si>
  <si>
    <t>Metalinių kopėčių kabeliams montavimas , kai kopėčių plotis daugiau 300 mm (kopėčių ilgis)</t>
  </si>
  <si>
    <t>N21P-0317</t>
  </si>
  <si>
    <t>Potinkinių elektros instaliacinių dėžučių įstatymas į paruoštus lizdus , kai dėžutės apvalios  d iki 100 mm</t>
  </si>
  <si>
    <t>N21-300</t>
  </si>
  <si>
    <t>Kabelio įvadų hermetizacija sandarinimo mase</t>
  </si>
  <si>
    <t>N1-428</t>
  </si>
  <si>
    <t>Tranšėjų kasimas rankiniu būdu 1-2 kabeliams I-II grupės grunte iki 1m gylio  k9=1.15</t>
  </si>
  <si>
    <t>N1-431</t>
  </si>
  <si>
    <t>Tranšėjų užpylimas rankiniu būdu 1-2 kabeliams I-II grupės grunte  k9=1.15</t>
  </si>
  <si>
    <t>N1P-1502</t>
  </si>
  <si>
    <t>Iki 1m gylio tranšėjų kabeliams kasimas 0,07m3 kaušo talpos ekskavatoriumi II grupės grunte , kai kabelių skaičius  1.00 vnt  k9=1.15</t>
  </si>
  <si>
    <t>N21P-0107</t>
  </si>
  <si>
    <t>Iki 1 m gylio tranšėjų kabeliams užpylimas iki 15 kW (21 AG) galios buldozeriais iš sankasos ( gruntas II grupės, kabelių skaičius  1 vnt)  k9=1.15</t>
  </si>
  <si>
    <t>Apšvietimas</t>
  </si>
  <si>
    <t>N21-198</t>
  </si>
  <si>
    <t>Jungiklio montavimas, kai instaliacija paslėptoji</t>
  </si>
  <si>
    <t>N21-202</t>
  </si>
  <si>
    <t>Perjungiklių montavimas, kai instaliacija paslėptoji</t>
  </si>
  <si>
    <t>R61P-2715</t>
  </si>
  <si>
    <t>Optinių jutiklių laiptinėse montavimas , tvirtinant medsraigčiais</t>
  </si>
  <si>
    <t>N21-217</t>
  </si>
  <si>
    <t>Šviestuvų su kaitinamosiomis lempomis montavimas, tvirtinant kronšteinais / LED</t>
  </si>
  <si>
    <t>N21P-0702</t>
  </si>
  <si>
    <t>Lauko šviestuvų, tvirtinamų prie sienos, montavimas nuo kopėčių</t>
  </si>
  <si>
    <t>N21-226</t>
  </si>
  <si>
    <t>Signalinių žibintų su užrašu "įėjimas", "išėjimas" ir pan. montavimas</t>
  </si>
  <si>
    <t>N50-333</t>
  </si>
  <si>
    <t>Rezervinio maitinimo šaltinio montavimas</t>
  </si>
  <si>
    <t xml:space="preserve">                         žiniaraštyje     8</t>
  </si>
  <si>
    <t xml:space="preserve">                         Iš viso žiniaraštyje   8</t>
  </si>
  <si>
    <t>Žiniaraštis             9 Vandentiekis ir nuotekos</t>
  </si>
  <si>
    <t>Vandentiekis (V1, T3, T4)</t>
  </si>
  <si>
    <t>N16P-0201</t>
  </si>
  <si>
    <t>Vandentiekio, šildymo ir suspausto oro vamzdynų iš plastikinių vamzdžių tiesimas, tvirtinant prie konstrukcijų ( vamzdžio išorinis skersmuo iki 32 mm)</t>
  </si>
  <si>
    <t>1020-96</t>
  </si>
  <si>
    <t>Daugiasluoksniai vamzdžiai ritėse16x2.0mm (Tigris Alupex)</t>
  </si>
  <si>
    <t>1020-97</t>
  </si>
  <si>
    <t>Daugiasluoksniai vamzdžiai ritėse 20x2.25mm (Tigris Alupex)</t>
  </si>
  <si>
    <t>1020-98</t>
  </si>
  <si>
    <t>Daugiasluoksniai vamzdžiai ritėse 25x2.5mm (Tigris Alupex)</t>
  </si>
  <si>
    <t>1020-99</t>
  </si>
  <si>
    <t>Daugiasluoksniai vamzdžiai tiesūs 32x3.0mm (Tigris Alupex)</t>
  </si>
  <si>
    <t>Vandentiekio, šildymo ir suspausto oro vamzdynų iš plastikinių vamzdžių tiesimas, tvirtinant prie konstrukcijų ( vamzdžio išorinis skersmuo daugiau 32 mm iki 63 mm)</t>
  </si>
  <si>
    <t>Vandentiekio, šildymo ir suspausto oro vamzdynų iš plastikinių vamzdžių tiesimas, tvirtinant prie konstrukcijų ( vamzdžio išorinis skersmuo daugiau 63 mm)</t>
  </si>
  <si>
    <t>1020-183</t>
  </si>
  <si>
    <t>MLC vamzdžiai (ritėse) 20x2.25mm</t>
  </si>
  <si>
    <t>1020-184</t>
  </si>
  <si>
    <t>MLC vamzdžiai (ritėse) 25x2.5mm</t>
  </si>
  <si>
    <t>1020-185</t>
  </si>
  <si>
    <t>MLC vamzdžiai (ritėse) 32x3mm</t>
  </si>
  <si>
    <t>1020-190</t>
  </si>
  <si>
    <t>MLC vamzdžiai (L-5m) 40x4mm</t>
  </si>
  <si>
    <t>1020-191</t>
  </si>
  <si>
    <t>MLC vamzdžiai (L-5m) 50x4.5mm</t>
  </si>
  <si>
    <t>1020-192</t>
  </si>
  <si>
    <t>MLC vamzdžiai (L-5m) 63x6mm</t>
  </si>
  <si>
    <t>1020-193</t>
  </si>
  <si>
    <t>MLC vamzdžiai (L-5m) 75x7.5mm</t>
  </si>
  <si>
    <t>1020-194</t>
  </si>
  <si>
    <t>MLC vamzdžiai (L-5m) 90x8.5mm</t>
  </si>
  <si>
    <t>Vamzdyno vamzdžių izoliavimas folija padengtais kevalais , kai vamzdžio išorinis skersmuo 42-54 mm/ 40 mm</t>
  </si>
  <si>
    <t>Vamzdyno vamzdžių izoliavimas folija padengtais kevalais , kai vamzdžio išorinis skersmuo 60-114 mm/ 20 mm</t>
  </si>
  <si>
    <t>N26P-0104</t>
  </si>
  <si>
    <t>Vamzdyno vamzdžių izoliavimas lanksčiais vamzdžių  kevalais , kai vamzdžio išorinis skersmuo iki 35 mm</t>
  </si>
  <si>
    <t>R33-340</t>
  </si>
  <si>
    <t>Tremperatūros reguliatorių montavimas</t>
  </si>
  <si>
    <t>Movinės uždaromosios armatūros montavimas ( nominalusis vidinis skersmuo 70 mm)</t>
  </si>
  <si>
    <t>N22P-0707</t>
  </si>
  <si>
    <t>Vamzdynų iki 400 mm skersmens praplovimas su dezinfekcija , kai vamzdžių skersmuo 100 mm  k9=1.15</t>
  </si>
  <si>
    <t>Priešgaisrinis vandentiekis (V2)</t>
  </si>
  <si>
    <t>Vandentiekio, šildymo, dujotiekio vamzdynų iš plieninių vamzdžių tiesimas, tvirtinant prie konstrukcijų ( vamzdžio išorinis skersmuo daugiau 40 mm iki 70 mm)</t>
  </si>
  <si>
    <t>Vandentiekio, šildymo, dujotiekio vamzdynų iš plieninių vamzdžių tiesimas, tvirtinant prie konstrukcijų ( vamzdžio išorinis skersmuo daugiau 70 mm iki 100 mm)</t>
  </si>
  <si>
    <t>979-41</t>
  </si>
  <si>
    <t>Juodi vand.- dujotiek. vamzdžiai DN50, išor. 60.3x3.0</t>
  </si>
  <si>
    <t>979-46</t>
  </si>
  <si>
    <t>Juodi vand.- dujotiek. vamzdžiai išor. d 88.9x3.6</t>
  </si>
  <si>
    <t>N15-189</t>
  </si>
  <si>
    <t>Metalinių virš 50mm skersmens vamzdžių aliejinis dažymas du kartus</t>
  </si>
  <si>
    <t>Vamzdynų iki 400 mm skersmens praplovimas be dezinfekcijos , kai vamzdžių skersmuo 80 mm  k9=1.15</t>
  </si>
  <si>
    <t>N10-164-1</t>
  </si>
  <si>
    <t>Gaisrinių čiaupų spintelių įstatymas sienų nišose</t>
  </si>
  <si>
    <t>Vandens apskaitos mazgas</t>
  </si>
  <si>
    <t>N22-270</t>
  </si>
  <si>
    <t>Vandentiekio ketinių sklendžių arba atbulinių vožtuvų D 100mm pastatymas  k9=1.15</t>
  </si>
  <si>
    <t>N22-539</t>
  </si>
  <si>
    <t>Iki 100mm skersmens kaliojo ketaus flanšinių alkūnių, perėjimų, movų montavimas  k9=1.15</t>
  </si>
  <si>
    <t>Vandens skaitiklių su movinėmis jungtimis montavimas ( jungties skersmuo daugiau 25 mm)</t>
  </si>
  <si>
    <t>N22-523</t>
  </si>
  <si>
    <t>Iki 100mm skersmens kaliojo ketaus įmovinių alkūnių, perėjimų, movų montavimas  k9=1.15</t>
  </si>
  <si>
    <t>N16P-0106</t>
  </si>
  <si>
    <t>Plieninių vamzdžių jungimas flanšinėmis jungtimis ( vamzdžio išorinis skersmuo iki 57 mm)  k8=1.11</t>
  </si>
  <si>
    <t>N16P-0103</t>
  </si>
  <si>
    <t>Plieninių vamzdžių jungimas srieginėmis movomis, alkūnėmis, perėjimais ( vamzdžio išorinis skersmuo daugiau 22 mm iki 40 mm)</t>
  </si>
  <si>
    <t>N16P-0104</t>
  </si>
  <si>
    <t>Plieninių vamzdžių jungimas srieginiais trišakiais ( vamzdžio išorinis skersmuo daugiau 22 mm iki 40 mm)</t>
  </si>
  <si>
    <t>Vandentiekio ketinių sklendžių arba atbulinių vožtuvų D 50mm pastatymas  k9=1.15</t>
  </si>
  <si>
    <t>N22-269</t>
  </si>
  <si>
    <t>Vandentiekio ketinių sklendžių arba atbulinių vožtuvų D 80mm pastatymas  k9=1.15</t>
  </si>
  <si>
    <t>N16P-1016</t>
  </si>
  <si>
    <t>Vandens filtrų montavimas ( filtro našumas daugiau 2 m3/val. iki 10 m3/val.)</t>
  </si>
  <si>
    <t>N16-178</t>
  </si>
  <si>
    <t>Vamzd., kurių D iki 200mm, įvadų pastatų pamatuose hermetizavimas</t>
  </si>
  <si>
    <t>R17-209</t>
  </si>
  <si>
    <t>Šiluminio mazgo su elevatoriumi hidraulinis bandymas/ vandens apskaitos mazgo</t>
  </si>
  <si>
    <t>Buitinė nuotekynė (F1)</t>
  </si>
  <si>
    <t>N16P-1102</t>
  </si>
  <si>
    <t>Vidaus nuotekų plastikinių magistralinių vamzdynų vamzdžių montavimas , kai nominalusis vidinis skersmuo iki 110 mm (m vamzdyno)</t>
  </si>
  <si>
    <t>Vidaus nuotekų plastikinių skirstomųjų vamzdynų ir stovų vamzdžių montavimas , kai nominalusis vidinis skersmuo iki 110 mm (m vamzdyno)/ betriukšmiai</t>
  </si>
  <si>
    <t>Vidaus nuotekų plastikinių skirstomųjų vamzdynų ir stovų vamzdžių montavimas , kai nominalusis vidinis skersmuo iki 50 mm (m vamzdyno)/ betriukšmiai</t>
  </si>
  <si>
    <t>R8-91</t>
  </si>
  <si>
    <t>Ventiliacijos kaminėlio įrengimas ir sandarinimas  k9=1.15</t>
  </si>
  <si>
    <t>N16P-1103</t>
  </si>
  <si>
    <t>Vidaus nuotekų plastikinių vamzdynų jungiamųjų (fasoninių) dalių montavimas , kai nominalusis vidinis skersmuo iki 110 mm</t>
  </si>
  <si>
    <t>Vidaus nuotekų plastikinių vamzdynų jungiamųjų (fasoninių) dalių montavimas , kai nominalusis vidinis skersmuo iki 160 mm</t>
  </si>
  <si>
    <t>N16P-1104</t>
  </si>
  <si>
    <t>Vidaus nuotekų plastikinių vamzdynų trapų montavimas , kai trapo skersmuo iki 100 mm</t>
  </si>
  <si>
    <t>N16P-1402</t>
  </si>
  <si>
    <t>Vamzdžių kirtimosi su pastato konstrukcijomis vietų užtaisymas ugniai atspariais žiedais ( betono perdangose)</t>
  </si>
  <si>
    <t>N16P-1407</t>
  </si>
  <si>
    <t>Nuotekų vamzdynų hidraulinis bandymas ( buitinių nuotekų)</t>
  </si>
  <si>
    <t>Sanitariniai prietaisai</t>
  </si>
  <si>
    <t>N17-21-1</t>
  </si>
  <si>
    <t>Klozeto su prijungtu nuplovimo bakeliu montavimas, tvirtinant prie grindų, kai kanalizacija plastikinių vamzdžių</t>
  </si>
  <si>
    <t>Stovo dušui pritvirtinimas prie sienos/ dušelio</t>
  </si>
  <si>
    <t>N16P-1007</t>
  </si>
  <si>
    <t>Pisuarų montavimas , tvirtinant prie sienų</t>
  </si>
  <si>
    <t>Klozeto su prijungtu nuplovimo bakeliu montavimas, tvirtinant prie grindų, kai kanalizacija plastikinių vamzdžių/ ŽN</t>
  </si>
  <si>
    <t>N16P-1005</t>
  </si>
  <si>
    <t>Praustuvų su vandens maišytuvais montavimas , tvirtinant prie sienų</t>
  </si>
  <si>
    <t>Praustuvų su vandens maišytuvais montavimas , tvirtinant prie sienų/ ŽN</t>
  </si>
  <si>
    <t>N16P-1011</t>
  </si>
  <si>
    <t>Dušų dugnų montavimas , kai dugnai seklūs</t>
  </si>
  <si>
    <t>Esami tinklai, ardymas</t>
  </si>
  <si>
    <t>R19-2</t>
  </si>
  <si>
    <t>Vidaus vamzdynų iš plieninių vandentiekio - dujotiekio iki 63 mm skersmens vamzdžių ardymas</t>
  </si>
  <si>
    <t>R19-35</t>
  </si>
  <si>
    <t>Ketinių vidaus kanalizacijos 100 mm skersmens vamzdynų ardymas</t>
  </si>
  <si>
    <t>R19-50</t>
  </si>
  <si>
    <t>Klozeto puodų arba pisuarų nuėmimas</t>
  </si>
  <si>
    <t>R19-54</t>
  </si>
  <si>
    <t>Klozeto bakelio nuėmimas</t>
  </si>
  <si>
    <t>R19-49</t>
  </si>
  <si>
    <t>Praustuvų arba kriauklių nuėmimas</t>
  </si>
  <si>
    <t>Lauko lietaus tinklai (L1)</t>
  </si>
  <si>
    <t>N1-434</t>
  </si>
  <si>
    <t>Žemės darbai nuotekų vamzdynams d&lt;600mm atskiroje iki 1,5 m gylio tranšėjoje sausuose gruntuose  k9=1.15</t>
  </si>
  <si>
    <t>N23P-0201</t>
  </si>
  <si>
    <t>Nuotekų surinkimo tinklų plastikinių ir plastikinių armuotų įmovinių vamzdžių klojimas , kai vamzdžių skersmuo 110 mm  k9=1.15</t>
  </si>
  <si>
    <t>N23-1</t>
  </si>
  <si>
    <t>Smėlio pagrindo po vamzdynais įrengimas  k9=1.15</t>
  </si>
  <si>
    <t>N23P-0306</t>
  </si>
  <si>
    <t>Plastikinių lauko nuotakyno šulinių montavimas , kai šulinių skersmuo daugiau 400 mm iki 500 mm  k9=1.15</t>
  </si>
  <si>
    <t>N23P-0706</t>
  </si>
  <si>
    <t>Paviršinio vandens surinkimo sistemos papildomų elementų montavimas ( trapai su nešvarumų indu)  k9=1.15</t>
  </si>
  <si>
    <t>Vamzdynų iki 400 mm skersmens praplovimas be dezinfekcijos , kai vamzdžių skersmuo 100 mm  k9=1.15</t>
  </si>
  <si>
    <t>N23-133</t>
  </si>
  <si>
    <t>Kanalizacijos vamzdynų prijungimas prie veikiančių tinklų sausame grunte, kai prijung. vamzdžių skersmuo iki 600mm  k9=1.15</t>
  </si>
  <si>
    <t>N23P-0402</t>
  </si>
  <si>
    <t>Plastikinių vamzdžių vamzdynų iki 630 mm skersmens hidraulinis bandymas ( vamzdžių skersmuo 110 mm)  k9=1.15</t>
  </si>
  <si>
    <t xml:space="preserve">                         žiniaraštyje     9</t>
  </si>
  <si>
    <t xml:space="preserve">                         Iš viso žiniaraštyje   9</t>
  </si>
  <si>
    <t>Žiniaraštis            10 Apsauginė signalizacija</t>
  </si>
  <si>
    <t>Apsauginė signalizacija</t>
  </si>
  <si>
    <t>N50-303</t>
  </si>
  <si>
    <t>8 zonų priešgaisrinės ir apsauginės signalizacijos centralės montavimas</t>
  </si>
  <si>
    <t>N50-312</t>
  </si>
  <si>
    <t>Priešgaisrinės ir apsauginės signalizacijos centralės 8 zonų išplėtimo modulio montavimas</t>
  </si>
  <si>
    <t>8-ių zonų išplėtimo plokštė</t>
  </si>
  <si>
    <t>N50-311</t>
  </si>
  <si>
    <t>Priešgaisrinės ir apsauginės signalizacijos centralės išorinio valdymo pultelio montavimas</t>
  </si>
  <si>
    <t>N50-324</t>
  </si>
  <si>
    <t>Aliarmo sirenos, blykstės arba skambučio montavimas patalpos viduje</t>
  </si>
  <si>
    <t>N50-326</t>
  </si>
  <si>
    <t>Aliarmo sirenos, blykstės montavimas išorėje</t>
  </si>
  <si>
    <t>N50-315</t>
  </si>
  <si>
    <t>Priešgaisrinės ir apsauginės signalizacijos jutiklio montavimas, tvirtinant medsraigčiais</t>
  </si>
  <si>
    <t>N50-319</t>
  </si>
  <si>
    <t>Magnetinio kontakto montavimas, tvirtinant medsraigčiais</t>
  </si>
  <si>
    <t>N50-365</t>
  </si>
  <si>
    <t>Signalinio kabelio tarp sistemos elementų tiesimas mūro siena, tvirtinant apkabėlėmis</t>
  </si>
  <si>
    <t>Kabelių, laidų apsaugos gofruotų vamzdžių klojimas, tvirtinanat prie konstrukcijų , kai vamzdžių išorinis skersmuo iki 32 mm</t>
  </si>
  <si>
    <t>N50-372</t>
  </si>
  <si>
    <t>8 zonų mikroprocesorinių apsauginių sistemų derininimas</t>
  </si>
  <si>
    <t>Praėjimo kontrolės sistema</t>
  </si>
  <si>
    <t>N50-402</t>
  </si>
  <si>
    <t>Praėjimo kontrolerių (centralės) montavimas ir komutavimas</t>
  </si>
  <si>
    <t>N50-403</t>
  </si>
  <si>
    <t>Nuotolinių praėjimo skaitytuvų montavimas</t>
  </si>
  <si>
    <t>N50-404</t>
  </si>
  <si>
    <t>Praėjimo kortelių priregistravimas kontroleryje</t>
  </si>
  <si>
    <t>10 vnt</t>
  </si>
  <si>
    <t>`Atstuminė kortelė</t>
  </si>
  <si>
    <t>N21-190</t>
  </si>
  <si>
    <t>Dviejų-trijų gyslų laidų tiesimas paruoštuose kanaluose, sienose ir perdenginiuose</t>
  </si>
  <si>
    <t>N50-393-1</t>
  </si>
  <si>
    <t>Praėjimo kontrolės sistemų derinimas</t>
  </si>
  <si>
    <t>Pasikalbėjimo sistema (telefonspynės)</t>
  </si>
  <si>
    <t>N50-401</t>
  </si>
  <si>
    <t>Kompiuterinių komutatorių montavimas, tvirtinant komutacinėse spintose</t>
  </si>
  <si>
    <t>N50-288</t>
  </si>
  <si>
    <t>Iki 10 signalų iškvietimo pultas arba skydas, tablo</t>
  </si>
  <si>
    <t>N50-356</t>
  </si>
  <si>
    <t>Monitoriaus montavimas</t>
  </si>
  <si>
    <t>N50-393</t>
  </si>
  <si>
    <t>Videosignalo moduliatoriaus/demoduliatoriaus derinimas (1 kanalas)</t>
  </si>
  <si>
    <t>ŽN pagalbos iškvietimo sistema</t>
  </si>
  <si>
    <t>N50-301</t>
  </si>
  <si>
    <t>.2-4 zonų priešgaisrinės ir apsauginės signalizacijos centralės montavimas</t>
  </si>
  <si>
    <t>N50-317</t>
  </si>
  <si>
    <t>Pavojaus mygtuko (laidinio) montavimas</t>
  </si>
  <si>
    <t>N50-318</t>
  </si>
  <si>
    <t>Pavojaus mygtuko (distacinio) montavimas</t>
  </si>
  <si>
    <t>N50-370</t>
  </si>
  <si>
    <t>4 zonų mikroprocesorinių apsauginių sistemų derininimas</t>
  </si>
  <si>
    <t xml:space="preserve">                         žiniaraštyje    10</t>
  </si>
  <si>
    <t xml:space="preserve">                         Iš viso žiniaraštyje  10</t>
  </si>
  <si>
    <t>Žiniaraštis            11 Gaisrinė signalizacija</t>
  </si>
  <si>
    <t>Gaisrinė signalizacija</t>
  </si>
  <si>
    <t>2-4 zonų priešgaisrinės ir apsauginės signalizacijos centralės montavimas</t>
  </si>
  <si>
    <t>N50-330</t>
  </si>
  <si>
    <t>.Optinio spindulinio dūmų jutiklio (siųstuvo-imtuvo) komplekto montavimas</t>
  </si>
  <si>
    <t>N50-322</t>
  </si>
  <si>
    <t>Gaisro pavojaus mygtuko montavimas, tvirtinant medsraigčiais</t>
  </si>
  <si>
    <t>N50-314</t>
  </si>
  <si>
    <t>Priešgaisrinės signalizacijos centralės 4 išėjimų modulio montavimas</t>
  </si>
  <si>
    <t>N50-382</t>
  </si>
  <si>
    <t>Mikroprocesorinės priešgaisrinės adresinės sistemos derininimas, kai sistemoje iki 252 jutiklių</t>
  </si>
  <si>
    <t xml:space="preserve">                         žiniaraštyje    11</t>
  </si>
  <si>
    <t xml:space="preserve">                         Iš viso žiniaraštyje  11</t>
  </si>
  <si>
    <t>Žiniaraštis            12 Procesų valdymas ir automatizacija</t>
  </si>
  <si>
    <t>Vėdinimo sistema</t>
  </si>
  <si>
    <t>N21P-0417</t>
  </si>
  <si>
    <t>Kirtiklių - saugiklių blokų montavimas ant plokščių (panelių)</t>
  </si>
  <si>
    <t>.Kabelių, laidų apsaugos iš plastikinių vamzdžių klojimas, tvirtinant prie konstrukcijų , kai vamzdžių išorinis skersmuo iki 32 mm</t>
  </si>
  <si>
    <t>N21P-0328</t>
  </si>
  <si>
    <t>Pirmų laidų, kabelių įtraukimas į sumontuotus vamzdžius , kai laidų skerspjūvio plotas iki 6 mm2</t>
  </si>
  <si>
    <t>Jėgos kabelis 6x0,75</t>
  </si>
  <si>
    <t>Jėgos kabelis 2x0,75</t>
  </si>
  <si>
    <t>3600-98</t>
  </si>
  <si>
    <t>Ryšio kabeliai TKPV 4x2x0.5</t>
  </si>
  <si>
    <t>Šilumos punktas</t>
  </si>
  <si>
    <t>N50-367</t>
  </si>
  <si>
    <t>Signalinio kabelio tarp sistemos elementų tiesimas plastikiniuose kanaluose</t>
  </si>
  <si>
    <t>Viršslėgio sistema</t>
  </si>
  <si>
    <t>Skydų ir pultų montavimas, kai jų masė iki 50 kg/ valdiklis</t>
  </si>
  <si>
    <t>N21-452</t>
  </si>
  <si>
    <t>Keitiklio, kurio masė iki 0.15 t, montavimas (viena spinta)</t>
  </si>
  <si>
    <t>N16P-0804</t>
  </si>
  <si>
    <t>Paviršių temperatūros arba slėgio daviklių montavimas</t>
  </si>
  <si>
    <t>N21-385-1</t>
  </si>
  <si>
    <t>Kirtiklio - saugiklio blokų montavimas TP kabelių spintose</t>
  </si>
  <si>
    <t>N50-210</t>
  </si>
  <si>
    <t>Kabelio tiesimas mūro siena, kai 1m kabelio masė iki 1kg</t>
  </si>
  <si>
    <t>3550-8</t>
  </si>
  <si>
    <t>1 kV galios variniai kabeliai (ekranuoti) MCMK 4x16/16</t>
  </si>
  <si>
    <t>3498-173</t>
  </si>
  <si>
    <t>Karščiui atsparūs kabeliai SIHF 3x1.5 (100)</t>
  </si>
  <si>
    <t xml:space="preserve">                         žiniaraštyje    12</t>
  </si>
  <si>
    <t xml:space="preserve">                         Iš viso žiniaraštyje  12</t>
  </si>
  <si>
    <t>Žiniaraštis            13 Elektroniniai ryšiai</t>
  </si>
  <si>
    <t>Elektroniniai ryšiai (telekomunikacijos)</t>
  </si>
  <si>
    <t>N50-397</t>
  </si>
  <si>
    <t>Komutacinių spintų montavimas, tvirtinant prie sienų</t>
  </si>
  <si>
    <t>Komutacinė spinta 42U</t>
  </si>
  <si>
    <t>Komutacinė spinta 22U</t>
  </si>
  <si>
    <t>Ventiliatorių panelė</t>
  </si>
  <si>
    <t>Maitinimo panelė</t>
  </si>
  <si>
    <t>Komutacinė panelė 24xRJ45</t>
  </si>
  <si>
    <t>Kabelių tvarkymo panelė</t>
  </si>
  <si>
    <t>Optinė paskirstymo panelė</t>
  </si>
  <si>
    <t>N50-394</t>
  </si>
  <si>
    <t>Kompiuterinio kištukinio lizdo montavimas</t>
  </si>
  <si>
    <t>N50-396</t>
  </si>
  <si>
    <t>Kompiuterinės kištukinės jungties prijungimas prie kabelio gyslų galų</t>
  </si>
  <si>
    <t>Bevielės prieigos taškas</t>
  </si>
  <si>
    <t>Įvadinis tinklo komutatorius</t>
  </si>
  <si>
    <t>STP modulis</t>
  </si>
  <si>
    <t>Tinklo komutatorius 24x10/100</t>
  </si>
  <si>
    <t>Tinklo komutatorius 16x10/100</t>
  </si>
  <si>
    <t>N50-345</t>
  </si>
  <si>
    <t>4 išėjimų nepertraukiamo maitinimo šaltinio montavimas</t>
  </si>
  <si>
    <t>.Signalinio kabelio tarp sistemos elementų tiesimas plastikiniuose kanaluose</t>
  </si>
  <si>
    <t>N21P-0307</t>
  </si>
  <si>
    <t>Kabelių, laidų apsaugos gofruotų vamzdžių klojimas ant grindų pagrindo , kai vamzdžių išorinis skersmuo iki 32 mm</t>
  </si>
  <si>
    <t>N50-236-1</t>
  </si>
  <si>
    <t>Mažo talpumo 8 vidinių linijų automatinių telefonų stočių montavimas ir komutavimas</t>
  </si>
  <si>
    <t xml:space="preserve">                         žiniaraštyje    13</t>
  </si>
  <si>
    <t xml:space="preserve">                         Iš viso žiniaraštyje  13</t>
  </si>
  <si>
    <t>ĮRENGINIŲ  POREIKIO  ŽINIARAŠTIS</t>
  </si>
  <si>
    <t>Suma žiniaraščiui  EUR</t>
  </si>
  <si>
    <t>Eil.</t>
  </si>
  <si>
    <t>Kodas</t>
  </si>
  <si>
    <t xml:space="preserve">Įrenginių pavadinimas </t>
  </si>
  <si>
    <t>Vertė</t>
  </si>
  <si>
    <t>Nr.</t>
  </si>
  <si>
    <t>Techniniai ir kiti duomenys</t>
  </si>
  <si>
    <t xml:space="preserve"> </t>
  </si>
  <si>
    <t xml:space="preserve">  11   Sklypo elementai</t>
  </si>
  <si>
    <t>Stovas dviračiams statyti</t>
  </si>
  <si>
    <t>I1</t>
  </si>
  <si>
    <t>Dviračių stoginė</t>
  </si>
  <si>
    <t>I2</t>
  </si>
  <si>
    <t>Konteinerių stoginė</t>
  </si>
  <si>
    <t>Skyriuje    11</t>
  </si>
  <si>
    <t>žiniaraštyje   1</t>
  </si>
  <si>
    <t>Pridėtinės vertės mokestis    21.00%</t>
  </si>
  <si>
    <t>Iš viso žiniaraštyje    1</t>
  </si>
  <si>
    <t>Suma žiniaraščiui EUR</t>
  </si>
  <si>
    <t xml:space="preserve">   3   Vidaus apdailos darbai</t>
  </si>
  <si>
    <t>Keleivinis liftas daugiau 1000 kg kėlimo galios</t>
  </si>
  <si>
    <t>Skyriuje     3</t>
  </si>
  <si>
    <t>žiniaraštyje   2</t>
  </si>
  <si>
    <t>Iš viso žiniaraštyje    2</t>
  </si>
  <si>
    <t xml:space="preserve">   2   Ventiliacijos kamera PI-1</t>
  </si>
  <si>
    <t>V1</t>
  </si>
  <si>
    <t>Skyriuje     2</t>
  </si>
  <si>
    <t xml:space="preserve">   4   Ventiliacijos kamera PI-2-WC</t>
  </si>
  <si>
    <t>V2</t>
  </si>
  <si>
    <t>Skyriuje     4</t>
  </si>
  <si>
    <t xml:space="preserve">   6   Ventiliacijos kamera PI-3-WC</t>
  </si>
  <si>
    <t>V3</t>
  </si>
  <si>
    <t>Skyriuje     6</t>
  </si>
  <si>
    <t xml:space="preserve">   8   Ventiliacijos kamera PI-4</t>
  </si>
  <si>
    <t>V4</t>
  </si>
  <si>
    <t>Skyriuje     8</t>
  </si>
  <si>
    <t>žiniaraštyje   6</t>
  </si>
  <si>
    <t>Iš viso žiniaraštyje    6</t>
  </si>
  <si>
    <t xml:space="preserve">   2   Skydai</t>
  </si>
  <si>
    <t>DG</t>
  </si>
  <si>
    <t>Dyzelinis generatorius 80kVA/55kW</t>
  </si>
  <si>
    <t>žiniaraštyje   8</t>
  </si>
  <si>
    <t>Iš viso žiniaraštyje    8</t>
  </si>
  <si>
    <t xml:space="preserve">   1   Elektroniniai ryšiai (telekomunikacijos)</t>
  </si>
  <si>
    <t>TS</t>
  </si>
  <si>
    <t>IP telefonų stotelė</t>
  </si>
  <si>
    <t>Skyriuje     1</t>
  </si>
  <si>
    <t>žiniaraštyje  13</t>
  </si>
  <si>
    <t>Iš viso žiniaraštyje   13</t>
  </si>
  <si>
    <t>Žiniaraštis            14 Baldai ir įrengimai</t>
  </si>
  <si>
    <t>Suma žiniaraščiui   122331.1 EUR</t>
  </si>
  <si>
    <t xml:space="preserve">   1   Baldai ir įrengimai</t>
  </si>
  <si>
    <t>B1</t>
  </si>
  <si>
    <t>Dokumentų spinta</t>
  </si>
  <si>
    <t>B2</t>
  </si>
  <si>
    <t>Darbo stalas</t>
  </si>
  <si>
    <t>B3</t>
  </si>
  <si>
    <t>Darbo stalo spintelė</t>
  </si>
  <si>
    <t>B4</t>
  </si>
  <si>
    <t>Darbužių spinta</t>
  </si>
  <si>
    <t>B5</t>
  </si>
  <si>
    <t>Pacientų spintelės</t>
  </si>
  <si>
    <t>B6</t>
  </si>
  <si>
    <t>Virtuvėlės baldų komplektas</t>
  </si>
  <si>
    <t>B7</t>
  </si>
  <si>
    <t>Virtuvėlės stalas</t>
  </si>
  <si>
    <t>B8</t>
  </si>
  <si>
    <t>Minkšti baldai</t>
  </si>
  <si>
    <t>B9</t>
  </si>
  <si>
    <t>Lova</t>
  </si>
  <si>
    <t>B10</t>
  </si>
  <si>
    <t>Čiužinys</t>
  </si>
  <si>
    <t>B11</t>
  </si>
  <si>
    <t>Šaldytuvas</t>
  </si>
  <si>
    <t>B12</t>
  </si>
  <si>
    <t>Skalbimo mašina</t>
  </si>
  <si>
    <t>B13</t>
  </si>
  <si>
    <t>Taburetė</t>
  </si>
  <si>
    <t>B14</t>
  </si>
  <si>
    <t>Kėdė su eco oda</t>
  </si>
  <si>
    <t>B15</t>
  </si>
  <si>
    <t>Registratūros stelažai</t>
  </si>
  <si>
    <t>B16</t>
  </si>
  <si>
    <t>Skalbinių džiovyklė</t>
  </si>
  <si>
    <t>B17</t>
  </si>
  <si>
    <t>Virtuvės indų plovimo mašina</t>
  </si>
  <si>
    <t>B18</t>
  </si>
  <si>
    <t>Spinta patalynei</t>
  </si>
  <si>
    <t>B19</t>
  </si>
  <si>
    <t>Medicininių atliekų šaldymo kamera</t>
  </si>
  <si>
    <t>I20</t>
  </si>
  <si>
    <t>Stacionarus kompiuteris</t>
  </si>
  <si>
    <t>I21</t>
  </si>
  <si>
    <t>Nešiojamas kompiuteris</t>
  </si>
  <si>
    <t>I22</t>
  </si>
  <si>
    <t>Telefonas</t>
  </si>
  <si>
    <t>I23</t>
  </si>
  <si>
    <t>Mikrobangų krosnelė</t>
  </si>
  <si>
    <t>I24</t>
  </si>
  <si>
    <t>Televizorius</t>
  </si>
  <si>
    <t>žiniaraštyje  14</t>
  </si>
  <si>
    <t>Iš viso žiniaraštyje  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</si>
</sst>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F700A-EDB5-4A1D-B3DE-3ECA13405F63}">
  <dimension ref="A1:G1076"/>
  <sheetViews>
    <sheetView topLeftCell="A1063" zoomScaleNormal="100" workbookViewId="0">
      <selection activeCell="A10" sqref="A10:B10"/>
    </sheetView>
  </sheetViews>
  <sheetFormatPr defaultColWidth="9.08984375" defaultRowHeight="13" x14ac:dyDescent="0.35"/>
  <cols>
    <col min="1" max="1" width="4" style="34" customWidth="1"/>
    <col min="2" max="2" width="9.453125" style="34" customWidth="1"/>
    <col min="3" max="3" width="35.6328125" style="37" customWidth="1"/>
    <col min="4" max="4" width="7.6328125" style="34" customWidth="1"/>
    <col min="5" max="5" width="8.6328125" style="34" customWidth="1"/>
    <col min="6" max="6" width="11.6328125" style="53" customWidth="1"/>
    <col min="7" max="7" width="13.90625" style="36" customWidth="1"/>
    <col min="8" max="16384" width="9.08984375" style="37"/>
  </cols>
  <sheetData>
    <row r="1" spans="1:7" x14ac:dyDescent="0.35">
      <c r="C1" s="68" t="s">
        <v>0</v>
      </c>
      <c r="D1" s="62"/>
      <c r="E1" s="62"/>
      <c r="F1" s="62"/>
    </row>
    <row r="2" spans="1:7" x14ac:dyDescent="0.35">
      <c r="C2" s="62" t="s">
        <v>1</v>
      </c>
      <c r="D2" s="62"/>
      <c r="E2" s="62"/>
      <c r="F2" s="62"/>
    </row>
    <row r="4" spans="1:7" x14ac:dyDescent="0.35">
      <c r="A4" s="69" t="s">
        <v>2</v>
      </c>
      <c r="B4" s="70"/>
      <c r="C4" s="70"/>
      <c r="D4" s="70"/>
      <c r="E4" s="70"/>
      <c r="F4" s="70"/>
      <c r="G4" s="70"/>
    </row>
    <row r="5" spans="1:7" x14ac:dyDescent="0.35">
      <c r="A5" s="70"/>
      <c r="B5" s="70"/>
      <c r="C5" s="70"/>
      <c r="D5" s="70"/>
      <c r="E5" s="70"/>
      <c r="F5" s="70"/>
      <c r="G5" s="70"/>
    </row>
    <row r="6" spans="1:7" x14ac:dyDescent="0.35">
      <c r="A6" s="69" t="s">
        <v>180</v>
      </c>
      <c r="B6" s="70"/>
      <c r="C6" s="70"/>
      <c r="D6" s="70"/>
      <c r="E6" s="70"/>
      <c r="F6" s="70"/>
      <c r="G6" s="70"/>
    </row>
    <row r="7" spans="1:7" x14ac:dyDescent="0.35">
      <c r="A7" s="70"/>
      <c r="B7" s="70"/>
      <c r="C7" s="70"/>
      <c r="D7" s="70"/>
      <c r="E7" s="70"/>
      <c r="F7" s="70"/>
      <c r="G7" s="70"/>
    </row>
    <row r="8" spans="1:7" x14ac:dyDescent="0.35">
      <c r="A8" s="69" t="s">
        <v>181</v>
      </c>
      <c r="B8" s="70"/>
      <c r="C8" s="70"/>
      <c r="D8" s="70"/>
      <c r="E8" s="70"/>
      <c r="F8" s="70"/>
      <c r="G8" s="70"/>
    </row>
    <row r="9" spans="1:7" x14ac:dyDescent="0.35">
      <c r="A9" s="70"/>
      <c r="B9" s="70"/>
      <c r="C9" s="70"/>
      <c r="D9" s="70"/>
      <c r="E9" s="70"/>
      <c r="F9" s="70"/>
      <c r="G9" s="70"/>
    </row>
    <row r="10" spans="1:7" ht="12.75" customHeight="1" x14ac:dyDescent="0.35">
      <c r="A10" s="71"/>
      <c r="B10" s="71"/>
      <c r="C10" s="38"/>
      <c r="D10" s="72" t="s">
        <v>5</v>
      </c>
      <c r="E10" s="72"/>
      <c r="F10" s="72"/>
      <c r="G10" s="39">
        <f>G95</f>
        <v>29523.998373999999</v>
      </c>
    </row>
    <row r="11" spans="1:7" x14ac:dyDescent="0.35">
      <c r="A11" s="40" t="s">
        <v>6</v>
      </c>
      <c r="B11" s="40" t="s">
        <v>7</v>
      </c>
      <c r="C11" s="40" t="s">
        <v>8</v>
      </c>
      <c r="D11" s="41" t="s">
        <v>9</v>
      </c>
      <c r="E11" s="73" t="s">
        <v>10</v>
      </c>
      <c r="F11" s="42" t="s">
        <v>11</v>
      </c>
      <c r="G11" s="43" t="s">
        <v>12</v>
      </c>
    </row>
    <row r="12" spans="1:7" x14ac:dyDescent="0.35">
      <c r="A12" s="44" t="s">
        <v>13</v>
      </c>
      <c r="B12" s="44" t="s">
        <v>14</v>
      </c>
      <c r="C12" s="44" t="s">
        <v>15</v>
      </c>
      <c r="D12" s="45" t="s">
        <v>16</v>
      </c>
      <c r="E12" s="63"/>
      <c r="F12" s="46" t="s">
        <v>17</v>
      </c>
      <c r="G12" s="47" t="s">
        <v>18</v>
      </c>
    </row>
    <row r="13" spans="1:7" x14ac:dyDescent="0.35">
      <c r="A13" s="48"/>
      <c r="B13" s="48">
        <v>1</v>
      </c>
      <c r="C13" s="49" t="s">
        <v>182</v>
      </c>
      <c r="D13" s="50"/>
      <c r="E13" s="50"/>
      <c r="F13" s="50"/>
      <c r="G13" s="50"/>
    </row>
    <row r="14" spans="1:7" ht="26" x14ac:dyDescent="0.35">
      <c r="A14" s="51">
        <v>1</v>
      </c>
      <c r="B14" s="51" t="s">
        <v>183</v>
      </c>
      <c r="C14" s="52" t="s">
        <v>184</v>
      </c>
      <c r="D14" s="51" t="s">
        <v>22</v>
      </c>
      <c r="E14" s="34">
        <v>2.137</v>
      </c>
      <c r="F14" s="53">
        <v>90.52</v>
      </c>
      <c r="G14" s="36">
        <f>ROUND(E14*F14,23)</f>
        <v>193.44123999999999</v>
      </c>
    </row>
    <row r="15" spans="1:7" ht="39" x14ac:dyDescent="0.35">
      <c r="A15" s="51">
        <v>2</v>
      </c>
      <c r="B15" s="51" t="s">
        <v>185</v>
      </c>
      <c r="C15" s="52" t="s">
        <v>186</v>
      </c>
      <c r="D15" s="51" t="s">
        <v>187</v>
      </c>
      <c r="E15" s="34">
        <v>1.7729999999999999</v>
      </c>
      <c r="F15" s="53">
        <v>723.78</v>
      </c>
      <c r="G15" s="36">
        <f t="shared" ref="G15:G20" si="0">ROUND(E15*F15,23)</f>
        <v>1283.2619400000001</v>
      </c>
    </row>
    <row r="16" spans="1:7" ht="26" x14ac:dyDescent="0.35">
      <c r="A16" s="51">
        <v>3</v>
      </c>
      <c r="B16" s="51" t="s">
        <v>188</v>
      </c>
      <c r="C16" s="52" t="s">
        <v>189</v>
      </c>
      <c r="D16" s="51" t="s">
        <v>146</v>
      </c>
      <c r="E16" s="34">
        <v>76.8</v>
      </c>
      <c r="F16" s="53">
        <v>9.86</v>
      </c>
      <c r="G16" s="36">
        <f t="shared" si="0"/>
        <v>757.24800000000005</v>
      </c>
    </row>
    <row r="17" spans="1:7" ht="26" x14ac:dyDescent="0.35">
      <c r="A17" s="51">
        <v>4</v>
      </c>
      <c r="B17" s="51" t="s">
        <v>190</v>
      </c>
      <c r="C17" s="52" t="s">
        <v>191</v>
      </c>
      <c r="D17" s="51" t="s">
        <v>146</v>
      </c>
      <c r="E17" s="34">
        <v>100.9</v>
      </c>
      <c r="F17" s="53">
        <v>4.58</v>
      </c>
      <c r="G17" s="36">
        <f t="shared" si="0"/>
        <v>462.12200000000001</v>
      </c>
    </row>
    <row r="18" spans="1:7" ht="26" x14ac:dyDescent="0.35">
      <c r="A18" s="51">
        <v>5</v>
      </c>
      <c r="B18" s="51" t="s">
        <v>192</v>
      </c>
      <c r="C18" s="52" t="s">
        <v>193</v>
      </c>
      <c r="D18" s="51" t="s">
        <v>194</v>
      </c>
      <c r="E18" s="34">
        <v>6.6199999999999995E-2</v>
      </c>
      <c r="F18" s="53">
        <v>46.86</v>
      </c>
      <c r="G18" s="36">
        <f t="shared" si="0"/>
        <v>3.1021320000000001</v>
      </c>
    </row>
    <row r="19" spans="1:7" ht="26" x14ac:dyDescent="0.35">
      <c r="A19" s="51">
        <v>6</v>
      </c>
      <c r="B19" s="51" t="s">
        <v>195</v>
      </c>
      <c r="C19" s="52" t="s">
        <v>196</v>
      </c>
      <c r="D19" s="51" t="s">
        <v>64</v>
      </c>
      <c r="E19" s="34">
        <v>1</v>
      </c>
      <c r="F19" s="53">
        <v>34.21</v>
      </c>
      <c r="G19" s="36">
        <f t="shared" si="0"/>
        <v>34.21</v>
      </c>
    </row>
    <row r="20" spans="1:7" ht="39" x14ac:dyDescent="0.35">
      <c r="A20" s="51">
        <v>7</v>
      </c>
      <c r="B20" s="51" t="s">
        <v>197</v>
      </c>
      <c r="C20" s="52" t="s">
        <v>198</v>
      </c>
      <c r="D20" s="51" t="s">
        <v>47</v>
      </c>
      <c r="E20" s="34">
        <v>25.64</v>
      </c>
      <c r="F20" s="53">
        <v>19.12</v>
      </c>
      <c r="G20" s="36">
        <f t="shared" si="0"/>
        <v>490.23680000000002</v>
      </c>
    </row>
    <row r="21" spans="1:7" x14ac:dyDescent="0.35">
      <c r="A21" s="51"/>
      <c r="B21" s="51"/>
      <c r="C21" s="66" t="s">
        <v>123</v>
      </c>
      <c r="D21" s="66"/>
      <c r="E21" s="66"/>
      <c r="G21" s="54">
        <f>SUM(G14:G20)</f>
        <v>3223.622112</v>
      </c>
    </row>
    <row r="22" spans="1:7" x14ac:dyDescent="0.35">
      <c r="A22" s="48"/>
      <c r="B22" s="48">
        <v>2</v>
      </c>
      <c r="C22" s="69" t="s">
        <v>199</v>
      </c>
      <c r="D22" s="70"/>
      <c r="E22" s="70"/>
      <c r="F22" s="70"/>
      <c r="G22" s="70"/>
    </row>
    <row r="23" spans="1:7" ht="39" x14ac:dyDescent="0.35">
      <c r="A23" s="51">
        <v>1</v>
      </c>
      <c r="B23" s="51" t="s">
        <v>200</v>
      </c>
      <c r="C23" s="52" t="s">
        <v>201</v>
      </c>
      <c r="D23" s="51" t="s">
        <v>22</v>
      </c>
      <c r="E23" s="34">
        <v>1.9350000000000001</v>
      </c>
      <c r="F23" s="53">
        <v>1687.27</v>
      </c>
      <c r="G23" s="36">
        <f t="shared" ref="G23:G27" si="1">ROUND(E23*F23,23)</f>
        <v>3264.8674500000002</v>
      </c>
    </row>
    <row r="24" spans="1:7" ht="39" x14ac:dyDescent="0.35">
      <c r="A24" s="51">
        <v>2</v>
      </c>
      <c r="B24" s="51" t="s">
        <v>202</v>
      </c>
      <c r="C24" s="52" t="s">
        <v>203</v>
      </c>
      <c r="D24" s="51" t="s">
        <v>22</v>
      </c>
      <c r="E24" s="34">
        <v>0.159</v>
      </c>
      <c r="F24" s="53">
        <v>1836.53</v>
      </c>
      <c r="G24" s="36">
        <f t="shared" si="1"/>
        <v>292.00826999999998</v>
      </c>
    </row>
    <row r="25" spans="1:7" ht="26" x14ac:dyDescent="0.35">
      <c r="A25" s="51">
        <v>3</v>
      </c>
      <c r="B25" s="51" t="s">
        <v>204</v>
      </c>
      <c r="C25" s="52" t="s">
        <v>205</v>
      </c>
      <c r="D25" s="51" t="s">
        <v>22</v>
      </c>
      <c r="E25" s="34">
        <v>2.0939999999999999</v>
      </c>
      <c r="F25" s="53">
        <v>265.06</v>
      </c>
      <c r="G25" s="36">
        <f t="shared" si="1"/>
        <v>555.03563999999994</v>
      </c>
    </row>
    <row r="26" spans="1:7" ht="39" x14ac:dyDescent="0.35">
      <c r="A26" s="51">
        <v>4</v>
      </c>
      <c r="B26" s="51" t="s">
        <v>206</v>
      </c>
      <c r="C26" s="52" t="s">
        <v>207</v>
      </c>
      <c r="D26" s="51" t="s">
        <v>22</v>
      </c>
      <c r="E26" s="34">
        <v>2.0939999999999999</v>
      </c>
      <c r="F26" s="53">
        <v>866.19</v>
      </c>
      <c r="G26" s="36">
        <f t="shared" si="1"/>
        <v>1813.80186</v>
      </c>
    </row>
    <row r="27" spans="1:7" ht="26" x14ac:dyDescent="0.35">
      <c r="A27" s="51">
        <v>5</v>
      </c>
      <c r="B27" s="51" t="s">
        <v>208</v>
      </c>
      <c r="C27" s="52" t="s">
        <v>209</v>
      </c>
      <c r="D27" s="51" t="s">
        <v>210</v>
      </c>
      <c r="E27" s="34">
        <v>0.42799999999999999</v>
      </c>
      <c r="F27" s="53">
        <v>1519.23</v>
      </c>
      <c r="G27" s="36">
        <f t="shared" si="1"/>
        <v>650.23044000000004</v>
      </c>
    </row>
    <row r="28" spans="1:7" x14ac:dyDescent="0.35">
      <c r="A28" s="51"/>
      <c r="B28" s="51"/>
      <c r="C28" s="66" t="s">
        <v>37</v>
      </c>
      <c r="D28" s="66"/>
      <c r="E28" s="66"/>
      <c r="G28" s="54">
        <f>SUM(G23:G27)</f>
        <v>6575.9436599999999</v>
      </c>
    </row>
    <row r="29" spans="1:7" x14ac:dyDescent="0.35">
      <c r="A29" s="48"/>
      <c r="B29" s="48">
        <v>3</v>
      </c>
      <c r="C29" s="69" t="s">
        <v>211</v>
      </c>
      <c r="D29" s="70"/>
      <c r="E29" s="70"/>
      <c r="F29" s="70"/>
      <c r="G29" s="70"/>
    </row>
    <row r="30" spans="1:7" ht="26" x14ac:dyDescent="0.35">
      <c r="A30" s="51">
        <v>1</v>
      </c>
      <c r="B30" s="51" t="s">
        <v>208</v>
      </c>
      <c r="C30" s="52" t="s">
        <v>209</v>
      </c>
      <c r="D30" s="51" t="s">
        <v>210</v>
      </c>
      <c r="E30" s="34">
        <v>0.64300000000000002</v>
      </c>
      <c r="F30" s="53">
        <v>1519.23</v>
      </c>
      <c r="G30" s="36">
        <f t="shared" ref="G30:G32" si="2">ROUND(E30*F30,23)</f>
        <v>976.86488999999995</v>
      </c>
    </row>
    <row r="31" spans="1:7" x14ac:dyDescent="0.35">
      <c r="A31" s="51">
        <v>2</v>
      </c>
      <c r="B31" s="51" t="s">
        <v>212</v>
      </c>
      <c r="C31" s="52" t="s">
        <v>213</v>
      </c>
      <c r="D31" s="51" t="s">
        <v>22</v>
      </c>
      <c r="E31" s="34">
        <v>2.141</v>
      </c>
      <c r="F31" s="53">
        <v>130.74</v>
      </c>
      <c r="G31" s="36">
        <f t="shared" si="2"/>
        <v>279.91433999999998</v>
      </c>
    </row>
    <row r="32" spans="1:7" x14ac:dyDescent="0.35">
      <c r="A32" s="51">
        <v>3</v>
      </c>
      <c r="B32" s="51" t="s">
        <v>212</v>
      </c>
      <c r="C32" s="52" t="s">
        <v>214</v>
      </c>
      <c r="D32" s="51" t="s">
        <v>22</v>
      </c>
      <c r="E32" s="34">
        <v>2.141</v>
      </c>
      <c r="F32" s="53">
        <v>96.64</v>
      </c>
      <c r="G32" s="36">
        <f t="shared" si="2"/>
        <v>206.90624</v>
      </c>
    </row>
    <row r="33" spans="1:7" x14ac:dyDescent="0.35">
      <c r="A33" s="51"/>
      <c r="B33" s="51"/>
      <c r="C33" s="66" t="s">
        <v>163</v>
      </c>
      <c r="D33" s="66"/>
      <c r="E33" s="66"/>
      <c r="G33" s="54">
        <f>SUM(G30:G32)</f>
        <v>1463.6854699999999</v>
      </c>
    </row>
    <row r="34" spans="1:7" x14ac:dyDescent="0.35">
      <c r="A34" s="48"/>
      <c r="B34" s="48">
        <v>4</v>
      </c>
      <c r="C34" s="69" t="s">
        <v>215</v>
      </c>
      <c r="D34" s="70"/>
      <c r="E34" s="70"/>
      <c r="F34" s="70"/>
      <c r="G34" s="70"/>
    </row>
    <row r="35" spans="1:7" ht="39" x14ac:dyDescent="0.35">
      <c r="A35" s="51">
        <v>1</v>
      </c>
      <c r="B35" s="51" t="s">
        <v>216</v>
      </c>
      <c r="C35" s="52" t="s">
        <v>217</v>
      </c>
      <c r="D35" s="51" t="s">
        <v>22</v>
      </c>
      <c r="E35" s="34">
        <v>0.57799999999999996</v>
      </c>
      <c r="F35" s="53">
        <v>1686.33</v>
      </c>
      <c r="G35" s="36">
        <f t="shared" ref="G35:G38" si="3">ROUND(E35*F35,23)</f>
        <v>974.69874000000004</v>
      </c>
    </row>
    <row r="36" spans="1:7" ht="26" x14ac:dyDescent="0.35">
      <c r="A36" s="51">
        <v>2</v>
      </c>
      <c r="B36" s="51" t="s">
        <v>204</v>
      </c>
      <c r="C36" s="52" t="s">
        <v>205</v>
      </c>
      <c r="D36" s="51" t="s">
        <v>22</v>
      </c>
      <c r="E36" s="34">
        <v>0.57799999999999996</v>
      </c>
      <c r="F36" s="53">
        <v>265.06</v>
      </c>
      <c r="G36" s="36">
        <f t="shared" si="3"/>
        <v>153.20468</v>
      </c>
    </row>
    <row r="37" spans="1:7" ht="39" x14ac:dyDescent="0.35">
      <c r="A37" s="51">
        <v>3</v>
      </c>
      <c r="B37" s="51" t="s">
        <v>206</v>
      </c>
      <c r="C37" s="52" t="s">
        <v>207</v>
      </c>
      <c r="D37" s="51" t="s">
        <v>22</v>
      </c>
      <c r="E37" s="34">
        <v>0.57799999999999996</v>
      </c>
      <c r="F37" s="53">
        <v>866.19</v>
      </c>
      <c r="G37" s="36">
        <f t="shared" si="3"/>
        <v>500.65782000000002</v>
      </c>
    </row>
    <row r="38" spans="1:7" ht="26" x14ac:dyDescent="0.35">
      <c r="A38" s="51">
        <v>4</v>
      </c>
      <c r="B38" s="51" t="s">
        <v>208</v>
      </c>
      <c r="C38" s="52" t="s">
        <v>209</v>
      </c>
      <c r="D38" s="51" t="s">
        <v>210</v>
      </c>
      <c r="E38" s="34">
        <v>0.11600000000000001</v>
      </c>
      <c r="F38" s="53">
        <v>1519.23</v>
      </c>
      <c r="G38" s="36">
        <f t="shared" si="3"/>
        <v>176.23068000000001</v>
      </c>
    </row>
    <row r="39" spans="1:7" x14ac:dyDescent="0.35">
      <c r="A39" s="51"/>
      <c r="B39" s="51"/>
      <c r="C39" s="66" t="s">
        <v>168</v>
      </c>
      <c r="D39" s="66"/>
      <c r="E39" s="66"/>
      <c r="G39" s="54">
        <f>SUM(G35:G38)</f>
        <v>1804.7919200000001</v>
      </c>
    </row>
    <row r="40" spans="1:7" x14ac:dyDescent="0.35">
      <c r="A40" s="48"/>
      <c r="B40" s="48">
        <v>5</v>
      </c>
      <c r="C40" s="69" t="s">
        <v>218</v>
      </c>
      <c r="D40" s="70"/>
      <c r="E40" s="70"/>
      <c r="F40" s="70"/>
      <c r="G40" s="70"/>
    </row>
    <row r="41" spans="1:7" ht="26" x14ac:dyDescent="0.35">
      <c r="A41" s="51">
        <v>1</v>
      </c>
      <c r="B41" s="51" t="s">
        <v>202</v>
      </c>
      <c r="C41" s="52" t="s">
        <v>219</v>
      </c>
      <c r="D41" s="51" t="s">
        <v>22</v>
      </c>
      <c r="E41" s="34">
        <v>0.311</v>
      </c>
      <c r="F41" s="53">
        <v>1836.53</v>
      </c>
      <c r="G41" s="36">
        <f t="shared" ref="G41:G45" si="4">ROUND(E41*F41,23)</f>
        <v>571.16083000000003</v>
      </c>
    </row>
    <row r="42" spans="1:7" ht="39" x14ac:dyDescent="0.35">
      <c r="A42" s="51">
        <v>2</v>
      </c>
      <c r="B42" s="51" t="s">
        <v>202</v>
      </c>
      <c r="C42" s="52" t="s">
        <v>203</v>
      </c>
      <c r="D42" s="51" t="s">
        <v>22</v>
      </c>
      <c r="E42" s="34">
        <v>3.4000000000000002E-2</v>
      </c>
      <c r="F42" s="53">
        <v>2036.53</v>
      </c>
      <c r="G42" s="36">
        <f t="shared" si="4"/>
        <v>69.242019999999997</v>
      </c>
    </row>
    <row r="43" spans="1:7" ht="26" x14ac:dyDescent="0.35">
      <c r="A43" s="51">
        <v>3</v>
      </c>
      <c r="B43" s="51" t="s">
        <v>204</v>
      </c>
      <c r="C43" s="52" t="s">
        <v>205</v>
      </c>
      <c r="D43" s="51" t="s">
        <v>22</v>
      </c>
      <c r="E43" s="34">
        <v>0.34499999999999997</v>
      </c>
      <c r="F43" s="53">
        <v>265.06</v>
      </c>
      <c r="G43" s="36">
        <f t="shared" si="4"/>
        <v>91.445700000000002</v>
      </c>
    </row>
    <row r="44" spans="1:7" ht="26" x14ac:dyDescent="0.35">
      <c r="A44" s="51">
        <v>4</v>
      </c>
      <c r="B44" s="51" t="s">
        <v>206</v>
      </c>
      <c r="C44" s="52" t="s">
        <v>220</v>
      </c>
      <c r="D44" s="51" t="s">
        <v>22</v>
      </c>
      <c r="E44" s="34">
        <v>0.34499999999999997</v>
      </c>
      <c r="F44" s="53">
        <v>866.19</v>
      </c>
      <c r="G44" s="36">
        <f t="shared" si="4"/>
        <v>298.83555000000001</v>
      </c>
    </row>
    <row r="45" spans="1:7" ht="26" x14ac:dyDescent="0.35">
      <c r="A45" s="51">
        <v>5</v>
      </c>
      <c r="B45" s="51" t="s">
        <v>208</v>
      </c>
      <c r="C45" s="52" t="s">
        <v>209</v>
      </c>
      <c r="D45" s="51" t="s">
        <v>210</v>
      </c>
      <c r="E45" s="34">
        <v>0.2</v>
      </c>
      <c r="F45" s="53">
        <v>1519.23</v>
      </c>
      <c r="G45" s="36">
        <f t="shared" si="4"/>
        <v>303.846</v>
      </c>
    </row>
    <row r="46" spans="1:7" x14ac:dyDescent="0.35">
      <c r="A46" s="51"/>
      <c r="B46" s="51"/>
      <c r="C46" s="66" t="s">
        <v>221</v>
      </c>
      <c r="D46" s="66"/>
      <c r="E46" s="66"/>
      <c r="G46" s="54">
        <f>SUM(G41:G45)</f>
        <v>1334.5300999999999</v>
      </c>
    </row>
    <row r="47" spans="1:7" x14ac:dyDescent="0.35">
      <c r="A47" s="48"/>
      <c r="B47" s="48">
        <v>6</v>
      </c>
      <c r="C47" s="69" t="s">
        <v>211</v>
      </c>
      <c r="D47" s="70"/>
      <c r="E47" s="70"/>
      <c r="F47" s="70"/>
      <c r="G47" s="70"/>
    </row>
    <row r="48" spans="1:7" ht="26" x14ac:dyDescent="0.35">
      <c r="A48" s="51">
        <v>1</v>
      </c>
      <c r="B48" s="51" t="s">
        <v>208</v>
      </c>
      <c r="C48" s="52" t="s">
        <v>209</v>
      </c>
      <c r="D48" s="51" t="s">
        <v>210</v>
      </c>
      <c r="E48" s="34">
        <v>0.104</v>
      </c>
      <c r="F48" s="53">
        <v>1519.23</v>
      </c>
      <c r="G48" s="36">
        <f t="shared" ref="G48:G50" si="5">ROUND(E48*F48,23)</f>
        <v>157.99992</v>
      </c>
    </row>
    <row r="49" spans="1:7" x14ac:dyDescent="0.35">
      <c r="A49" s="51">
        <v>2</v>
      </c>
      <c r="B49" s="51" t="s">
        <v>212</v>
      </c>
      <c r="C49" s="52" t="s">
        <v>213</v>
      </c>
      <c r="D49" s="51" t="s">
        <v>22</v>
      </c>
      <c r="E49" s="34">
        <v>0.34499999999999997</v>
      </c>
      <c r="F49" s="53">
        <v>130.74</v>
      </c>
      <c r="G49" s="36">
        <f t="shared" si="5"/>
        <v>45.1053</v>
      </c>
    </row>
    <row r="50" spans="1:7" x14ac:dyDescent="0.35">
      <c r="A50" s="51">
        <v>3</v>
      </c>
      <c r="B50" s="51" t="s">
        <v>212</v>
      </c>
      <c r="C50" s="52" t="s">
        <v>214</v>
      </c>
      <c r="D50" s="51" t="s">
        <v>22</v>
      </c>
      <c r="E50" s="34">
        <v>0.34499999999999997</v>
      </c>
      <c r="F50" s="53">
        <v>96.64</v>
      </c>
      <c r="G50" s="36">
        <f t="shared" si="5"/>
        <v>33.340800000000002</v>
      </c>
    </row>
    <row r="51" spans="1:7" x14ac:dyDescent="0.35">
      <c r="A51" s="51"/>
      <c r="B51" s="51"/>
      <c r="C51" s="66" t="s">
        <v>222</v>
      </c>
      <c r="D51" s="66"/>
      <c r="E51" s="66"/>
      <c r="G51" s="54">
        <f>SUM(G48:G50)</f>
        <v>236.44602</v>
      </c>
    </row>
    <row r="52" spans="1:7" x14ac:dyDescent="0.35">
      <c r="A52" s="48"/>
      <c r="B52" s="48">
        <v>7</v>
      </c>
      <c r="C52" s="69" t="s">
        <v>223</v>
      </c>
      <c r="D52" s="70"/>
      <c r="E52" s="70"/>
      <c r="F52" s="70"/>
      <c r="G52" s="70"/>
    </row>
    <row r="53" spans="1:7" ht="26" x14ac:dyDescent="0.35">
      <c r="A53" s="51">
        <v>1</v>
      </c>
      <c r="B53" s="51" t="s">
        <v>224</v>
      </c>
      <c r="C53" s="52" t="s">
        <v>225</v>
      </c>
      <c r="D53" s="51" t="s">
        <v>22</v>
      </c>
      <c r="E53" s="34">
        <v>0.151</v>
      </c>
      <c r="F53" s="53">
        <v>2079.92</v>
      </c>
      <c r="G53" s="36">
        <f t="shared" ref="G53:G56" si="6">ROUND(E53*F53,23)</f>
        <v>314.06792000000002</v>
      </c>
    </row>
    <row r="54" spans="1:7" ht="26" x14ac:dyDescent="0.35">
      <c r="A54" s="51">
        <v>2</v>
      </c>
      <c r="B54" s="51" t="s">
        <v>204</v>
      </c>
      <c r="C54" s="52" t="s">
        <v>205</v>
      </c>
      <c r="D54" s="51" t="s">
        <v>22</v>
      </c>
      <c r="E54" s="34">
        <v>0.151</v>
      </c>
      <c r="F54" s="53">
        <v>265.06</v>
      </c>
      <c r="G54" s="36">
        <f t="shared" si="6"/>
        <v>40.024059999999999</v>
      </c>
    </row>
    <row r="55" spans="1:7" ht="39" x14ac:dyDescent="0.35">
      <c r="A55" s="51">
        <v>3</v>
      </c>
      <c r="B55" s="51" t="s">
        <v>206</v>
      </c>
      <c r="C55" s="52" t="s">
        <v>207</v>
      </c>
      <c r="D55" s="51" t="s">
        <v>22</v>
      </c>
      <c r="E55" s="34">
        <v>0.151</v>
      </c>
      <c r="F55" s="53">
        <v>866.19</v>
      </c>
      <c r="G55" s="36">
        <f t="shared" si="6"/>
        <v>130.79469</v>
      </c>
    </row>
    <row r="56" spans="1:7" ht="26" x14ac:dyDescent="0.35">
      <c r="A56" s="51">
        <v>4</v>
      </c>
      <c r="B56" s="51" t="s">
        <v>208</v>
      </c>
      <c r="C56" s="52" t="s">
        <v>209</v>
      </c>
      <c r="D56" s="51" t="s">
        <v>210</v>
      </c>
      <c r="E56" s="34">
        <v>8.7999999999999995E-2</v>
      </c>
      <c r="F56" s="53">
        <v>1519.23</v>
      </c>
      <c r="G56" s="36">
        <f t="shared" si="6"/>
        <v>133.69224</v>
      </c>
    </row>
    <row r="57" spans="1:7" x14ac:dyDescent="0.35">
      <c r="A57" s="51"/>
      <c r="B57" s="51"/>
      <c r="C57" s="66" t="s">
        <v>226</v>
      </c>
      <c r="D57" s="66"/>
      <c r="E57" s="66"/>
      <c r="G57" s="54">
        <f>SUM(G53:G56)</f>
        <v>618.57891000000006</v>
      </c>
    </row>
    <row r="58" spans="1:7" x14ac:dyDescent="0.35">
      <c r="A58" s="48"/>
      <c r="B58" s="48">
        <v>8</v>
      </c>
      <c r="C58" s="69" t="s">
        <v>211</v>
      </c>
      <c r="D58" s="70"/>
      <c r="E58" s="70"/>
      <c r="F58" s="70"/>
      <c r="G58" s="70"/>
    </row>
    <row r="59" spans="1:7" ht="26" x14ac:dyDescent="0.35">
      <c r="A59" s="51">
        <v>1</v>
      </c>
      <c r="B59" s="51" t="s">
        <v>208</v>
      </c>
      <c r="C59" s="52" t="s">
        <v>209</v>
      </c>
      <c r="D59" s="51" t="s">
        <v>210</v>
      </c>
      <c r="E59" s="34">
        <v>4.4999999999999998E-2</v>
      </c>
      <c r="F59" s="53">
        <v>1519.23</v>
      </c>
      <c r="G59" s="36">
        <f t="shared" ref="G59:G61" si="7">ROUND(E59*F59,23)</f>
        <v>68.365350000000007</v>
      </c>
    </row>
    <row r="60" spans="1:7" x14ac:dyDescent="0.35">
      <c r="A60" s="51">
        <v>2</v>
      </c>
      <c r="B60" s="51" t="s">
        <v>212</v>
      </c>
      <c r="C60" s="52" t="s">
        <v>213</v>
      </c>
      <c r="D60" s="51" t="s">
        <v>22</v>
      </c>
      <c r="E60" s="34">
        <v>0.151</v>
      </c>
      <c r="F60" s="53">
        <v>130.74</v>
      </c>
      <c r="G60" s="36">
        <f t="shared" si="7"/>
        <v>19.74174</v>
      </c>
    </row>
    <row r="61" spans="1:7" x14ac:dyDescent="0.35">
      <c r="A61" s="51">
        <v>3</v>
      </c>
      <c r="B61" s="51" t="s">
        <v>212</v>
      </c>
      <c r="C61" s="52" t="s">
        <v>214</v>
      </c>
      <c r="D61" s="51" t="s">
        <v>22</v>
      </c>
      <c r="E61" s="34">
        <v>0.151</v>
      </c>
      <c r="F61" s="53">
        <v>96.64</v>
      </c>
      <c r="G61" s="36">
        <f t="shared" si="7"/>
        <v>14.592639999999999</v>
      </c>
    </row>
    <row r="62" spans="1:7" x14ac:dyDescent="0.35">
      <c r="A62" s="51"/>
      <c r="B62" s="51"/>
      <c r="C62" s="66" t="s">
        <v>227</v>
      </c>
      <c r="D62" s="66"/>
      <c r="E62" s="66"/>
      <c r="G62" s="54">
        <f>SUM(G59:G61)</f>
        <v>102.69973</v>
      </c>
    </row>
    <row r="63" spans="1:7" x14ac:dyDescent="0.35">
      <c r="A63" s="48"/>
      <c r="B63" s="48">
        <v>9</v>
      </c>
      <c r="C63" s="69" t="s">
        <v>228</v>
      </c>
      <c r="D63" s="70"/>
      <c r="E63" s="70"/>
      <c r="F63" s="70"/>
      <c r="G63" s="70"/>
    </row>
    <row r="64" spans="1:7" ht="26" x14ac:dyDescent="0.35">
      <c r="A64" s="51">
        <v>1</v>
      </c>
      <c r="B64" s="51" t="s">
        <v>229</v>
      </c>
      <c r="C64" s="52" t="s">
        <v>230</v>
      </c>
      <c r="D64" s="51" t="s">
        <v>28</v>
      </c>
      <c r="E64" s="34">
        <v>1.056</v>
      </c>
      <c r="F64" s="53">
        <v>1566.29</v>
      </c>
      <c r="G64" s="36">
        <f t="shared" ref="G64:G66" si="8">ROUND(E64*F64,23)</f>
        <v>1654.00224</v>
      </c>
    </row>
    <row r="65" spans="1:7" ht="26" x14ac:dyDescent="0.35">
      <c r="A65" s="51">
        <v>2</v>
      </c>
      <c r="B65" s="51" t="s">
        <v>229</v>
      </c>
      <c r="C65" s="52" t="s">
        <v>231</v>
      </c>
      <c r="D65" s="51" t="s">
        <v>28</v>
      </c>
      <c r="E65" s="34">
        <v>1.46</v>
      </c>
      <c r="F65" s="53">
        <v>912.76</v>
      </c>
      <c r="G65" s="36">
        <f t="shared" si="8"/>
        <v>1332.6296</v>
      </c>
    </row>
    <row r="66" spans="1:7" x14ac:dyDescent="0.35">
      <c r="A66" s="51">
        <v>3</v>
      </c>
      <c r="B66" s="51">
        <v>600043</v>
      </c>
      <c r="C66" s="52" t="s">
        <v>232</v>
      </c>
      <c r="D66" s="51" t="s">
        <v>64</v>
      </c>
      <c r="E66" s="34">
        <v>15.1</v>
      </c>
      <c r="F66" s="53">
        <v>79.12</v>
      </c>
      <c r="G66" s="36">
        <f t="shared" si="8"/>
        <v>1194.712</v>
      </c>
    </row>
    <row r="67" spans="1:7" x14ac:dyDescent="0.35">
      <c r="A67" s="51"/>
      <c r="B67" s="51"/>
      <c r="C67" s="66" t="s">
        <v>233</v>
      </c>
      <c r="D67" s="66"/>
      <c r="E67" s="66"/>
      <c r="G67" s="54">
        <f>SUM(G64:G66)</f>
        <v>4181.3438399999995</v>
      </c>
    </row>
    <row r="68" spans="1:7" x14ac:dyDescent="0.35">
      <c r="A68" s="48"/>
      <c r="B68" s="48">
        <v>10</v>
      </c>
      <c r="C68" s="69" t="s">
        <v>234</v>
      </c>
      <c r="D68" s="70"/>
      <c r="E68" s="70"/>
      <c r="F68" s="70"/>
      <c r="G68" s="70"/>
    </row>
    <row r="69" spans="1:7" ht="39" x14ac:dyDescent="0.35">
      <c r="A69" s="51">
        <v>1</v>
      </c>
      <c r="B69" s="51" t="s">
        <v>235</v>
      </c>
      <c r="C69" s="52" t="s">
        <v>236</v>
      </c>
      <c r="D69" s="51" t="s">
        <v>22</v>
      </c>
      <c r="E69" s="34">
        <v>2.13</v>
      </c>
      <c r="F69" s="53">
        <v>442.44</v>
      </c>
      <c r="G69" s="36">
        <f t="shared" ref="G69:G71" si="9">ROUND(E69*F69,23)</f>
        <v>942.3972</v>
      </c>
    </row>
    <row r="70" spans="1:7" ht="27" customHeight="1" x14ac:dyDescent="0.35">
      <c r="A70" s="51">
        <v>2</v>
      </c>
      <c r="B70" s="51" t="s">
        <v>237</v>
      </c>
      <c r="C70" s="52" t="s">
        <v>238</v>
      </c>
      <c r="D70" s="51" t="s">
        <v>22</v>
      </c>
      <c r="E70" s="34">
        <v>2.13</v>
      </c>
      <c r="F70" s="53">
        <v>134.61000000000001</v>
      </c>
      <c r="G70" s="36">
        <f t="shared" si="9"/>
        <v>286.71929999999998</v>
      </c>
    </row>
    <row r="71" spans="1:7" ht="26" x14ac:dyDescent="0.35">
      <c r="A71" s="51">
        <v>3</v>
      </c>
      <c r="B71" s="51" t="s">
        <v>239</v>
      </c>
      <c r="C71" s="52" t="s">
        <v>240</v>
      </c>
      <c r="D71" s="51" t="s">
        <v>22</v>
      </c>
      <c r="E71" s="34">
        <v>2.13</v>
      </c>
      <c r="F71" s="53">
        <v>35.979999999999997</v>
      </c>
      <c r="G71" s="36">
        <f t="shared" si="9"/>
        <v>76.6374</v>
      </c>
    </row>
    <row r="72" spans="1:7" x14ac:dyDescent="0.35">
      <c r="A72" s="51"/>
      <c r="B72" s="51"/>
      <c r="C72" s="66" t="s">
        <v>241</v>
      </c>
      <c r="D72" s="66"/>
      <c r="E72" s="66"/>
      <c r="G72" s="54">
        <f>SUM(G69:G71)</f>
        <v>1305.7539000000002</v>
      </c>
    </row>
    <row r="73" spans="1:7" x14ac:dyDescent="0.35">
      <c r="A73" s="48"/>
      <c r="B73" s="48">
        <v>11</v>
      </c>
      <c r="C73" s="69" t="s">
        <v>242</v>
      </c>
      <c r="D73" s="70"/>
      <c r="E73" s="70"/>
      <c r="F73" s="70"/>
      <c r="G73" s="70"/>
    </row>
    <row r="74" spans="1:7" ht="26" x14ac:dyDescent="0.35">
      <c r="A74" s="51">
        <v>1</v>
      </c>
      <c r="B74" s="51" t="s">
        <v>243</v>
      </c>
      <c r="C74" s="52" t="s">
        <v>244</v>
      </c>
      <c r="D74" s="51" t="s">
        <v>85</v>
      </c>
      <c r="E74" s="34">
        <v>7</v>
      </c>
      <c r="F74" s="53">
        <v>5.42</v>
      </c>
      <c r="G74" s="36">
        <f t="shared" ref="G74:G83" si="10">ROUND(E74*F74,23)</f>
        <v>37.94</v>
      </c>
    </row>
    <row r="75" spans="1:7" ht="39" x14ac:dyDescent="0.35">
      <c r="A75" s="51">
        <v>3</v>
      </c>
      <c r="B75" s="51" t="s">
        <v>245</v>
      </c>
      <c r="C75" s="52" t="s">
        <v>246</v>
      </c>
      <c r="D75" s="51" t="s">
        <v>16</v>
      </c>
      <c r="E75" s="34">
        <v>2</v>
      </c>
      <c r="F75" s="53">
        <v>66.19</v>
      </c>
      <c r="G75" s="36">
        <f t="shared" si="10"/>
        <v>132.38</v>
      </c>
    </row>
    <row r="76" spans="1:7" ht="26" x14ac:dyDescent="0.35">
      <c r="A76" s="51">
        <v>4</v>
      </c>
      <c r="B76" s="51" t="s">
        <v>247</v>
      </c>
      <c r="C76" s="52" t="s">
        <v>248</v>
      </c>
      <c r="D76" s="51" t="s">
        <v>16</v>
      </c>
      <c r="E76" s="34">
        <v>2</v>
      </c>
      <c r="F76" s="53">
        <v>59.34</v>
      </c>
      <c r="G76" s="36">
        <f t="shared" si="10"/>
        <v>118.68</v>
      </c>
    </row>
    <row r="77" spans="1:7" x14ac:dyDescent="0.35">
      <c r="A77" s="51">
        <v>5</v>
      </c>
      <c r="B77" s="51" t="s">
        <v>249</v>
      </c>
      <c r="C77" s="52" t="s">
        <v>250</v>
      </c>
      <c r="D77" s="51" t="s">
        <v>25</v>
      </c>
      <c r="E77" s="34">
        <v>20</v>
      </c>
      <c r="F77" s="53">
        <v>30.91</v>
      </c>
      <c r="G77" s="36">
        <f t="shared" si="10"/>
        <v>618.20000000000005</v>
      </c>
    </row>
    <row r="78" spans="1:7" ht="26" x14ac:dyDescent="0.35">
      <c r="A78" s="51">
        <v>8</v>
      </c>
      <c r="B78" s="51" t="s">
        <v>251</v>
      </c>
      <c r="C78" s="52" t="s">
        <v>252</v>
      </c>
      <c r="D78" s="51" t="s">
        <v>253</v>
      </c>
      <c r="E78" s="34">
        <v>2.1600000000000001E-2</v>
      </c>
      <c r="F78" s="53">
        <v>590.62</v>
      </c>
      <c r="G78" s="36">
        <f t="shared" si="10"/>
        <v>12.757391999999999</v>
      </c>
    </row>
    <row r="79" spans="1:7" ht="39" x14ac:dyDescent="0.35">
      <c r="A79" s="51">
        <v>9</v>
      </c>
      <c r="B79" s="51" t="s">
        <v>254</v>
      </c>
      <c r="C79" s="52" t="s">
        <v>255</v>
      </c>
      <c r="D79" s="51" t="s">
        <v>64</v>
      </c>
      <c r="E79" s="34">
        <v>1.1000000000000001</v>
      </c>
      <c r="F79" s="53">
        <v>337.96</v>
      </c>
      <c r="G79" s="36">
        <f t="shared" si="10"/>
        <v>371.75599999999997</v>
      </c>
    </row>
    <row r="80" spans="1:7" ht="26" x14ac:dyDescent="0.35">
      <c r="A80" s="51">
        <v>10</v>
      </c>
      <c r="B80" s="51" t="s">
        <v>256</v>
      </c>
      <c r="C80" s="52" t="s">
        <v>257</v>
      </c>
      <c r="D80" s="51" t="s">
        <v>146</v>
      </c>
      <c r="E80" s="34">
        <v>8.4</v>
      </c>
      <c r="F80" s="53">
        <v>9.7799999999999994</v>
      </c>
      <c r="G80" s="36">
        <f t="shared" si="10"/>
        <v>82.152000000000001</v>
      </c>
    </row>
    <row r="81" spans="1:7" x14ac:dyDescent="0.35">
      <c r="A81" s="51">
        <v>11</v>
      </c>
      <c r="B81" s="51">
        <v>88001001</v>
      </c>
      <c r="C81" s="52" t="s">
        <v>258</v>
      </c>
      <c r="D81" s="51" t="s">
        <v>16</v>
      </c>
      <c r="E81" s="34">
        <v>7</v>
      </c>
      <c r="F81" s="53">
        <v>75</v>
      </c>
      <c r="G81" s="36">
        <f t="shared" si="10"/>
        <v>525</v>
      </c>
    </row>
    <row r="82" spans="1:7" ht="26" x14ac:dyDescent="0.35">
      <c r="A82" s="51">
        <v>12</v>
      </c>
      <c r="B82" s="51" t="s">
        <v>259</v>
      </c>
      <c r="C82" s="52" t="s">
        <v>260</v>
      </c>
      <c r="D82" s="51" t="s">
        <v>146</v>
      </c>
      <c r="E82" s="34">
        <v>4.4000000000000004</v>
      </c>
      <c r="F82" s="53">
        <v>34.950000000000003</v>
      </c>
      <c r="G82" s="36">
        <f t="shared" si="10"/>
        <v>153.78</v>
      </c>
    </row>
    <row r="83" spans="1:7" ht="26" x14ac:dyDescent="0.35">
      <c r="A83" s="51">
        <v>13</v>
      </c>
      <c r="B83" s="51" t="s">
        <v>261</v>
      </c>
      <c r="C83" s="52" t="s">
        <v>262</v>
      </c>
      <c r="D83" s="51" t="s">
        <v>85</v>
      </c>
      <c r="E83" s="34">
        <v>3</v>
      </c>
      <c r="F83" s="53">
        <v>446.79</v>
      </c>
      <c r="G83" s="36">
        <f t="shared" si="10"/>
        <v>1340.37</v>
      </c>
    </row>
    <row r="84" spans="1:7" x14ac:dyDescent="0.35">
      <c r="A84" s="51"/>
      <c r="B84" s="51"/>
      <c r="C84" s="66" t="s">
        <v>263</v>
      </c>
      <c r="D84" s="66"/>
      <c r="E84" s="66"/>
      <c r="G84" s="54">
        <f>SUM(G74:G83)</f>
        <v>3393.0153920000002</v>
      </c>
    </row>
    <row r="85" spans="1:7" x14ac:dyDescent="0.35">
      <c r="A85" s="48"/>
      <c r="B85" s="48">
        <v>12</v>
      </c>
      <c r="C85" s="69" t="s">
        <v>264</v>
      </c>
      <c r="D85" s="70"/>
      <c r="E85" s="70"/>
      <c r="F85" s="70"/>
      <c r="G85" s="70"/>
    </row>
    <row r="86" spans="1:7" ht="39" x14ac:dyDescent="0.35">
      <c r="A86" s="51">
        <v>1</v>
      </c>
      <c r="B86" s="51" t="s">
        <v>265</v>
      </c>
      <c r="C86" s="52" t="s">
        <v>266</v>
      </c>
      <c r="D86" s="51" t="s">
        <v>64</v>
      </c>
      <c r="E86" s="34">
        <v>0.435</v>
      </c>
      <c r="F86" s="53">
        <v>205.99</v>
      </c>
      <c r="G86" s="36">
        <f t="shared" ref="G86:G91" si="11">ROUND(E86*F86,23)</f>
        <v>89.605649999999997</v>
      </c>
    </row>
    <row r="87" spans="1:7" ht="26" x14ac:dyDescent="0.35">
      <c r="A87" s="51">
        <v>2</v>
      </c>
      <c r="B87" s="51" t="s">
        <v>267</v>
      </c>
      <c r="C87" s="52" t="s">
        <v>268</v>
      </c>
      <c r="D87" s="51" t="s">
        <v>25</v>
      </c>
      <c r="E87" s="34">
        <v>2.9</v>
      </c>
      <c r="F87" s="53">
        <v>1.45</v>
      </c>
      <c r="G87" s="36">
        <f t="shared" si="11"/>
        <v>4.2050000000000001</v>
      </c>
    </row>
    <row r="88" spans="1:7" x14ac:dyDescent="0.35">
      <c r="A88" s="51">
        <v>3</v>
      </c>
      <c r="B88" s="51" t="s">
        <v>62</v>
      </c>
      <c r="C88" s="52" t="s">
        <v>269</v>
      </c>
      <c r="D88" s="51" t="s">
        <v>64</v>
      </c>
      <c r="E88" s="34">
        <v>0.15</v>
      </c>
      <c r="F88" s="53">
        <v>115.46</v>
      </c>
      <c r="G88" s="36">
        <f t="shared" si="11"/>
        <v>17.318999999999999</v>
      </c>
    </row>
    <row r="89" spans="1:7" ht="26" x14ac:dyDescent="0.35">
      <c r="A89" s="51">
        <v>4</v>
      </c>
      <c r="B89" s="51" t="s">
        <v>204</v>
      </c>
      <c r="C89" s="52" t="s">
        <v>205</v>
      </c>
      <c r="D89" s="51" t="s">
        <v>22</v>
      </c>
      <c r="E89" s="34">
        <v>2.9000000000000001E-2</v>
      </c>
      <c r="F89" s="53">
        <v>265.06</v>
      </c>
      <c r="G89" s="36">
        <f t="shared" si="11"/>
        <v>7.6867400000000004</v>
      </c>
    </row>
    <row r="90" spans="1:7" ht="26" x14ac:dyDescent="0.35">
      <c r="A90" s="51">
        <v>5</v>
      </c>
      <c r="B90" s="51" t="s">
        <v>206</v>
      </c>
      <c r="C90" s="52" t="s">
        <v>270</v>
      </c>
      <c r="D90" s="51" t="s">
        <v>22</v>
      </c>
      <c r="E90" s="34">
        <v>2.9000000000000001E-2</v>
      </c>
      <c r="F90" s="53">
        <v>724.86</v>
      </c>
      <c r="G90" s="36">
        <f t="shared" si="11"/>
        <v>21.02094</v>
      </c>
    </row>
    <row r="91" spans="1:7" ht="26" x14ac:dyDescent="0.35">
      <c r="A91" s="51">
        <v>6</v>
      </c>
      <c r="B91" s="51" t="s">
        <v>208</v>
      </c>
      <c r="C91" s="52" t="s">
        <v>209</v>
      </c>
      <c r="D91" s="51" t="s">
        <v>210</v>
      </c>
      <c r="E91" s="34">
        <v>1.2999999999999999E-2</v>
      </c>
      <c r="F91" s="53">
        <v>1519.23</v>
      </c>
      <c r="G91" s="36">
        <f t="shared" si="11"/>
        <v>19.74999</v>
      </c>
    </row>
    <row r="92" spans="1:7" x14ac:dyDescent="0.35">
      <c r="A92" s="51"/>
      <c r="B92" s="51"/>
      <c r="C92" s="66" t="s">
        <v>271</v>
      </c>
      <c r="D92" s="66"/>
      <c r="E92" s="66"/>
      <c r="G92" s="54">
        <f>SUM(G86:G91)</f>
        <v>159.58732000000001</v>
      </c>
    </row>
    <row r="93" spans="1:7" x14ac:dyDescent="0.35">
      <c r="A93" s="51"/>
      <c r="B93" s="51"/>
      <c r="C93" s="66" t="s">
        <v>272</v>
      </c>
      <c r="D93" s="66"/>
      <c r="E93" s="66"/>
      <c r="G93" s="54">
        <f>G21+G28+G33+G39+G46+G51+G57+G62+G67+G72+G84+G92</f>
        <v>24399.998373999999</v>
      </c>
    </row>
    <row r="94" spans="1:7" x14ac:dyDescent="0.35">
      <c r="A94" s="51"/>
      <c r="B94" s="51"/>
      <c r="C94" s="67" t="s">
        <v>39</v>
      </c>
      <c r="D94" s="67"/>
      <c r="E94" s="67"/>
      <c r="G94" s="36">
        <f>ROUND(G93*0.21,2)</f>
        <v>5124</v>
      </c>
    </row>
    <row r="95" spans="1:7" x14ac:dyDescent="0.35">
      <c r="A95" s="51"/>
      <c r="B95" s="51"/>
      <c r="C95" s="66" t="s">
        <v>273</v>
      </c>
      <c r="D95" s="66"/>
      <c r="E95" s="66"/>
      <c r="G95" s="54">
        <f>SUM(G93:G94)</f>
        <v>29523.998373999999</v>
      </c>
    </row>
    <row r="97" spans="1:7" x14ac:dyDescent="0.35">
      <c r="B97" s="61" t="s">
        <v>41</v>
      </c>
      <c r="C97" s="61"/>
      <c r="D97" s="61"/>
      <c r="E97" s="61"/>
      <c r="F97" s="61"/>
      <c r="G97" s="61"/>
    </row>
    <row r="98" spans="1:7" x14ac:dyDescent="0.35">
      <c r="B98" s="61" t="s">
        <v>42</v>
      </c>
      <c r="C98" s="61"/>
      <c r="D98" s="61"/>
      <c r="E98" s="61"/>
      <c r="F98" s="61"/>
      <c r="G98" s="61"/>
    </row>
    <row r="100" spans="1:7" x14ac:dyDescent="0.35">
      <c r="A100" s="56"/>
      <c r="B100" s="56"/>
      <c r="C100" s="38"/>
      <c r="D100" s="56"/>
      <c r="E100" s="56"/>
      <c r="F100" s="57"/>
      <c r="G100" s="58"/>
    </row>
    <row r="102" spans="1:7" x14ac:dyDescent="0.35">
      <c r="C102" s="68" t="s">
        <v>0</v>
      </c>
      <c r="D102" s="62"/>
      <c r="E102" s="62"/>
      <c r="F102" s="62"/>
    </row>
    <row r="103" spans="1:7" x14ac:dyDescent="0.35">
      <c r="C103" s="62" t="s">
        <v>1</v>
      </c>
      <c r="D103" s="62"/>
      <c r="E103" s="62"/>
      <c r="F103" s="62"/>
    </row>
    <row r="105" spans="1:7" x14ac:dyDescent="0.35">
      <c r="A105" s="69" t="s">
        <v>2</v>
      </c>
      <c r="B105" s="70"/>
      <c r="C105" s="70"/>
      <c r="D105" s="70"/>
      <c r="E105" s="70"/>
      <c r="F105" s="70"/>
      <c r="G105" s="70"/>
    </row>
    <row r="106" spans="1:7" x14ac:dyDescent="0.35">
      <c r="A106" s="70"/>
      <c r="B106" s="70"/>
      <c r="C106" s="70"/>
      <c r="D106" s="70"/>
      <c r="E106" s="70"/>
      <c r="F106" s="70"/>
      <c r="G106" s="70"/>
    </row>
    <row r="107" spans="1:7" x14ac:dyDescent="0.35">
      <c r="A107" s="69" t="s">
        <v>180</v>
      </c>
      <c r="B107" s="70"/>
      <c r="C107" s="70"/>
      <c r="D107" s="70"/>
      <c r="E107" s="70"/>
      <c r="F107" s="70"/>
      <c r="G107" s="70"/>
    </row>
    <row r="108" spans="1:7" x14ac:dyDescent="0.35">
      <c r="A108" s="70"/>
      <c r="B108" s="70"/>
      <c r="C108" s="70"/>
      <c r="D108" s="70"/>
      <c r="E108" s="70"/>
      <c r="F108" s="70"/>
      <c r="G108" s="70"/>
    </row>
    <row r="109" spans="1:7" x14ac:dyDescent="0.35">
      <c r="A109" s="69" t="s">
        <v>4</v>
      </c>
      <c r="B109" s="69"/>
      <c r="C109" s="69"/>
      <c r="D109" s="69"/>
      <c r="E109" s="69"/>
      <c r="F109" s="69"/>
      <c r="G109" s="69"/>
    </row>
    <row r="110" spans="1:7" x14ac:dyDescent="0.35">
      <c r="A110" s="69"/>
      <c r="B110" s="69"/>
      <c r="C110" s="69"/>
      <c r="D110" s="69"/>
      <c r="E110" s="69"/>
      <c r="F110" s="69"/>
      <c r="G110" s="69"/>
    </row>
    <row r="111" spans="1:7" x14ac:dyDescent="0.35">
      <c r="A111" s="71"/>
      <c r="B111" s="71"/>
      <c r="C111" s="38"/>
      <c r="D111" s="72" t="s">
        <v>274</v>
      </c>
      <c r="E111" s="72"/>
      <c r="F111" s="72"/>
      <c r="G111" s="39">
        <f>G219</f>
        <v>1273799.6299999999</v>
      </c>
    </row>
    <row r="112" spans="1:7" x14ac:dyDescent="0.35">
      <c r="A112" s="40" t="s">
        <v>6</v>
      </c>
      <c r="B112" s="40" t="s">
        <v>7</v>
      </c>
      <c r="C112" s="40" t="s">
        <v>8</v>
      </c>
      <c r="D112" s="41" t="s">
        <v>9</v>
      </c>
      <c r="E112" s="62" t="s">
        <v>10</v>
      </c>
      <c r="F112" s="42" t="s">
        <v>11</v>
      </c>
      <c r="G112" s="43" t="s">
        <v>12</v>
      </c>
    </row>
    <row r="113" spans="1:7" x14ac:dyDescent="0.35">
      <c r="A113" s="44" t="s">
        <v>13</v>
      </c>
      <c r="B113" s="44" t="s">
        <v>14</v>
      </c>
      <c r="C113" s="44" t="s">
        <v>15</v>
      </c>
      <c r="D113" s="45" t="s">
        <v>16</v>
      </c>
      <c r="E113" s="63"/>
      <c r="F113" s="46" t="s">
        <v>17</v>
      </c>
      <c r="G113" s="47" t="s">
        <v>18</v>
      </c>
    </row>
    <row r="114" spans="1:7" x14ac:dyDescent="0.35">
      <c r="A114" s="48"/>
      <c r="B114" s="48">
        <v>1</v>
      </c>
      <c r="C114" s="49" t="s">
        <v>164</v>
      </c>
      <c r="D114" s="50"/>
      <c r="E114" s="59"/>
      <c r="F114" s="59"/>
      <c r="G114" s="50"/>
    </row>
    <row r="115" spans="1:7" ht="26" x14ac:dyDescent="0.35">
      <c r="A115" s="51">
        <v>1</v>
      </c>
      <c r="B115" s="51" t="s">
        <v>275</v>
      </c>
      <c r="C115" s="52" t="s">
        <v>276</v>
      </c>
      <c r="D115" s="51" t="s">
        <v>22</v>
      </c>
      <c r="E115" s="34">
        <v>5.59</v>
      </c>
      <c r="F115" s="53">
        <v>962.7</v>
      </c>
      <c r="G115" s="36">
        <f>ROUND(E115*F115,2)</f>
        <v>5381.49</v>
      </c>
    </row>
    <row r="116" spans="1:7" ht="26" x14ac:dyDescent="0.35">
      <c r="A116" s="51">
        <v>2</v>
      </c>
      <c r="B116" s="51" t="s">
        <v>277</v>
      </c>
      <c r="C116" s="52" t="s">
        <v>278</v>
      </c>
      <c r="D116" s="51" t="s">
        <v>22</v>
      </c>
      <c r="E116" s="34">
        <v>4.38</v>
      </c>
      <c r="F116" s="53">
        <v>1069.45</v>
      </c>
      <c r="G116" s="36">
        <f t="shared" ref="G116:G161" si="12">ROUND(E116*F116,2)</f>
        <v>4684.1899999999996</v>
      </c>
    </row>
    <row r="117" spans="1:7" ht="39" x14ac:dyDescent="0.35">
      <c r="A117" s="51">
        <v>3</v>
      </c>
      <c r="B117" s="51" t="s">
        <v>279</v>
      </c>
      <c r="C117" s="52" t="s">
        <v>280</v>
      </c>
      <c r="D117" s="51" t="s">
        <v>85</v>
      </c>
      <c r="E117" s="34">
        <v>8</v>
      </c>
      <c r="F117" s="53">
        <v>48.81</v>
      </c>
      <c r="G117" s="36">
        <f t="shared" si="12"/>
        <v>390.48</v>
      </c>
    </row>
    <row r="118" spans="1:7" ht="39" x14ac:dyDescent="0.35">
      <c r="A118" s="51">
        <v>4</v>
      </c>
      <c r="B118" s="51" t="s">
        <v>281</v>
      </c>
      <c r="C118" s="52" t="s">
        <v>282</v>
      </c>
      <c r="D118" s="51" t="s">
        <v>16</v>
      </c>
      <c r="E118" s="34">
        <v>3</v>
      </c>
      <c r="F118" s="53">
        <v>28.6</v>
      </c>
      <c r="G118" s="36">
        <f t="shared" si="12"/>
        <v>85.8</v>
      </c>
    </row>
    <row r="119" spans="1:7" ht="26" x14ac:dyDescent="0.35">
      <c r="A119" s="51">
        <v>5</v>
      </c>
      <c r="B119" s="51" t="s">
        <v>283</v>
      </c>
      <c r="C119" s="52" t="s">
        <v>284</v>
      </c>
      <c r="D119" s="51" t="s">
        <v>22</v>
      </c>
      <c r="E119" s="34">
        <v>0.06</v>
      </c>
      <c r="F119" s="53">
        <v>6100.32</v>
      </c>
      <c r="G119" s="36">
        <f t="shared" si="12"/>
        <v>366.02</v>
      </c>
    </row>
    <row r="120" spans="1:7" ht="26" x14ac:dyDescent="0.35">
      <c r="A120" s="51">
        <v>6</v>
      </c>
      <c r="B120" s="51" t="s">
        <v>285</v>
      </c>
      <c r="C120" s="52" t="s">
        <v>286</v>
      </c>
      <c r="D120" s="51" t="s">
        <v>64</v>
      </c>
      <c r="E120" s="34">
        <v>202.5</v>
      </c>
      <c r="F120" s="53">
        <v>37.229999999999997</v>
      </c>
      <c r="G120" s="36">
        <f t="shared" si="12"/>
        <v>7539.08</v>
      </c>
    </row>
    <row r="121" spans="1:7" ht="26" x14ac:dyDescent="0.35">
      <c r="A121" s="51">
        <v>7</v>
      </c>
      <c r="B121" s="51" t="s">
        <v>287</v>
      </c>
      <c r="C121" s="52" t="s">
        <v>288</v>
      </c>
      <c r="D121" s="51" t="s">
        <v>22</v>
      </c>
      <c r="E121" s="34">
        <v>94.918999999999997</v>
      </c>
      <c r="F121" s="53">
        <v>142.59</v>
      </c>
      <c r="G121" s="36">
        <f t="shared" si="12"/>
        <v>13534.5</v>
      </c>
    </row>
    <row r="122" spans="1:7" ht="26" x14ac:dyDescent="0.35">
      <c r="A122" s="51">
        <v>8</v>
      </c>
      <c r="B122" s="51" t="s">
        <v>289</v>
      </c>
      <c r="C122" s="52" t="s">
        <v>290</v>
      </c>
      <c r="D122" s="51" t="s">
        <v>25</v>
      </c>
      <c r="E122" s="34">
        <v>1300</v>
      </c>
      <c r="F122" s="53">
        <v>2.14</v>
      </c>
      <c r="G122" s="36">
        <f t="shared" si="12"/>
        <v>2782</v>
      </c>
    </row>
    <row r="123" spans="1:7" ht="27" customHeight="1" x14ac:dyDescent="0.35">
      <c r="A123" s="51">
        <v>9</v>
      </c>
      <c r="B123" s="51" t="s">
        <v>291</v>
      </c>
      <c r="C123" s="52" t="s">
        <v>292</v>
      </c>
      <c r="D123" s="51" t="s">
        <v>22</v>
      </c>
      <c r="E123" s="34">
        <v>5.04</v>
      </c>
      <c r="F123" s="53">
        <v>129.66999999999999</v>
      </c>
      <c r="G123" s="36">
        <f t="shared" si="12"/>
        <v>653.54</v>
      </c>
    </row>
    <row r="124" spans="1:7" ht="26" x14ac:dyDescent="0.35">
      <c r="A124" s="51">
        <v>10</v>
      </c>
      <c r="B124" s="51" t="s">
        <v>293</v>
      </c>
      <c r="C124" s="52" t="s">
        <v>294</v>
      </c>
      <c r="D124" s="51" t="s">
        <v>22</v>
      </c>
      <c r="E124" s="34">
        <v>21.3</v>
      </c>
      <c r="F124" s="53">
        <v>85.28</v>
      </c>
      <c r="G124" s="36">
        <f t="shared" si="12"/>
        <v>1816.46</v>
      </c>
    </row>
    <row r="125" spans="1:7" ht="26" x14ac:dyDescent="0.35">
      <c r="A125" s="51">
        <v>11</v>
      </c>
      <c r="B125" s="51" t="s">
        <v>295</v>
      </c>
      <c r="C125" s="52" t="s">
        <v>296</v>
      </c>
      <c r="D125" s="51" t="s">
        <v>22</v>
      </c>
      <c r="E125" s="34">
        <v>1.2</v>
      </c>
      <c r="F125" s="53">
        <v>213.89</v>
      </c>
      <c r="G125" s="36">
        <f t="shared" si="12"/>
        <v>256.67</v>
      </c>
    </row>
    <row r="126" spans="1:7" x14ac:dyDescent="0.35">
      <c r="A126" s="51">
        <v>12</v>
      </c>
      <c r="B126" s="51" t="s">
        <v>297</v>
      </c>
      <c r="C126" s="52" t="s">
        <v>298</v>
      </c>
      <c r="D126" s="51" t="s">
        <v>22</v>
      </c>
      <c r="E126" s="34">
        <v>23.303999999999998</v>
      </c>
      <c r="F126" s="53">
        <v>360.45</v>
      </c>
      <c r="G126" s="36">
        <f t="shared" si="12"/>
        <v>8399.93</v>
      </c>
    </row>
    <row r="127" spans="1:7" ht="26" x14ac:dyDescent="0.35">
      <c r="A127" s="51">
        <v>13</v>
      </c>
      <c r="B127" s="51" t="s">
        <v>299</v>
      </c>
      <c r="C127" s="52" t="s">
        <v>300</v>
      </c>
      <c r="D127" s="51" t="s">
        <v>22</v>
      </c>
      <c r="E127" s="34">
        <v>5.5369999999999999</v>
      </c>
      <c r="F127" s="53">
        <v>213.89</v>
      </c>
      <c r="G127" s="36">
        <f t="shared" si="12"/>
        <v>1184.31</v>
      </c>
    </row>
    <row r="128" spans="1:7" ht="26" x14ac:dyDescent="0.35">
      <c r="A128" s="51">
        <v>14</v>
      </c>
      <c r="B128" s="51" t="s">
        <v>301</v>
      </c>
      <c r="C128" s="52" t="s">
        <v>302</v>
      </c>
      <c r="D128" s="51" t="s">
        <v>64</v>
      </c>
      <c r="E128" s="34">
        <v>55.37</v>
      </c>
      <c r="F128" s="53">
        <v>156.35</v>
      </c>
      <c r="G128" s="36">
        <f t="shared" si="12"/>
        <v>8657.1</v>
      </c>
    </row>
    <row r="129" spans="1:7" x14ac:dyDescent="0.35">
      <c r="A129" s="51">
        <v>15</v>
      </c>
      <c r="B129" s="51" t="s">
        <v>303</v>
      </c>
      <c r="C129" s="52" t="s">
        <v>304</v>
      </c>
      <c r="D129" s="51" t="s">
        <v>146</v>
      </c>
      <c r="E129" s="34">
        <v>56.6</v>
      </c>
      <c r="F129" s="53">
        <v>4.6100000000000003</v>
      </c>
      <c r="G129" s="36">
        <f t="shared" si="12"/>
        <v>260.93</v>
      </c>
    </row>
    <row r="130" spans="1:7" ht="14.15" customHeight="1" x14ac:dyDescent="0.35">
      <c r="A130" s="51">
        <v>16</v>
      </c>
      <c r="B130" s="51" t="s">
        <v>305</v>
      </c>
      <c r="C130" s="52" t="s">
        <v>306</v>
      </c>
      <c r="D130" s="51" t="s">
        <v>22</v>
      </c>
      <c r="E130" s="34">
        <v>5.6929999999999996</v>
      </c>
      <c r="F130" s="53">
        <v>199.34</v>
      </c>
      <c r="G130" s="36">
        <f t="shared" si="12"/>
        <v>1134.8399999999999</v>
      </c>
    </row>
    <row r="131" spans="1:7" ht="41.25" customHeight="1" x14ac:dyDescent="0.35">
      <c r="A131" s="51">
        <v>17</v>
      </c>
      <c r="B131" s="51" t="s">
        <v>307</v>
      </c>
      <c r="C131" s="52" t="s">
        <v>308</v>
      </c>
      <c r="D131" s="51" t="s">
        <v>85</v>
      </c>
      <c r="E131" s="34">
        <v>3</v>
      </c>
      <c r="F131" s="53">
        <v>8.27</v>
      </c>
      <c r="G131" s="36">
        <f t="shared" si="12"/>
        <v>24.81</v>
      </c>
    </row>
    <row r="132" spans="1:7" ht="27" customHeight="1" x14ac:dyDescent="0.35">
      <c r="A132" s="51">
        <v>18</v>
      </c>
      <c r="B132" s="51" t="s">
        <v>309</v>
      </c>
      <c r="C132" s="52" t="s">
        <v>310</v>
      </c>
      <c r="D132" s="51" t="s">
        <v>146</v>
      </c>
      <c r="E132" s="34">
        <v>260.3</v>
      </c>
      <c r="F132" s="53">
        <v>1.1599999999999999</v>
      </c>
      <c r="G132" s="36">
        <f t="shared" si="12"/>
        <v>301.95</v>
      </c>
    </row>
    <row r="133" spans="1:7" ht="39" x14ac:dyDescent="0.35">
      <c r="A133" s="51">
        <v>19</v>
      </c>
      <c r="B133" s="51" t="s">
        <v>311</v>
      </c>
      <c r="C133" s="52" t="s">
        <v>312</v>
      </c>
      <c r="D133" s="51" t="s">
        <v>28</v>
      </c>
      <c r="E133" s="34">
        <v>0.04</v>
      </c>
      <c r="F133" s="53">
        <v>304.12</v>
      </c>
      <c r="G133" s="36">
        <f t="shared" si="12"/>
        <v>12.16</v>
      </c>
    </row>
    <row r="134" spans="1:7" ht="39" x14ac:dyDescent="0.35">
      <c r="A134" s="51">
        <v>20</v>
      </c>
      <c r="B134" s="51" t="s">
        <v>313</v>
      </c>
      <c r="C134" s="52" t="s">
        <v>314</v>
      </c>
      <c r="D134" s="51" t="s">
        <v>22</v>
      </c>
      <c r="E134" s="34">
        <v>2.7959999999999998</v>
      </c>
      <c r="F134" s="53">
        <v>215.49</v>
      </c>
      <c r="G134" s="36">
        <f t="shared" si="12"/>
        <v>602.51</v>
      </c>
    </row>
    <row r="135" spans="1:7" ht="26" x14ac:dyDescent="0.35">
      <c r="A135" s="51">
        <v>21</v>
      </c>
      <c r="B135" s="51" t="s">
        <v>299</v>
      </c>
      <c r="C135" s="52" t="s">
        <v>300</v>
      </c>
      <c r="D135" s="51" t="s">
        <v>22</v>
      </c>
      <c r="E135" s="34">
        <v>0.22700000000000001</v>
      </c>
      <c r="F135" s="53">
        <v>213.89</v>
      </c>
      <c r="G135" s="36">
        <f t="shared" si="12"/>
        <v>48.55</v>
      </c>
    </row>
    <row r="136" spans="1:7" ht="39" x14ac:dyDescent="0.35">
      <c r="A136" s="51">
        <v>22</v>
      </c>
      <c r="B136" s="51" t="s">
        <v>315</v>
      </c>
      <c r="C136" s="52" t="s">
        <v>316</v>
      </c>
      <c r="D136" s="51" t="s">
        <v>47</v>
      </c>
      <c r="E136" s="34">
        <v>105.34</v>
      </c>
      <c r="F136" s="53">
        <v>37.549999999999997</v>
      </c>
      <c r="G136" s="36">
        <f t="shared" si="12"/>
        <v>3955.52</v>
      </c>
    </row>
    <row r="137" spans="1:7" ht="39" x14ac:dyDescent="0.35">
      <c r="A137" s="51">
        <v>23</v>
      </c>
      <c r="B137" s="51" t="s">
        <v>197</v>
      </c>
      <c r="C137" s="52" t="s">
        <v>198</v>
      </c>
      <c r="D137" s="51" t="s">
        <v>47</v>
      </c>
      <c r="E137" s="34">
        <v>948.06</v>
      </c>
      <c r="F137" s="53">
        <v>22.8</v>
      </c>
      <c r="G137" s="36">
        <f t="shared" si="12"/>
        <v>21615.77</v>
      </c>
    </row>
    <row r="138" spans="1:7" ht="27" customHeight="1" x14ac:dyDescent="0.35">
      <c r="A138" s="51">
        <v>24</v>
      </c>
      <c r="B138" s="51" t="s">
        <v>317</v>
      </c>
      <c r="C138" s="52" t="s">
        <v>318</v>
      </c>
      <c r="D138" s="51" t="s">
        <v>47</v>
      </c>
      <c r="E138" s="34">
        <v>1053.4000000000001</v>
      </c>
      <c r="F138" s="53">
        <v>6.63</v>
      </c>
      <c r="G138" s="36">
        <f t="shared" si="12"/>
        <v>6984.04</v>
      </c>
    </row>
    <row r="139" spans="1:7" x14ac:dyDescent="0.35">
      <c r="A139" s="51"/>
      <c r="B139" s="51"/>
      <c r="C139" s="66" t="s">
        <v>123</v>
      </c>
      <c r="D139" s="66"/>
      <c r="E139" s="66"/>
      <c r="G139" s="54">
        <f>SUM(G115:G138)</f>
        <v>90672.64999999998</v>
      </c>
    </row>
    <row r="140" spans="1:7" x14ac:dyDescent="0.35">
      <c r="A140" s="48"/>
      <c r="B140" s="48">
        <v>2</v>
      </c>
      <c r="C140" s="69" t="s">
        <v>19</v>
      </c>
      <c r="D140" s="70"/>
      <c r="E140" s="70"/>
      <c r="F140" s="70"/>
      <c r="G140" s="70"/>
    </row>
    <row r="141" spans="1:7" ht="39.75" customHeight="1" x14ac:dyDescent="0.35">
      <c r="A141" s="51">
        <v>1</v>
      </c>
      <c r="B141" s="51" t="s">
        <v>20</v>
      </c>
      <c r="C141" s="52" t="s">
        <v>21</v>
      </c>
      <c r="D141" s="51" t="s">
        <v>22</v>
      </c>
      <c r="E141" s="34">
        <v>0.105</v>
      </c>
      <c r="F141" s="53">
        <v>4062.27</v>
      </c>
      <c r="G141" s="36">
        <f t="shared" si="12"/>
        <v>426.54</v>
      </c>
    </row>
    <row r="142" spans="1:7" ht="26" x14ac:dyDescent="0.35">
      <c r="A142" s="51">
        <v>2</v>
      </c>
      <c r="B142" s="51" t="s">
        <v>319</v>
      </c>
      <c r="C142" s="52" t="s">
        <v>320</v>
      </c>
      <c r="D142" s="51" t="s">
        <v>25</v>
      </c>
      <c r="E142" s="34">
        <v>31.7</v>
      </c>
      <c r="F142" s="53">
        <v>178.34</v>
      </c>
      <c r="G142" s="36">
        <f t="shared" si="12"/>
        <v>5653.38</v>
      </c>
    </row>
    <row r="143" spans="1:7" x14ac:dyDescent="0.35">
      <c r="A143" s="51">
        <v>3</v>
      </c>
      <c r="B143" s="51" t="s">
        <v>321</v>
      </c>
      <c r="C143" s="52" t="s">
        <v>322</v>
      </c>
      <c r="D143" s="51" t="s">
        <v>22</v>
      </c>
      <c r="E143" s="34">
        <v>0.45600000000000002</v>
      </c>
      <c r="F143" s="53">
        <v>5698.73</v>
      </c>
      <c r="G143" s="36">
        <f t="shared" si="12"/>
        <v>2598.62</v>
      </c>
    </row>
    <row r="144" spans="1:7" ht="26" x14ac:dyDescent="0.35">
      <c r="A144" s="51">
        <v>4</v>
      </c>
      <c r="B144" s="51" t="s">
        <v>323</v>
      </c>
      <c r="C144" s="52" t="s">
        <v>324</v>
      </c>
      <c r="D144" s="51" t="s">
        <v>28</v>
      </c>
      <c r="E144" s="34">
        <v>2.2000000000000002</v>
      </c>
      <c r="F144" s="53">
        <v>938.72</v>
      </c>
      <c r="G144" s="36">
        <f t="shared" si="12"/>
        <v>2065.1799999999998</v>
      </c>
    </row>
    <row r="145" spans="1:7" ht="26" x14ac:dyDescent="0.35">
      <c r="A145" s="51">
        <v>5</v>
      </c>
      <c r="B145" s="51" t="s">
        <v>29</v>
      </c>
      <c r="C145" s="52" t="s">
        <v>30</v>
      </c>
      <c r="D145" s="51" t="s">
        <v>25</v>
      </c>
      <c r="E145" s="34">
        <v>124.4</v>
      </c>
      <c r="F145" s="53">
        <v>21.64</v>
      </c>
      <c r="G145" s="36">
        <f t="shared" si="12"/>
        <v>2692.02</v>
      </c>
    </row>
    <row r="146" spans="1:7" ht="26" x14ac:dyDescent="0.35">
      <c r="A146" s="51">
        <v>6</v>
      </c>
      <c r="B146" s="51" t="s">
        <v>31</v>
      </c>
      <c r="C146" s="52" t="s">
        <v>325</v>
      </c>
      <c r="D146" s="51" t="s">
        <v>25</v>
      </c>
      <c r="E146" s="34">
        <v>128.1</v>
      </c>
      <c r="F146" s="53">
        <v>82.99</v>
      </c>
      <c r="G146" s="36">
        <f t="shared" si="12"/>
        <v>10631.02</v>
      </c>
    </row>
    <row r="147" spans="1:7" ht="39" customHeight="1" x14ac:dyDescent="0.35">
      <c r="A147" s="51">
        <v>7</v>
      </c>
      <c r="B147" s="51" t="s">
        <v>33</v>
      </c>
      <c r="C147" s="52" t="s">
        <v>326</v>
      </c>
      <c r="D147" s="51" t="s">
        <v>28</v>
      </c>
      <c r="E147" s="34">
        <v>8.0920000000000005</v>
      </c>
      <c r="F147" s="53">
        <v>1584.58</v>
      </c>
      <c r="G147" s="36">
        <f t="shared" si="12"/>
        <v>12822.42</v>
      </c>
    </row>
    <row r="148" spans="1:7" x14ac:dyDescent="0.35">
      <c r="A148" s="51">
        <v>8</v>
      </c>
      <c r="B148" s="51" t="s">
        <v>35</v>
      </c>
      <c r="C148" s="52" t="s">
        <v>327</v>
      </c>
      <c r="D148" s="51" t="s">
        <v>25</v>
      </c>
      <c r="E148" s="34">
        <v>5.42</v>
      </c>
      <c r="F148" s="53">
        <v>43.994</v>
      </c>
      <c r="G148" s="36">
        <f t="shared" si="12"/>
        <v>238.45</v>
      </c>
    </row>
    <row r="149" spans="1:7" ht="39" x14ac:dyDescent="0.35">
      <c r="A149" s="51">
        <v>9</v>
      </c>
      <c r="B149" s="51" t="s">
        <v>311</v>
      </c>
      <c r="C149" s="52" t="s">
        <v>328</v>
      </c>
      <c r="D149" s="51" t="s">
        <v>28</v>
      </c>
      <c r="E149" s="34">
        <v>1.23</v>
      </c>
      <c r="F149" s="53">
        <v>4333.2700000000004</v>
      </c>
      <c r="G149" s="36">
        <f t="shared" si="12"/>
        <v>5329.92</v>
      </c>
    </row>
    <row r="150" spans="1:7" ht="27.75" customHeight="1" x14ac:dyDescent="0.35">
      <c r="A150" s="51">
        <v>10</v>
      </c>
      <c r="B150" s="51" t="s">
        <v>311</v>
      </c>
      <c r="C150" s="52" t="s">
        <v>329</v>
      </c>
      <c r="D150" s="51" t="s">
        <v>28</v>
      </c>
      <c r="E150" s="34">
        <v>0.24</v>
      </c>
      <c r="F150" s="53">
        <v>5447.21</v>
      </c>
      <c r="G150" s="36">
        <f t="shared" si="12"/>
        <v>1307.33</v>
      </c>
    </row>
    <row r="151" spans="1:7" ht="39" x14ac:dyDescent="0.35">
      <c r="A151" s="51">
        <v>11</v>
      </c>
      <c r="B151" s="51" t="s">
        <v>330</v>
      </c>
      <c r="C151" s="52" t="s">
        <v>331</v>
      </c>
      <c r="D151" s="51" t="s">
        <v>146</v>
      </c>
      <c r="E151" s="34">
        <v>125.1</v>
      </c>
      <c r="F151" s="53">
        <v>21.35</v>
      </c>
      <c r="G151" s="36">
        <f t="shared" si="12"/>
        <v>2670.89</v>
      </c>
    </row>
    <row r="152" spans="1:7" ht="39" x14ac:dyDescent="0.35">
      <c r="A152" s="51">
        <v>12</v>
      </c>
      <c r="B152" s="51" t="s">
        <v>330</v>
      </c>
      <c r="C152" s="52" t="s">
        <v>332</v>
      </c>
      <c r="D152" s="51" t="s">
        <v>146</v>
      </c>
      <c r="E152" s="34">
        <v>131.30000000000001</v>
      </c>
      <c r="F152" s="53">
        <v>22.07</v>
      </c>
      <c r="G152" s="36">
        <f t="shared" si="12"/>
        <v>2897.79</v>
      </c>
    </row>
    <row r="153" spans="1:7" ht="39" x14ac:dyDescent="0.35">
      <c r="A153" s="51">
        <v>13</v>
      </c>
      <c r="B153" s="51" t="s">
        <v>333</v>
      </c>
      <c r="C153" s="52" t="s">
        <v>334</v>
      </c>
      <c r="D153" s="51" t="s">
        <v>85</v>
      </c>
      <c r="E153" s="34">
        <v>14</v>
      </c>
      <c r="F153" s="53">
        <v>45.23</v>
      </c>
      <c r="G153" s="36">
        <f t="shared" si="12"/>
        <v>633.22</v>
      </c>
    </row>
    <row r="154" spans="1:7" x14ac:dyDescent="0.35">
      <c r="A154" s="51">
        <v>14</v>
      </c>
      <c r="B154" s="51" t="s">
        <v>249</v>
      </c>
      <c r="C154" s="52" t="s">
        <v>250</v>
      </c>
      <c r="D154" s="51" t="s">
        <v>25</v>
      </c>
      <c r="E154" s="34">
        <v>12</v>
      </c>
      <c r="F154" s="53">
        <v>433.18</v>
      </c>
      <c r="G154" s="36">
        <f t="shared" si="12"/>
        <v>5198.16</v>
      </c>
    </row>
    <row r="155" spans="1:7" ht="39" x14ac:dyDescent="0.35">
      <c r="A155" s="51">
        <v>15</v>
      </c>
      <c r="B155" s="51" t="s">
        <v>335</v>
      </c>
      <c r="C155" s="52" t="s">
        <v>336</v>
      </c>
      <c r="D155" s="51" t="s">
        <v>25</v>
      </c>
      <c r="E155" s="34">
        <v>23.5</v>
      </c>
      <c r="F155" s="53">
        <v>83.79</v>
      </c>
      <c r="G155" s="36">
        <f t="shared" si="12"/>
        <v>1969.07</v>
      </c>
    </row>
    <row r="156" spans="1:7" ht="39" x14ac:dyDescent="0.35">
      <c r="A156" s="51">
        <v>16</v>
      </c>
      <c r="B156" s="51" t="s">
        <v>337</v>
      </c>
      <c r="C156" s="52" t="s">
        <v>338</v>
      </c>
      <c r="D156" s="51" t="s">
        <v>16</v>
      </c>
      <c r="E156" s="34">
        <v>4</v>
      </c>
      <c r="F156" s="53">
        <v>314.55</v>
      </c>
      <c r="G156" s="36">
        <f t="shared" si="12"/>
        <v>1258.2</v>
      </c>
    </row>
    <row r="157" spans="1:7" x14ac:dyDescent="0.35">
      <c r="A157" s="51">
        <v>17</v>
      </c>
      <c r="B157" s="51" t="s">
        <v>339</v>
      </c>
      <c r="C157" s="52" t="s">
        <v>340</v>
      </c>
      <c r="D157" s="51" t="s">
        <v>28</v>
      </c>
      <c r="E157" s="34">
        <v>5.3999999999999999E-2</v>
      </c>
      <c r="F157" s="53">
        <v>13113.18</v>
      </c>
      <c r="G157" s="36">
        <f t="shared" si="12"/>
        <v>708.11</v>
      </c>
    </row>
    <row r="158" spans="1:7" ht="26" x14ac:dyDescent="0.35">
      <c r="A158" s="51">
        <v>18</v>
      </c>
      <c r="B158" s="51" t="s">
        <v>341</v>
      </c>
      <c r="C158" s="52" t="s">
        <v>342</v>
      </c>
      <c r="D158" s="51" t="s">
        <v>85</v>
      </c>
      <c r="E158" s="34">
        <v>7</v>
      </c>
      <c r="F158" s="53">
        <v>217.22</v>
      </c>
      <c r="G158" s="36">
        <f t="shared" si="12"/>
        <v>1520.54</v>
      </c>
    </row>
    <row r="159" spans="1:7" ht="26" x14ac:dyDescent="0.35">
      <c r="A159" s="51">
        <v>19</v>
      </c>
      <c r="B159" s="51" t="s">
        <v>341</v>
      </c>
      <c r="C159" s="52" t="s">
        <v>343</v>
      </c>
      <c r="D159" s="51" t="s">
        <v>85</v>
      </c>
      <c r="E159" s="34">
        <v>3</v>
      </c>
      <c r="F159" s="53">
        <v>217.22</v>
      </c>
      <c r="G159" s="36">
        <f t="shared" si="12"/>
        <v>651.66</v>
      </c>
    </row>
    <row r="160" spans="1:7" ht="39" x14ac:dyDescent="0.35">
      <c r="A160" s="51">
        <v>20</v>
      </c>
      <c r="B160" s="51" t="s">
        <v>344</v>
      </c>
      <c r="C160" s="52" t="s">
        <v>345</v>
      </c>
      <c r="D160" s="51" t="s">
        <v>22</v>
      </c>
      <c r="E160" s="34">
        <v>0.36</v>
      </c>
      <c r="F160" s="53">
        <v>1668.54</v>
      </c>
      <c r="G160" s="36">
        <f t="shared" si="12"/>
        <v>600.66999999999996</v>
      </c>
    </row>
    <row r="161" spans="1:7" ht="39" x14ac:dyDescent="0.35">
      <c r="A161" s="51">
        <v>21</v>
      </c>
      <c r="B161" s="51" t="s">
        <v>346</v>
      </c>
      <c r="C161" s="52" t="s">
        <v>347</v>
      </c>
      <c r="D161" s="51" t="s">
        <v>22</v>
      </c>
      <c r="E161" s="34">
        <v>12</v>
      </c>
      <c r="F161" s="53">
        <v>744.03</v>
      </c>
      <c r="G161" s="36">
        <f t="shared" si="12"/>
        <v>8928.36</v>
      </c>
    </row>
    <row r="162" spans="1:7" x14ac:dyDescent="0.35">
      <c r="A162" s="51"/>
      <c r="B162" s="51"/>
      <c r="C162" s="66" t="s">
        <v>37</v>
      </c>
      <c r="D162" s="66"/>
      <c r="E162" s="66"/>
      <c r="G162" s="54">
        <f>SUM(G141:G161)</f>
        <v>70801.55</v>
      </c>
    </row>
    <row r="163" spans="1:7" x14ac:dyDescent="0.35">
      <c r="A163" s="48"/>
      <c r="B163" s="48">
        <v>3</v>
      </c>
      <c r="C163" s="69" t="s">
        <v>348</v>
      </c>
      <c r="D163" s="70"/>
      <c r="E163" s="70"/>
      <c r="F163" s="70"/>
      <c r="G163" s="70"/>
    </row>
    <row r="164" spans="1:7" ht="26" x14ac:dyDescent="0.35">
      <c r="A164" s="51">
        <v>1</v>
      </c>
      <c r="B164" s="51" t="s">
        <v>349</v>
      </c>
      <c r="C164" s="52" t="s">
        <v>350</v>
      </c>
      <c r="D164" s="51" t="s">
        <v>64</v>
      </c>
      <c r="E164" s="34">
        <v>97</v>
      </c>
      <c r="F164" s="53">
        <v>223.43</v>
      </c>
      <c r="G164" s="36">
        <f t="shared" ref="G164:G203" si="13">ROUND(E164*F164,2)</f>
        <v>21672.71</v>
      </c>
    </row>
    <row r="165" spans="1:7" ht="39" x14ac:dyDescent="0.35">
      <c r="A165" s="51">
        <v>2</v>
      </c>
      <c r="B165" s="51" t="s">
        <v>351</v>
      </c>
      <c r="C165" s="52" t="s">
        <v>352</v>
      </c>
      <c r="D165" s="51" t="s">
        <v>64</v>
      </c>
      <c r="E165" s="34">
        <v>22.8</v>
      </c>
      <c r="F165" s="53">
        <v>219.61</v>
      </c>
      <c r="G165" s="36">
        <f t="shared" si="13"/>
        <v>5007.1099999999997</v>
      </c>
    </row>
    <row r="166" spans="1:7" ht="26" x14ac:dyDescent="0.35">
      <c r="A166" s="51">
        <v>3</v>
      </c>
      <c r="B166" s="51" t="s">
        <v>353</v>
      </c>
      <c r="C166" s="52" t="s">
        <v>354</v>
      </c>
      <c r="D166" s="51" t="s">
        <v>16</v>
      </c>
      <c r="E166" s="34">
        <v>1</v>
      </c>
      <c r="F166" s="53">
        <v>1998.62</v>
      </c>
      <c r="G166" s="36">
        <f t="shared" si="13"/>
        <v>1998.62</v>
      </c>
    </row>
    <row r="167" spans="1:7" ht="39" x14ac:dyDescent="0.35">
      <c r="A167" s="51">
        <v>5</v>
      </c>
      <c r="B167" s="51" t="s">
        <v>355</v>
      </c>
      <c r="C167" s="52" t="s">
        <v>356</v>
      </c>
      <c r="D167" s="51" t="s">
        <v>64</v>
      </c>
      <c r="E167" s="34">
        <v>10.9</v>
      </c>
      <c r="F167" s="53">
        <v>654.86</v>
      </c>
      <c r="G167" s="36">
        <f t="shared" si="13"/>
        <v>7137.97</v>
      </c>
    </row>
    <row r="168" spans="1:7" ht="26" x14ac:dyDescent="0.35">
      <c r="A168" s="51">
        <v>6</v>
      </c>
      <c r="B168" s="51" t="s">
        <v>357</v>
      </c>
      <c r="C168" s="52" t="s">
        <v>358</v>
      </c>
      <c r="D168" s="51" t="s">
        <v>25</v>
      </c>
      <c r="E168" s="34">
        <v>49.3</v>
      </c>
      <c r="F168" s="53">
        <v>143.12</v>
      </c>
      <c r="G168" s="36">
        <f t="shared" si="13"/>
        <v>7055.82</v>
      </c>
    </row>
    <row r="169" spans="1:7" ht="26" x14ac:dyDescent="0.35">
      <c r="A169" s="51">
        <v>7</v>
      </c>
      <c r="B169" s="51" t="s">
        <v>359</v>
      </c>
      <c r="C169" s="52" t="s">
        <v>360</v>
      </c>
      <c r="D169" s="51" t="s">
        <v>22</v>
      </c>
      <c r="E169" s="34">
        <v>0.28999999999999998</v>
      </c>
      <c r="F169" s="53">
        <v>10206.879999999999</v>
      </c>
      <c r="G169" s="36">
        <f t="shared" si="13"/>
        <v>2960</v>
      </c>
    </row>
    <row r="170" spans="1:7" ht="39" x14ac:dyDescent="0.35">
      <c r="A170" s="51">
        <v>8</v>
      </c>
      <c r="B170" s="51" t="s">
        <v>361</v>
      </c>
      <c r="C170" s="52" t="s">
        <v>362</v>
      </c>
      <c r="D170" s="51" t="s">
        <v>22</v>
      </c>
      <c r="E170" s="34">
        <v>3.355</v>
      </c>
      <c r="F170" s="53">
        <v>3803.59</v>
      </c>
      <c r="G170" s="36">
        <f t="shared" si="13"/>
        <v>12761.04</v>
      </c>
    </row>
    <row r="171" spans="1:7" ht="26" x14ac:dyDescent="0.35">
      <c r="A171" s="51">
        <v>9</v>
      </c>
      <c r="B171" s="51" t="s">
        <v>363</v>
      </c>
      <c r="C171" s="52" t="s">
        <v>364</v>
      </c>
      <c r="D171" s="51" t="s">
        <v>22</v>
      </c>
      <c r="E171" s="34">
        <v>84.790999999999997</v>
      </c>
      <c r="F171" s="53">
        <v>109.33</v>
      </c>
      <c r="G171" s="36">
        <f t="shared" si="13"/>
        <v>9270.2000000000007</v>
      </c>
    </row>
    <row r="172" spans="1:7" ht="39" x14ac:dyDescent="0.35">
      <c r="A172" s="51">
        <v>10</v>
      </c>
      <c r="B172" s="51" t="s">
        <v>365</v>
      </c>
      <c r="C172" s="52" t="s">
        <v>366</v>
      </c>
      <c r="D172" s="51" t="s">
        <v>22</v>
      </c>
      <c r="E172" s="34">
        <v>84.790999999999997</v>
      </c>
      <c r="F172" s="37">
        <v>1382.35</v>
      </c>
      <c r="G172" s="36">
        <f t="shared" si="13"/>
        <v>117210.84</v>
      </c>
    </row>
    <row r="173" spans="1:7" ht="26" x14ac:dyDescent="0.35">
      <c r="A173" s="51">
        <v>11</v>
      </c>
      <c r="B173" s="51" t="s">
        <v>367</v>
      </c>
      <c r="C173" s="52" t="s">
        <v>368</v>
      </c>
      <c r="D173" s="51" t="s">
        <v>22</v>
      </c>
      <c r="E173" s="34">
        <v>76.778000000000006</v>
      </c>
      <c r="F173" s="53">
        <v>447.83</v>
      </c>
      <c r="G173" s="36">
        <f t="shared" si="13"/>
        <v>34383.49</v>
      </c>
    </row>
    <row r="174" spans="1:7" ht="39" x14ac:dyDescent="0.35">
      <c r="A174" s="51">
        <v>12</v>
      </c>
      <c r="B174" s="51" t="s">
        <v>369</v>
      </c>
      <c r="C174" s="52" t="s">
        <v>370</v>
      </c>
      <c r="D174" s="51" t="s">
        <v>22</v>
      </c>
      <c r="E174" s="34">
        <v>76.778000000000006</v>
      </c>
      <c r="F174" s="53">
        <v>1082.5899999999999</v>
      </c>
      <c r="G174" s="36">
        <f t="shared" si="13"/>
        <v>83119.100000000006</v>
      </c>
    </row>
    <row r="175" spans="1:7" ht="52" x14ac:dyDescent="0.35">
      <c r="A175" s="51">
        <v>13</v>
      </c>
      <c r="B175" s="51" t="s">
        <v>371</v>
      </c>
      <c r="C175" s="52" t="s">
        <v>372</v>
      </c>
      <c r="D175" s="51" t="s">
        <v>25</v>
      </c>
      <c r="E175" s="34">
        <v>801.3</v>
      </c>
      <c r="F175" s="53">
        <v>7.1</v>
      </c>
      <c r="G175" s="36">
        <f t="shared" si="13"/>
        <v>5689.23</v>
      </c>
    </row>
    <row r="176" spans="1:7" ht="26" x14ac:dyDescent="0.35">
      <c r="A176" s="51">
        <v>14</v>
      </c>
      <c r="B176" s="51" t="s">
        <v>373</v>
      </c>
      <c r="C176" s="52" t="s">
        <v>374</v>
      </c>
      <c r="D176" s="51" t="s">
        <v>22</v>
      </c>
      <c r="E176" s="34">
        <v>1.63</v>
      </c>
      <c r="F176" s="53">
        <v>26208.86</v>
      </c>
      <c r="G176" s="36">
        <f t="shared" si="13"/>
        <v>42720.44</v>
      </c>
    </row>
    <row r="177" spans="1:7" ht="39" x14ac:dyDescent="0.35">
      <c r="A177" s="51">
        <v>15</v>
      </c>
      <c r="B177" s="51" t="s">
        <v>375</v>
      </c>
      <c r="C177" s="52" t="s">
        <v>376</v>
      </c>
      <c r="D177" s="51" t="s">
        <v>25</v>
      </c>
      <c r="E177" s="34">
        <v>527</v>
      </c>
      <c r="F177" s="53">
        <v>49.31</v>
      </c>
      <c r="G177" s="36">
        <f t="shared" si="13"/>
        <v>25986.37</v>
      </c>
    </row>
    <row r="178" spans="1:7" ht="38.25" customHeight="1" x14ac:dyDescent="0.35">
      <c r="A178" s="51">
        <v>16</v>
      </c>
      <c r="B178" s="51" t="s">
        <v>371</v>
      </c>
      <c r="C178" s="52" t="s">
        <v>377</v>
      </c>
      <c r="D178" s="51" t="s">
        <v>25</v>
      </c>
      <c r="E178" s="34">
        <v>235.4</v>
      </c>
      <c r="F178" s="53">
        <v>7.1</v>
      </c>
      <c r="G178" s="36">
        <f t="shared" si="13"/>
        <v>1671.34</v>
      </c>
    </row>
    <row r="179" spans="1:7" ht="39" x14ac:dyDescent="0.35">
      <c r="A179" s="51">
        <v>17</v>
      </c>
      <c r="B179" s="51" t="s">
        <v>378</v>
      </c>
      <c r="C179" s="52" t="s">
        <v>379</v>
      </c>
      <c r="D179" s="51" t="s">
        <v>146</v>
      </c>
      <c r="E179" s="34">
        <v>342</v>
      </c>
      <c r="F179" s="53">
        <v>9.94</v>
      </c>
      <c r="G179" s="36">
        <f t="shared" si="13"/>
        <v>3399.48</v>
      </c>
    </row>
    <row r="180" spans="1:7" ht="39" x14ac:dyDescent="0.35">
      <c r="A180" s="51">
        <v>18</v>
      </c>
      <c r="B180" s="51" t="s">
        <v>380</v>
      </c>
      <c r="C180" s="52" t="s">
        <v>381</v>
      </c>
      <c r="D180" s="51" t="s">
        <v>22</v>
      </c>
      <c r="E180" s="34">
        <v>23.942</v>
      </c>
      <c r="F180" s="53">
        <v>559.05999999999995</v>
      </c>
      <c r="G180" s="36">
        <f t="shared" si="13"/>
        <v>13385.01</v>
      </c>
    </row>
    <row r="181" spans="1:7" ht="39" x14ac:dyDescent="0.35">
      <c r="A181" s="51">
        <v>19</v>
      </c>
      <c r="B181" s="51" t="s">
        <v>382</v>
      </c>
      <c r="C181" s="52" t="s">
        <v>383</v>
      </c>
      <c r="D181" s="51" t="s">
        <v>22</v>
      </c>
      <c r="E181" s="34">
        <v>23.942</v>
      </c>
      <c r="F181" s="53">
        <v>3445.78</v>
      </c>
      <c r="G181" s="36">
        <f t="shared" si="13"/>
        <v>82498.86</v>
      </c>
    </row>
    <row r="182" spans="1:7" ht="26" x14ac:dyDescent="0.35">
      <c r="A182" s="51">
        <v>20</v>
      </c>
      <c r="B182" s="51" t="s">
        <v>384</v>
      </c>
      <c r="C182" s="52" t="s">
        <v>385</v>
      </c>
      <c r="D182" s="51" t="s">
        <v>146</v>
      </c>
      <c r="E182" s="34">
        <v>2818</v>
      </c>
      <c r="F182" s="53">
        <v>6.8</v>
      </c>
      <c r="G182" s="36">
        <f t="shared" si="13"/>
        <v>19162.400000000001</v>
      </c>
    </row>
    <row r="183" spans="1:7" x14ac:dyDescent="0.35">
      <c r="A183" s="51">
        <v>21</v>
      </c>
      <c r="B183" s="51" t="s">
        <v>386</v>
      </c>
      <c r="C183" s="52" t="s">
        <v>387</v>
      </c>
      <c r="D183" s="51" t="s">
        <v>64</v>
      </c>
      <c r="E183" s="34">
        <v>3.0230000000000001</v>
      </c>
      <c r="F183" s="53">
        <v>585.96</v>
      </c>
      <c r="G183" s="36">
        <f t="shared" si="13"/>
        <v>1771.36</v>
      </c>
    </row>
    <row r="184" spans="1:7" ht="26" x14ac:dyDescent="0.35">
      <c r="A184" s="51">
        <v>22</v>
      </c>
      <c r="B184" s="51" t="s">
        <v>388</v>
      </c>
      <c r="C184" s="52" t="s">
        <v>389</v>
      </c>
      <c r="D184" s="51" t="s">
        <v>25</v>
      </c>
      <c r="E184" s="34">
        <v>302.3</v>
      </c>
      <c r="F184" s="53">
        <v>9.0399999999999991</v>
      </c>
      <c r="G184" s="36">
        <f t="shared" si="13"/>
        <v>2732.79</v>
      </c>
    </row>
    <row r="185" spans="1:7" ht="52" x14ac:dyDescent="0.35">
      <c r="A185" s="51">
        <v>23</v>
      </c>
      <c r="B185" s="51" t="s">
        <v>390</v>
      </c>
      <c r="C185" s="52" t="s">
        <v>391</v>
      </c>
      <c r="D185" s="51" t="s">
        <v>25</v>
      </c>
      <c r="E185" s="34">
        <v>24.7</v>
      </c>
      <c r="F185" s="53">
        <v>83.04</v>
      </c>
      <c r="G185" s="36">
        <f t="shared" si="13"/>
        <v>2051.09</v>
      </c>
    </row>
    <row r="186" spans="1:7" ht="39" x14ac:dyDescent="0.35">
      <c r="A186" s="51">
        <v>24</v>
      </c>
      <c r="B186" s="51" t="s">
        <v>392</v>
      </c>
      <c r="C186" s="52" t="s">
        <v>393</v>
      </c>
      <c r="D186" s="51" t="s">
        <v>25</v>
      </c>
      <c r="E186" s="34">
        <v>469</v>
      </c>
      <c r="F186" s="53">
        <v>43.28</v>
      </c>
      <c r="G186" s="36">
        <f t="shared" si="13"/>
        <v>20298.32</v>
      </c>
    </row>
    <row r="187" spans="1:7" ht="39" x14ac:dyDescent="0.35">
      <c r="A187" s="51">
        <v>25</v>
      </c>
      <c r="B187" s="51" t="s">
        <v>392</v>
      </c>
      <c r="C187" s="52" t="s">
        <v>394</v>
      </c>
      <c r="D187" s="51" t="s">
        <v>25</v>
      </c>
      <c r="E187" s="34">
        <v>94</v>
      </c>
      <c r="F187" s="53">
        <v>48.85</v>
      </c>
      <c r="G187" s="36">
        <f t="shared" si="13"/>
        <v>4591.8999999999996</v>
      </c>
    </row>
    <row r="188" spans="1:7" x14ac:dyDescent="0.35">
      <c r="A188" s="51">
        <v>26</v>
      </c>
      <c r="B188" s="51" t="s">
        <v>395</v>
      </c>
      <c r="C188" s="52" t="s">
        <v>396</v>
      </c>
      <c r="D188" s="51" t="s">
        <v>22</v>
      </c>
      <c r="E188" s="34">
        <v>26.638000000000002</v>
      </c>
      <c r="F188" s="53">
        <v>113.31</v>
      </c>
      <c r="G188" s="36">
        <f t="shared" si="13"/>
        <v>3018.35</v>
      </c>
    </row>
    <row r="189" spans="1:7" ht="39" x14ac:dyDescent="0.35">
      <c r="A189" s="51">
        <v>27</v>
      </c>
      <c r="B189" s="51" t="s">
        <v>365</v>
      </c>
      <c r="C189" s="52" t="s">
        <v>397</v>
      </c>
      <c r="D189" s="51" t="s">
        <v>22</v>
      </c>
      <c r="E189" s="34">
        <v>25.43</v>
      </c>
      <c r="F189" s="53">
        <v>1557.58</v>
      </c>
      <c r="G189" s="36">
        <f t="shared" si="13"/>
        <v>39609.26</v>
      </c>
    </row>
    <row r="190" spans="1:7" ht="26" x14ac:dyDescent="0.35">
      <c r="A190" s="51">
        <v>28</v>
      </c>
      <c r="B190" s="51" t="s">
        <v>398</v>
      </c>
      <c r="C190" s="52" t="s">
        <v>399</v>
      </c>
      <c r="D190" s="51" t="s">
        <v>22</v>
      </c>
      <c r="E190" s="34">
        <v>26.638000000000002</v>
      </c>
      <c r="F190" s="53">
        <v>447.83</v>
      </c>
      <c r="G190" s="36">
        <f t="shared" si="13"/>
        <v>11929.3</v>
      </c>
    </row>
    <row r="191" spans="1:7" ht="26" x14ac:dyDescent="0.35">
      <c r="A191" s="51">
        <v>29</v>
      </c>
      <c r="B191" s="51" t="s">
        <v>400</v>
      </c>
      <c r="C191" s="52" t="s">
        <v>401</v>
      </c>
      <c r="D191" s="51" t="s">
        <v>22</v>
      </c>
      <c r="E191" s="34">
        <v>26.638000000000002</v>
      </c>
      <c r="F191" s="53">
        <v>1125.97</v>
      </c>
      <c r="G191" s="36">
        <f t="shared" si="13"/>
        <v>29993.59</v>
      </c>
    </row>
    <row r="192" spans="1:7" ht="39" x14ac:dyDescent="0.35">
      <c r="A192" s="51">
        <v>30</v>
      </c>
      <c r="B192" s="51" t="s">
        <v>402</v>
      </c>
      <c r="C192" s="52" t="s">
        <v>403</v>
      </c>
      <c r="D192" s="51" t="s">
        <v>22</v>
      </c>
      <c r="E192" s="34">
        <v>0.21199999999999999</v>
      </c>
      <c r="F192" s="53">
        <v>3354.86</v>
      </c>
      <c r="G192" s="36">
        <f t="shared" si="13"/>
        <v>711.23</v>
      </c>
    </row>
    <row r="193" spans="1:7" ht="39" x14ac:dyDescent="0.35">
      <c r="A193" s="51">
        <v>31</v>
      </c>
      <c r="B193" s="51" t="s">
        <v>404</v>
      </c>
      <c r="C193" s="52" t="s">
        <v>405</v>
      </c>
      <c r="D193" s="51" t="s">
        <v>22</v>
      </c>
      <c r="E193" s="34">
        <v>0.21199999999999999</v>
      </c>
      <c r="F193" s="53">
        <v>246.3</v>
      </c>
      <c r="G193" s="36">
        <f t="shared" si="13"/>
        <v>52.22</v>
      </c>
    </row>
    <row r="194" spans="1:7" ht="39" x14ac:dyDescent="0.35">
      <c r="A194" s="51">
        <v>32</v>
      </c>
      <c r="B194" s="51" t="s">
        <v>406</v>
      </c>
      <c r="C194" s="52" t="s">
        <v>407</v>
      </c>
      <c r="D194" s="51" t="s">
        <v>22</v>
      </c>
      <c r="E194" s="34">
        <v>0.21199999999999999</v>
      </c>
      <c r="F194" s="53">
        <v>246.3</v>
      </c>
      <c r="G194" s="36">
        <f t="shared" si="13"/>
        <v>52.22</v>
      </c>
    </row>
    <row r="195" spans="1:7" ht="26" x14ac:dyDescent="0.35">
      <c r="A195" s="51">
        <v>33</v>
      </c>
      <c r="B195" s="51" t="s">
        <v>400</v>
      </c>
      <c r="C195" s="52" t="s">
        <v>401</v>
      </c>
      <c r="D195" s="51" t="s">
        <v>22</v>
      </c>
      <c r="E195" s="34">
        <v>0.21199999999999999</v>
      </c>
      <c r="F195" s="53">
        <v>1125.97</v>
      </c>
      <c r="G195" s="36">
        <f t="shared" si="13"/>
        <v>238.71</v>
      </c>
    </row>
    <row r="196" spans="1:7" x14ac:dyDescent="0.35">
      <c r="A196" s="51">
        <v>34</v>
      </c>
      <c r="B196" s="51" t="s">
        <v>339</v>
      </c>
      <c r="C196" s="52" t="s">
        <v>340</v>
      </c>
      <c r="D196" s="51" t="s">
        <v>28</v>
      </c>
      <c r="E196" s="34">
        <v>0.51200000000000001</v>
      </c>
      <c r="F196" s="53">
        <v>21467.77</v>
      </c>
      <c r="G196" s="36">
        <f t="shared" si="13"/>
        <v>10991.5</v>
      </c>
    </row>
    <row r="197" spans="1:7" ht="26" x14ac:dyDescent="0.35">
      <c r="A197" s="51">
        <v>35</v>
      </c>
      <c r="B197" s="51" t="s">
        <v>408</v>
      </c>
      <c r="C197" s="52" t="s">
        <v>409</v>
      </c>
      <c r="D197" s="51" t="s">
        <v>85</v>
      </c>
      <c r="E197" s="34">
        <v>7</v>
      </c>
      <c r="F197" s="53">
        <v>297.76</v>
      </c>
      <c r="G197" s="36">
        <f t="shared" si="13"/>
        <v>2084.3200000000002</v>
      </c>
    </row>
    <row r="198" spans="1:7" ht="26" x14ac:dyDescent="0.35">
      <c r="A198" s="51">
        <v>36</v>
      </c>
      <c r="B198" s="51" t="s">
        <v>408</v>
      </c>
      <c r="C198" s="52" t="s">
        <v>410</v>
      </c>
      <c r="D198" s="51" t="s">
        <v>85</v>
      </c>
      <c r="E198" s="34">
        <v>12</v>
      </c>
      <c r="F198" s="53">
        <v>291.47000000000003</v>
      </c>
      <c r="G198" s="36">
        <f t="shared" si="13"/>
        <v>3497.64</v>
      </c>
    </row>
    <row r="199" spans="1:7" ht="26" x14ac:dyDescent="0.35">
      <c r="A199" s="51">
        <v>37</v>
      </c>
      <c r="B199" s="51" t="s">
        <v>411</v>
      </c>
      <c r="C199" s="52" t="s">
        <v>412</v>
      </c>
      <c r="D199" s="51" t="s">
        <v>85</v>
      </c>
      <c r="E199" s="34">
        <v>5</v>
      </c>
      <c r="F199" s="53">
        <v>16.38</v>
      </c>
      <c r="G199" s="36">
        <f t="shared" si="13"/>
        <v>81.900000000000006</v>
      </c>
    </row>
    <row r="200" spans="1:7" ht="26" x14ac:dyDescent="0.35">
      <c r="A200" s="51">
        <v>38</v>
      </c>
      <c r="B200" s="51" t="s">
        <v>413</v>
      </c>
      <c r="C200" s="52" t="s">
        <v>414</v>
      </c>
      <c r="D200" s="51" t="s">
        <v>85</v>
      </c>
      <c r="E200" s="34">
        <v>5</v>
      </c>
      <c r="F200" s="53">
        <v>37.75</v>
      </c>
      <c r="G200" s="36">
        <f t="shared" si="13"/>
        <v>188.75</v>
      </c>
    </row>
    <row r="201" spans="1:7" ht="39" x14ac:dyDescent="0.35">
      <c r="A201" s="51">
        <v>39</v>
      </c>
      <c r="B201" s="51" t="s">
        <v>413</v>
      </c>
      <c r="C201" s="52" t="s">
        <v>415</v>
      </c>
      <c r="D201" s="51" t="s">
        <v>85</v>
      </c>
      <c r="E201" s="34">
        <v>29</v>
      </c>
      <c r="F201" s="53">
        <v>93.45</v>
      </c>
      <c r="G201" s="36">
        <f t="shared" si="13"/>
        <v>2710.05</v>
      </c>
    </row>
    <row r="202" spans="1:7" x14ac:dyDescent="0.35">
      <c r="A202" s="51">
        <v>40</v>
      </c>
      <c r="B202" s="51">
        <v>88002001</v>
      </c>
      <c r="C202" s="52" t="s">
        <v>416</v>
      </c>
      <c r="D202" s="51" t="s">
        <v>16</v>
      </c>
      <c r="E202" s="34">
        <v>20</v>
      </c>
      <c r="F202" s="53">
        <v>25.84</v>
      </c>
      <c r="G202" s="36">
        <f t="shared" si="13"/>
        <v>516.79999999999995</v>
      </c>
    </row>
    <row r="203" spans="1:7" ht="39" x14ac:dyDescent="0.35">
      <c r="A203" s="51">
        <v>41</v>
      </c>
      <c r="B203" s="51" t="s">
        <v>311</v>
      </c>
      <c r="C203" s="52" t="s">
        <v>417</v>
      </c>
      <c r="D203" s="51" t="s">
        <v>28</v>
      </c>
      <c r="E203" s="34">
        <v>0.06</v>
      </c>
      <c r="F203" s="53">
        <v>26096.81</v>
      </c>
      <c r="G203" s="36">
        <f t="shared" si="13"/>
        <v>1565.81</v>
      </c>
    </row>
    <row r="204" spans="1:7" x14ac:dyDescent="0.35">
      <c r="A204" s="51"/>
      <c r="B204" s="51"/>
      <c r="C204" s="66" t="s">
        <v>163</v>
      </c>
      <c r="D204" s="66"/>
      <c r="E204" s="66"/>
      <c r="G204" s="54">
        <f>SUM(G164:G203)</f>
        <v>635777.14</v>
      </c>
    </row>
    <row r="205" spans="1:7" x14ac:dyDescent="0.35">
      <c r="A205" s="48"/>
      <c r="B205" s="48">
        <v>5</v>
      </c>
      <c r="C205" s="69" t="s">
        <v>418</v>
      </c>
      <c r="D205" s="70"/>
      <c r="E205" s="70"/>
      <c r="F205" s="70"/>
      <c r="G205" s="70"/>
    </row>
    <row r="206" spans="1:7" ht="26" x14ac:dyDescent="0.35">
      <c r="A206" s="51">
        <v>1</v>
      </c>
      <c r="B206" s="51" t="s">
        <v>419</v>
      </c>
      <c r="C206" s="52" t="s">
        <v>420</v>
      </c>
      <c r="D206" s="51" t="s">
        <v>25</v>
      </c>
      <c r="E206" s="34">
        <v>503.76</v>
      </c>
      <c r="F206" s="53">
        <v>195.84</v>
      </c>
      <c r="G206" s="36">
        <f t="shared" ref="G206:G215" si="14">ROUND(E206*F206,2)</f>
        <v>98656.36</v>
      </c>
    </row>
    <row r="207" spans="1:7" x14ac:dyDescent="0.35">
      <c r="A207" s="51">
        <v>2</v>
      </c>
      <c r="B207" s="51" t="s">
        <v>421</v>
      </c>
      <c r="C207" s="52" t="s">
        <v>422</v>
      </c>
      <c r="D207" s="51" t="s">
        <v>25</v>
      </c>
      <c r="E207" s="34">
        <v>27.45</v>
      </c>
      <c r="F207" s="53">
        <v>78.37</v>
      </c>
      <c r="G207" s="36">
        <f t="shared" si="14"/>
        <v>2151.2600000000002</v>
      </c>
    </row>
    <row r="208" spans="1:7" x14ac:dyDescent="0.35">
      <c r="A208" s="51">
        <v>3</v>
      </c>
      <c r="B208" s="51">
        <v>104</v>
      </c>
      <c r="C208" s="52" t="s">
        <v>423</v>
      </c>
      <c r="D208" s="51" t="s">
        <v>25</v>
      </c>
      <c r="E208" s="34">
        <v>27.45</v>
      </c>
      <c r="F208" s="53">
        <v>367.6</v>
      </c>
      <c r="G208" s="36">
        <f t="shared" si="14"/>
        <v>10090.620000000001</v>
      </c>
    </row>
    <row r="209" spans="1:7" ht="26" x14ac:dyDescent="0.35">
      <c r="A209" s="51">
        <v>4</v>
      </c>
      <c r="B209" s="51" t="s">
        <v>424</v>
      </c>
      <c r="C209" s="52" t="s">
        <v>425</v>
      </c>
      <c r="D209" s="51" t="s">
        <v>25</v>
      </c>
      <c r="E209" s="34">
        <v>241.7</v>
      </c>
      <c r="F209" s="53">
        <v>340.89</v>
      </c>
      <c r="G209" s="36">
        <f t="shared" si="14"/>
        <v>82393.11</v>
      </c>
    </row>
    <row r="210" spans="1:7" ht="39" x14ac:dyDescent="0.35">
      <c r="A210" s="51">
        <v>5</v>
      </c>
      <c r="B210" s="51" t="s">
        <v>424</v>
      </c>
      <c r="C210" s="52" t="s">
        <v>426</v>
      </c>
      <c r="D210" s="51" t="s">
        <v>25</v>
      </c>
      <c r="E210" s="34">
        <v>43.24</v>
      </c>
      <c r="F210" s="53">
        <v>340.89</v>
      </c>
      <c r="G210" s="36">
        <f t="shared" si="14"/>
        <v>14740.08</v>
      </c>
    </row>
    <row r="211" spans="1:7" ht="39" x14ac:dyDescent="0.35">
      <c r="A211" s="51">
        <v>6</v>
      </c>
      <c r="B211" s="51" t="s">
        <v>424</v>
      </c>
      <c r="C211" s="52" t="s">
        <v>427</v>
      </c>
      <c r="D211" s="51" t="s">
        <v>25</v>
      </c>
      <c r="E211" s="34">
        <v>6.6</v>
      </c>
      <c r="F211" s="53">
        <v>470.07</v>
      </c>
      <c r="G211" s="36">
        <f t="shared" si="14"/>
        <v>3102.46</v>
      </c>
    </row>
    <row r="212" spans="1:7" ht="39" x14ac:dyDescent="0.35">
      <c r="A212" s="51">
        <v>7</v>
      </c>
      <c r="B212" s="51" t="s">
        <v>341</v>
      </c>
      <c r="C212" s="52" t="s">
        <v>428</v>
      </c>
      <c r="D212" s="51" t="s">
        <v>85</v>
      </c>
      <c r="E212" s="34">
        <v>165</v>
      </c>
      <c r="F212" s="53">
        <v>91.72</v>
      </c>
      <c r="G212" s="36">
        <f t="shared" si="14"/>
        <v>15133.8</v>
      </c>
    </row>
    <row r="213" spans="1:7" ht="39" x14ac:dyDescent="0.35">
      <c r="A213" s="51">
        <v>8</v>
      </c>
      <c r="B213" s="51" t="s">
        <v>429</v>
      </c>
      <c r="C213" s="52" t="s">
        <v>430</v>
      </c>
      <c r="D213" s="51" t="s">
        <v>28</v>
      </c>
      <c r="E213" s="34">
        <v>27.36</v>
      </c>
      <c r="F213" s="53">
        <v>86.57</v>
      </c>
      <c r="G213" s="36">
        <f t="shared" si="14"/>
        <v>2368.56</v>
      </c>
    </row>
    <row r="214" spans="1:7" ht="39" x14ac:dyDescent="0.35">
      <c r="A214" s="51">
        <v>9</v>
      </c>
      <c r="B214" s="51" t="s">
        <v>431</v>
      </c>
      <c r="C214" s="52" t="s">
        <v>432</v>
      </c>
      <c r="D214" s="51" t="s">
        <v>28</v>
      </c>
      <c r="E214" s="34">
        <v>4.0999999999999996</v>
      </c>
      <c r="F214" s="53">
        <v>2008.52</v>
      </c>
      <c r="G214" s="36">
        <f t="shared" si="14"/>
        <v>8234.93</v>
      </c>
    </row>
    <row r="215" spans="1:7" x14ac:dyDescent="0.35">
      <c r="A215" s="51">
        <v>10</v>
      </c>
      <c r="B215" s="51" t="s">
        <v>433</v>
      </c>
      <c r="C215" s="52" t="s">
        <v>434</v>
      </c>
      <c r="D215" s="51" t="s">
        <v>22</v>
      </c>
      <c r="E215" s="34">
        <v>0.86719999999999997</v>
      </c>
      <c r="F215" s="53">
        <v>21453.47</v>
      </c>
      <c r="G215" s="36">
        <f t="shared" si="14"/>
        <v>18604.45</v>
      </c>
    </row>
    <row r="216" spans="1:7" x14ac:dyDescent="0.35">
      <c r="A216" s="51"/>
      <c r="B216" s="51"/>
      <c r="C216" s="66" t="s">
        <v>221</v>
      </c>
      <c r="D216" s="66"/>
      <c r="E216" s="66"/>
      <c r="G216" s="54">
        <f>SUM(G206:G215)</f>
        <v>255475.62999999995</v>
      </c>
    </row>
    <row r="217" spans="1:7" x14ac:dyDescent="0.35">
      <c r="A217" s="51"/>
      <c r="B217" s="51"/>
      <c r="C217" s="66" t="s">
        <v>38</v>
      </c>
      <c r="D217" s="66"/>
      <c r="E217" s="66"/>
      <c r="G217" s="54">
        <f>G139+G162+G204+G216</f>
        <v>1052726.97</v>
      </c>
    </row>
    <row r="218" spans="1:7" x14ac:dyDescent="0.35">
      <c r="A218" s="51"/>
      <c r="B218" s="51"/>
      <c r="C218" s="67" t="s">
        <v>39</v>
      </c>
      <c r="D218" s="67"/>
      <c r="E218" s="67"/>
      <c r="G218" s="36">
        <f>ROUND(G217*0.21,2)</f>
        <v>221072.66</v>
      </c>
    </row>
    <row r="219" spans="1:7" x14ac:dyDescent="0.35">
      <c r="A219" s="51"/>
      <c r="B219" s="51"/>
      <c r="C219" s="66" t="s">
        <v>40</v>
      </c>
      <c r="D219" s="66"/>
      <c r="E219" s="66"/>
      <c r="G219" s="54">
        <f>SUM(G217:G218)</f>
        <v>1273799.6299999999</v>
      </c>
    </row>
    <row r="221" spans="1:7" x14ac:dyDescent="0.35">
      <c r="B221" s="61" t="s">
        <v>41</v>
      </c>
      <c r="C221" s="61"/>
      <c r="D221" s="61"/>
      <c r="E221" s="61"/>
      <c r="F221" s="61"/>
      <c r="G221" s="61"/>
    </row>
    <row r="222" spans="1:7" x14ac:dyDescent="0.35">
      <c r="B222" s="61" t="s">
        <v>42</v>
      </c>
      <c r="C222" s="61"/>
      <c r="D222" s="61"/>
      <c r="E222" s="61"/>
      <c r="F222" s="61"/>
      <c r="G222" s="61"/>
    </row>
    <row r="224" spans="1:7" x14ac:dyDescent="0.35">
      <c r="A224" s="56"/>
      <c r="B224" s="56"/>
      <c r="C224" s="38"/>
      <c r="D224" s="56"/>
      <c r="E224" s="56"/>
      <c r="F224" s="57"/>
      <c r="G224" s="58"/>
    </row>
    <row r="226" spans="1:7" x14ac:dyDescent="0.35">
      <c r="C226" s="68" t="s">
        <v>0</v>
      </c>
      <c r="D226" s="62"/>
      <c r="E226" s="62"/>
      <c r="F226" s="62"/>
    </row>
    <row r="227" spans="1:7" x14ac:dyDescent="0.35">
      <c r="C227" s="62" t="s">
        <v>1</v>
      </c>
      <c r="D227" s="62"/>
      <c r="E227" s="62"/>
      <c r="F227" s="62"/>
    </row>
    <row r="229" spans="1:7" x14ac:dyDescent="0.35">
      <c r="A229" s="69" t="s">
        <v>2</v>
      </c>
      <c r="B229" s="70"/>
      <c r="C229" s="70"/>
      <c r="D229" s="70"/>
      <c r="E229" s="70"/>
      <c r="F229" s="70"/>
      <c r="G229" s="70"/>
    </row>
    <row r="230" spans="1:7" x14ac:dyDescent="0.35">
      <c r="A230" s="70"/>
      <c r="B230" s="70"/>
      <c r="C230" s="70"/>
      <c r="D230" s="70"/>
      <c r="E230" s="70"/>
      <c r="F230" s="70"/>
      <c r="G230" s="70"/>
    </row>
    <row r="231" spans="1:7" x14ac:dyDescent="0.35">
      <c r="A231" s="69" t="s">
        <v>180</v>
      </c>
      <c r="B231" s="70"/>
      <c r="C231" s="70"/>
      <c r="D231" s="70"/>
      <c r="E231" s="70"/>
      <c r="F231" s="70"/>
      <c r="G231" s="70"/>
    </row>
    <row r="232" spans="1:7" x14ac:dyDescent="0.35">
      <c r="A232" s="70"/>
      <c r="B232" s="70"/>
      <c r="C232" s="70"/>
      <c r="D232" s="70"/>
      <c r="E232" s="70"/>
      <c r="F232" s="70"/>
      <c r="G232" s="70"/>
    </row>
    <row r="233" spans="1:7" x14ac:dyDescent="0.35">
      <c r="A233" s="69" t="s">
        <v>43</v>
      </c>
      <c r="B233" s="70"/>
      <c r="C233" s="70"/>
      <c r="D233" s="70"/>
      <c r="E233" s="70"/>
      <c r="F233" s="70"/>
      <c r="G233" s="70"/>
    </row>
    <row r="234" spans="1:7" x14ac:dyDescent="0.35">
      <c r="A234" s="70"/>
      <c r="B234" s="70"/>
      <c r="C234" s="70"/>
      <c r="D234" s="70"/>
      <c r="E234" s="70"/>
      <c r="F234" s="70"/>
      <c r="G234" s="70"/>
    </row>
    <row r="235" spans="1:7" ht="12.75" customHeight="1" x14ac:dyDescent="0.35">
      <c r="A235" s="71"/>
      <c r="B235" s="71"/>
      <c r="C235" s="38"/>
      <c r="D235" s="72" t="s">
        <v>5</v>
      </c>
      <c r="E235" s="72"/>
      <c r="F235" s="72"/>
      <c r="G235" s="39">
        <f>G365</f>
        <v>324615.51</v>
      </c>
    </row>
    <row r="236" spans="1:7" x14ac:dyDescent="0.35">
      <c r="A236" s="40" t="s">
        <v>6</v>
      </c>
      <c r="B236" s="40" t="s">
        <v>7</v>
      </c>
      <c r="C236" s="40" t="s">
        <v>8</v>
      </c>
      <c r="D236" s="41" t="s">
        <v>9</v>
      </c>
      <c r="E236" s="62" t="s">
        <v>10</v>
      </c>
      <c r="F236" s="42" t="s">
        <v>11</v>
      </c>
      <c r="G236" s="43" t="s">
        <v>12</v>
      </c>
    </row>
    <row r="237" spans="1:7" x14ac:dyDescent="0.35">
      <c r="A237" s="44" t="s">
        <v>13</v>
      </c>
      <c r="B237" s="44" t="s">
        <v>14</v>
      </c>
      <c r="C237" s="44" t="s">
        <v>15</v>
      </c>
      <c r="D237" s="45" t="s">
        <v>16</v>
      </c>
      <c r="E237" s="63"/>
      <c r="F237" s="46" t="s">
        <v>17</v>
      </c>
      <c r="G237" s="47" t="s">
        <v>18</v>
      </c>
    </row>
    <row r="238" spans="1:7" x14ac:dyDescent="0.35">
      <c r="A238" s="48"/>
      <c r="B238" s="48">
        <v>1</v>
      </c>
      <c r="C238" s="49" t="s">
        <v>435</v>
      </c>
      <c r="D238" s="50"/>
      <c r="E238" s="50"/>
      <c r="F238" s="50"/>
      <c r="G238" s="50"/>
    </row>
    <row r="239" spans="1:7" ht="26" x14ac:dyDescent="0.35">
      <c r="A239" s="51">
        <v>1</v>
      </c>
      <c r="B239" s="51" t="s">
        <v>436</v>
      </c>
      <c r="C239" s="52" t="s">
        <v>437</v>
      </c>
      <c r="D239" s="51" t="s">
        <v>64</v>
      </c>
      <c r="E239" s="34">
        <v>1</v>
      </c>
      <c r="F239" s="53">
        <v>493.31</v>
      </c>
      <c r="G239" s="36">
        <f t="shared" ref="G239:G250" si="15">ROUND(E239*F239,2)</f>
        <v>493.31</v>
      </c>
    </row>
    <row r="240" spans="1:7" ht="26" x14ac:dyDescent="0.35">
      <c r="A240" s="51">
        <v>2</v>
      </c>
      <c r="B240" s="51" t="s">
        <v>301</v>
      </c>
      <c r="C240" s="52" t="s">
        <v>302</v>
      </c>
      <c r="D240" s="51" t="s">
        <v>64</v>
      </c>
      <c r="E240" s="34">
        <v>52.5</v>
      </c>
      <c r="F240" s="53">
        <v>164.63</v>
      </c>
      <c r="G240" s="36">
        <f t="shared" si="15"/>
        <v>8643.08</v>
      </c>
    </row>
    <row r="241" spans="1:7" ht="52" x14ac:dyDescent="0.35">
      <c r="A241" s="51">
        <v>3</v>
      </c>
      <c r="B241" s="51" t="s">
        <v>438</v>
      </c>
      <c r="C241" s="52" t="s">
        <v>439</v>
      </c>
      <c r="D241" s="51" t="s">
        <v>22</v>
      </c>
      <c r="E241" s="34">
        <v>1.2504</v>
      </c>
      <c r="F241" s="53">
        <v>919.65</v>
      </c>
      <c r="G241" s="36">
        <f t="shared" si="15"/>
        <v>1149.93</v>
      </c>
    </row>
    <row r="242" spans="1:7" x14ac:dyDescent="0.35">
      <c r="A242" s="51">
        <v>4</v>
      </c>
      <c r="B242" s="51" t="s">
        <v>440</v>
      </c>
      <c r="C242" s="52" t="s">
        <v>441</v>
      </c>
      <c r="D242" s="51" t="s">
        <v>22</v>
      </c>
      <c r="E242" s="34">
        <v>1.2504</v>
      </c>
      <c r="F242" s="53">
        <v>226.78</v>
      </c>
      <c r="G242" s="36">
        <f t="shared" si="15"/>
        <v>283.57</v>
      </c>
    </row>
    <row r="243" spans="1:7" ht="39" x14ac:dyDescent="0.35">
      <c r="A243" s="51">
        <v>5</v>
      </c>
      <c r="B243" s="51" t="s">
        <v>442</v>
      </c>
      <c r="C243" s="52" t="s">
        <v>443</v>
      </c>
      <c r="D243" s="51" t="s">
        <v>85</v>
      </c>
      <c r="E243" s="34">
        <v>1</v>
      </c>
      <c r="F243" s="53">
        <v>37.69</v>
      </c>
      <c r="G243" s="36">
        <f t="shared" si="15"/>
        <v>37.69</v>
      </c>
    </row>
    <row r="244" spans="1:7" ht="39" x14ac:dyDescent="0.35">
      <c r="A244" s="51">
        <v>6</v>
      </c>
      <c r="B244" s="51" t="s">
        <v>444</v>
      </c>
      <c r="C244" s="52" t="s">
        <v>445</v>
      </c>
      <c r="D244" s="51" t="s">
        <v>85</v>
      </c>
      <c r="E244" s="34">
        <v>2</v>
      </c>
      <c r="F244" s="53">
        <v>37.96</v>
      </c>
      <c r="G244" s="36">
        <f t="shared" si="15"/>
        <v>75.92</v>
      </c>
    </row>
    <row r="245" spans="1:7" ht="26" x14ac:dyDescent="0.35">
      <c r="A245" s="51">
        <v>7</v>
      </c>
      <c r="B245" s="51" t="s">
        <v>446</v>
      </c>
      <c r="C245" s="52" t="s">
        <v>447</v>
      </c>
      <c r="D245" s="51" t="s">
        <v>64</v>
      </c>
      <c r="E245" s="34">
        <v>21</v>
      </c>
      <c r="F245" s="53">
        <v>244.06</v>
      </c>
      <c r="G245" s="36">
        <f t="shared" si="15"/>
        <v>5125.26</v>
      </c>
    </row>
    <row r="246" spans="1:7" ht="26" x14ac:dyDescent="0.35">
      <c r="A246" s="51">
        <v>8</v>
      </c>
      <c r="B246" s="51" t="s">
        <v>448</v>
      </c>
      <c r="C246" s="52" t="s">
        <v>449</v>
      </c>
      <c r="D246" s="51" t="s">
        <v>25</v>
      </c>
      <c r="E246" s="34">
        <v>140</v>
      </c>
      <c r="F246" s="53">
        <v>1.45</v>
      </c>
      <c r="G246" s="36">
        <f t="shared" si="15"/>
        <v>203</v>
      </c>
    </row>
    <row r="247" spans="1:7" ht="26" x14ac:dyDescent="0.35">
      <c r="A247" s="51">
        <v>9</v>
      </c>
      <c r="B247" s="51" t="s">
        <v>285</v>
      </c>
      <c r="C247" s="52" t="s">
        <v>286</v>
      </c>
      <c r="D247" s="51" t="s">
        <v>64</v>
      </c>
      <c r="E247" s="34">
        <v>21.42</v>
      </c>
      <c r="F247" s="53">
        <v>63.83</v>
      </c>
      <c r="G247" s="36">
        <f t="shared" si="15"/>
        <v>1367.24</v>
      </c>
    </row>
    <row r="248" spans="1:7" x14ac:dyDescent="0.35">
      <c r="A248" s="51">
        <v>10</v>
      </c>
      <c r="B248" s="51" t="s">
        <v>450</v>
      </c>
      <c r="C248" s="52" t="s">
        <v>451</v>
      </c>
      <c r="D248" s="51" t="s">
        <v>64</v>
      </c>
      <c r="E248" s="34">
        <v>6</v>
      </c>
      <c r="F248" s="53">
        <v>169.65</v>
      </c>
      <c r="G248" s="36">
        <f t="shared" si="15"/>
        <v>1017.9</v>
      </c>
    </row>
    <row r="249" spans="1:7" ht="39" x14ac:dyDescent="0.35">
      <c r="A249" s="51">
        <v>11</v>
      </c>
      <c r="B249" s="51" t="s">
        <v>197</v>
      </c>
      <c r="C249" s="52" t="s">
        <v>198</v>
      </c>
      <c r="D249" s="51" t="s">
        <v>47</v>
      </c>
      <c r="E249" s="34">
        <v>260</v>
      </c>
      <c r="F249" s="53">
        <v>22.8</v>
      </c>
      <c r="G249" s="36">
        <f t="shared" si="15"/>
        <v>5928</v>
      </c>
    </row>
    <row r="250" spans="1:7" ht="27" customHeight="1" x14ac:dyDescent="0.35">
      <c r="A250" s="51">
        <v>12</v>
      </c>
      <c r="B250" s="51" t="s">
        <v>317</v>
      </c>
      <c r="C250" s="52" t="s">
        <v>318</v>
      </c>
      <c r="D250" s="51" t="s">
        <v>47</v>
      </c>
      <c r="E250" s="34">
        <v>260</v>
      </c>
      <c r="F250" s="53">
        <v>6.63</v>
      </c>
      <c r="G250" s="36">
        <f t="shared" si="15"/>
        <v>1723.8</v>
      </c>
    </row>
    <row r="251" spans="1:7" x14ac:dyDescent="0.35">
      <c r="A251" s="51"/>
      <c r="B251" s="51"/>
      <c r="C251" s="66" t="s">
        <v>123</v>
      </c>
      <c r="D251" s="66"/>
      <c r="E251" s="66"/>
      <c r="G251" s="54">
        <f>SUM(G239:G250)</f>
        <v>26048.7</v>
      </c>
    </row>
    <row r="252" spans="1:7" x14ac:dyDescent="0.35">
      <c r="A252" s="48"/>
      <c r="B252" s="48">
        <v>2</v>
      </c>
      <c r="C252" s="69" t="s">
        <v>452</v>
      </c>
      <c r="D252" s="70"/>
      <c r="E252" s="70"/>
      <c r="F252" s="70"/>
      <c r="G252" s="70"/>
    </row>
    <row r="253" spans="1:7" x14ac:dyDescent="0.35">
      <c r="A253" s="51">
        <v>1</v>
      </c>
      <c r="B253" s="51" t="s">
        <v>453</v>
      </c>
      <c r="C253" s="52" t="s">
        <v>454</v>
      </c>
      <c r="D253" s="51" t="s">
        <v>64</v>
      </c>
      <c r="E253" s="34">
        <v>3.5</v>
      </c>
      <c r="F253" s="53">
        <v>514.39</v>
      </c>
      <c r="G253" s="36">
        <f t="shared" ref="G253:G268" si="16">ROUND(E253*F253,2)</f>
        <v>1800.37</v>
      </c>
    </row>
    <row r="254" spans="1:7" x14ac:dyDescent="0.35">
      <c r="A254" s="51">
        <v>2</v>
      </c>
      <c r="B254" s="51">
        <v>12</v>
      </c>
      <c r="C254" s="52" t="s">
        <v>455</v>
      </c>
      <c r="D254" s="51" t="s">
        <v>47</v>
      </c>
      <c r="E254" s="34">
        <v>0.52500000000000002</v>
      </c>
      <c r="F254" s="53">
        <v>1508.44</v>
      </c>
      <c r="G254" s="36">
        <f t="shared" si="16"/>
        <v>791.93</v>
      </c>
    </row>
    <row r="255" spans="1:7" ht="39" x14ac:dyDescent="0.35">
      <c r="A255" s="51">
        <v>3</v>
      </c>
      <c r="B255" s="51" t="s">
        <v>254</v>
      </c>
      <c r="C255" s="52" t="s">
        <v>255</v>
      </c>
      <c r="D255" s="51" t="s">
        <v>64</v>
      </c>
      <c r="E255" s="34">
        <v>9</v>
      </c>
      <c r="F255" s="53">
        <v>271.31</v>
      </c>
      <c r="G255" s="36">
        <f t="shared" si="16"/>
        <v>2441.79</v>
      </c>
    </row>
    <row r="256" spans="1:7" ht="14.15" customHeight="1" x14ac:dyDescent="0.35">
      <c r="A256" s="51">
        <v>4</v>
      </c>
      <c r="B256" s="51">
        <v>260017</v>
      </c>
      <c r="C256" s="52" t="s">
        <v>456</v>
      </c>
      <c r="D256" s="51" t="s">
        <v>47</v>
      </c>
      <c r="E256" s="34">
        <v>0.9</v>
      </c>
      <c r="F256" s="53">
        <v>1049.8699999999999</v>
      </c>
      <c r="G256" s="36">
        <f t="shared" si="16"/>
        <v>944.88</v>
      </c>
    </row>
    <row r="257" spans="1:7" x14ac:dyDescent="0.35">
      <c r="A257" s="51">
        <v>5</v>
      </c>
      <c r="B257" s="51" t="s">
        <v>457</v>
      </c>
      <c r="C257" s="52" t="s">
        <v>458</v>
      </c>
      <c r="D257" s="51" t="s">
        <v>64</v>
      </c>
      <c r="E257" s="34">
        <v>40</v>
      </c>
      <c r="F257" s="53">
        <v>224.59</v>
      </c>
      <c r="G257" s="36">
        <f t="shared" si="16"/>
        <v>8983.6</v>
      </c>
    </row>
    <row r="258" spans="1:7" ht="26" x14ac:dyDescent="0.35">
      <c r="A258" s="51">
        <v>6</v>
      </c>
      <c r="B258" s="51" t="s">
        <v>459</v>
      </c>
      <c r="C258" s="52" t="s">
        <v>460</v>
      </c>
      <c r="D258" s="51" t="s">
        <v>85</v>
      </c>
      <c r="E258" s="34">
        <v>2</v>
      </c>
      <c r="F258" s="53">
        <v>16.5</v>
      </c>
      <c r="G258" s="36">
        <f t="shared" si="16"/>
        <v>33</v>
      </c>
    </row>
    <row r="259" spans="1:7" x14ac:dyDescent="0.35">
      <c r="A259" s="51">
        <v>7</v>
      </c>
      <c r="B259" s="51">
        <v>261161</v>
      </c>
      <c r="C259" s="52" t="s">
        <v>461</v>
      </c>
      <c r="D259" s="51" t="s">
        <v>64</v>
      </c>
      <c r="E259" s="34">
        <v>7.2999999999999995E-2</v>
      </c>
      <c r="F259" s="53">
        <v>876.12</v>
      </c>
      <c r="G259" s="36">
        <f t="shared" si="16"/>
        <v>63.96</v>
      </c>
    </row>
    <row r="260" spans="1:7" ht="39" x14ac:dyDescent="0.35">
      <c r="A260" s="51">
        <v>8</v>
      </c>
      <c r="B260" s="51" t="s">
        <v>462</v>
      </c>
      <c r="C260" s="52" t="s">
        <v>463</v>
      </c>
      <c r="D260" s="51" t="s">
        <v>64</v>
      </c>
      <c r="E260" s="34">
        <v>2.6</v>
      </c>
      <c r="F260" s="53">
        <v>317.67</v>
      </c>
      <c r="G260" s="36">
        <f t="shared" si="16"/>
        <v>825.94</v>
      </c>
    </row>
    <row r="261" spans="1:7" x14ac:dyDescent="0.35">
      <c r="A261" s="51">
        <v>9</v>
      </c>
      <c r="B261" s="51">
        <v>260017</v>
      </c>
      <c r="C261" s="52" t="s">
        <v>456</v>
      </c>
      <c r="D261" s="51" t="s">
        <v>47</v>
      </c>
      <c r="E261" s="34">
        <v>0.39</v>
      </c>
      <c r="F261" s="53">
        <v>1049.8699999999999</v>
      </c>
      <c r="G261" s="36">
        <f t="shared" si="16"/>
        <v>409.45</v>
      </c>
    </row>
    <row r="262" spans="1:7" ht="39.75" customHeight="1" x14ac:dyDescent="0.35">
      <c r="A262" s="51">
        <v>10</v>
      </c>
      <c r="B262" s="51" t="s">
        <v>464</v>
      </c>
      <c r="C262" s="52" t="s">
        <v>465</v>
      </c>
      <c r="D262" s="51" t="s">
        <v>64</v>
      </c>
      <c r="E262" s="34">
        <v>0.75</v>
      </c>
      <c r="F262" s="53">
        <v>70.33</v>
      </c>
      <c r="G262" s="36">
        <f t="shared" si="16"/>
        <v>52.75</v>
      </c>
    </row>
    <row r="263" spans="1:7" ht="42.75" customHeight="1" x14ac:dyDescent="0.35">
      <c r="A263" s="51">
        <v>11</v>
      </c>
      <c r="B263" s="51" t="s">
        <v>466</v>
      </c>
      <c r="C263" s="52" t="s">
        <v>467</v>
      </c>
      <c r="D263" s="51" t="s">
        <v>22</v>
      </c>
      <c r="E263" s="34">
        <v>7.4999999999999997E-2</v>
      </c>
      <c r="F263" s="53">
        <v>1121.57</v>
      </c>
      <c r="G263" s="36">
        <f t="shared" si="16"/>
        <v>84.12</v>
      </c>
    </row>
    <row r="264" spans="1:7" ht="39" x14ac:dyDescent="0.35">
      <c r="A264" s="51">
        <v>12</v>
      </c>
      <c r="B264" s="51" t="s">
        <v>468</v>
      </c>
      <c r="C264" s="52" t="s">
        <v>469</v>
      </c>
      <c r="D264" s="51" t="s">
        <v>22</v>
      </c>
      <c r="E264" s="34">
        <v>7.4999999999999997E-2</v>
      </c>
      <c r="F264" s="53">
        <v>119.66</v>
      </c>
      <c r="G264" s="36">
        <f t="shared" si="16"/>
        <v>8.9700000000000006</v>
      </c>
    </row>
    <row r="265" spans="1:7" ht="54" customHeight="1" x14ac:dyDescent="0.35">
      <c r="A265" s="51">
        <v>13</v>
      </c>
      <c r="B265" s="51" t="s">
        <v>470</v>
      </c>
      <c r="C265" s="52" t="s">
        <v>471</v>
      </c>
      <c r="D265" s="51" t="s">
        <v>22</v>
      </c>
      <c r="E265" s="34">
        <v>7.4999999999999997E-2</v>
      </c>
      <c r="F265" s="53">
        <v>1893.79</v>
      </c>
      <c r="G265" s="36">
        <f t="shared" si="16"/>
        <v>142.03</v>
      </c>
    </row>
    <row r="266" spans="1:7" ht="52" x14ac:dyDescent="0.35">
      <c r="A266" s="51">
        <v>14</v>
      </c>
      <c r="B266" s="51" t="s">
        <v>472</v>
      </c>
      <c r="C266" s="52" t="s">
        <v>473</v>
      </c>
      <c r="D266" s="51" t="s">
        <v>22</v>
      </c>
      <c r="E266" s="34">
        <v>7.4999999999999997E-2</v>
      </c>
      <c r="F266" s="53">
        <v>648.07000000000005</v>
      </c>
      <c r="G266" s="36">
        <f t="shared" si="16"/>
        <v>48.61</v>
      </c>
    </row>
    <row r="267" spans="1:7" ht="39" x14ac:dyDescent="0.35">
      <c r="A267" s="51">
        <v>15</v>
      </c>
      <c r="B267" s="51" t="s">
        <v>462</v>
      </c>
      <c r="C267" s="52" t="s">
        <v>463</v>
      </c>
      <c r="D267" s="51" t="s">
        <v>64</v>
      </c>
      <c r="E267" s="34">
        <v>3</v>
      </c>
      <c r="F267" s="53">
        <v>317.67</v>
      </c>
      <c r="G267" s="36">
        <f t="shared" si="16"/>
        <v>953.01</v>
      </c>
    </row>
    <row r="268" spans="1:7" x14ac:dyDescent="0.35">
      <c r="A268" s="51">
        <v>16</v>
      </c>
      <c r="B268" s="51">
        <v>260017</v>
      </c>
      <c r="C268" s="52" t="s">
        <v>456</v>
      </c>
      <c r="D268" s="51" t="s">
        <v>47</v>
      </c>
      <c r="E268" s="34">
        <v>0.24</v>
      </c>
      <c r="F268" s="53">
        <v>1049.8699999999999</v>
      </c>
      <c r="G268" s="36">
        <f t="shared" si="16"/>
        <v>251.97</v>
      </c>
    </row>
    <row r="269" spans="1:7" x14ac:dyDescent="0.35">
      <c r="A269" s="51"/>
      <c r="B269" s="51"/>
      <c r="C269" s="66" t="s">
        <v>37</v>
      </c>
      <c r="D269" s="66"/>
      <c r="E269" s="66"/>
      <c r="G269" s="54">
        <f>SUM(G253:G268)</f>
        <v>17836.38</v>
      </c>
    </row>
    <row r="270" spans="1:7" ht="12.75" customHeight="1" x14ac:dyDescent="0.35">
      <c r="A270" s="48"/>
      <c r="B270" s="48">
        <v>3</v>
      </c>
      <c r="C270" s="69" t="s">
        <v>474</v>
      </c>
      <c r="D270" s="70"/>
      <c r="E270" s="70"/>
      <c r="F270" s="70"/>
      <c r="G270" s="70"/>
    </row>
    <row r="271" spans="1:7" ht="39" x14ac:dyDescent="0.35">
      <c r="A271" s="51">
        <v>1</v>
      </c>
      <c r="B271" s="51" t="s">
        <v>462</v>
      </c>
      <c r="C271" s="52" t="s">
        <v>463</v>
      </c>
      <c r="D271" s="51" t="s">
        <v>64</v>
      </c>
      <c r="E271" s="34">
        <v>7.5</v>
      </c>
      <c r="F271" s="53">
        <v>317.67</v>
      </c>
      <c r="G271" s="36">
        <f t="shared" ref="G271:G273" si="17">ROUND(E271*F271,2)</f>
        <v>2382.5300000000002</v>
      </c>
    </row>
    <row r="272" spans="1:7" x14ac:dyDescent="0.35">
      <c r="A272" s="51">
        <v>2</v>
      </c>
      <c r="B272" s="51">
        <v>260017</v>
      </c>
      <c r="C272" s="52" t="s">
        <v>456</v>
      </c>
      <c r="D272" s="51" t="s">
        <v>47</v>
      </c>
      <c r="E272" s="34">
        <v>0.75</v>
      </c>
      <c r="F272" s="53">
        <v>1049.8699999999999</v>
      </c>
      <c r="G272" s="36">
        <f t="shared" si="17"/>
        <v>787.4</v>
      </c>
    </row>
    <row r="273" spans="1:7" ht="27" customHeight="1" x14ac:dyDescent="0.35">
      <c r="A273" s="51">
        <v>3</v>
      </c>
      <c r="B273" s="51" t="s">
        <v>475</v>
      </c>
      <c r="C273" s="52" t="s">
        <v>476</v>
      </c>
      <c r="D273" s="51" t="s">
        <v>47</v>
      </c>
      <c r="E273" s="34">
        <v>1.2</v>
      </c>
      <c r="F273" s="53">
        <v>3348.31</v>
      </c>
      <c r="G273" s="36">
        <f t="shared" si="17"/>
        <v>4017.97</v>
      </c>
    </row>
    <row r="274" spans="1:7" x14ac:dyDescent="0.35">
      <c r="A274" s="51"/>
      <c r="B274" s="51"/>
      <c r="C274" s="66" t="s">
        <v>163</v>
      </c>
      <c r="D274" s="66"/>
      <c r="E274" s="66"/>
      <c r="G274" s="54">
        <f>SUM(G271:G273)</f>
        <v>7187.9</v>
      </c>
    </row>
    <row r="275" spans="1:7" x14ac:dyDescent="0.35">
      <c r="A275" s="48"/>
      <c r="B275" s="48">
        <v>4</v>
      </c>
      <c r="C275" s="69" t="s">
        <v>477</v>
      </c>
      <c r="D275" s="70"/>
      <c r="E275" s="70"/>
      <c r="F275" s="70"/>
      <c r="G275" s="70"/>
    </row>
    <row r="276" spans="1:7" ht="26" x14ac:dyDescent="0.35">
      <c r="A276" s="51">
        <v>1</v>
      </c>
      <c r="B276" s="51" t="s">
        <v>478</v>
      </c>
      <c r="C276" s="52" t="s">
        <v>479</v>
      </c>
      <c r="D276" s="51" t="s">
        <v>47</v>
      </c>
      <c r="E276" s="34">
        <v>1.5</v>
      </c>
      <c r="F276" s="53">
        <v>3265.42</v>
      </c>
      <c r="G276" s="36">
        <f t="shared" ref="G276:G277" si="18">ROUND(E276*F276,2)</f>
        <v>4898.13</v>
      </c>
    </row>
    <row r="277" spans="1:7" ht="26" x14ac:dyDescent="0.35">
      <c r="A277" s="51">
        <v>2</v>
      </c>
      <c r="B277" s="51" t="s">
        <v>159</v>
      </c>
      <c r="C277" s="52" t="s">
        <v>160</v>
      </c>
      <c r="D277" s="51" t="s">
        <v>47</v>
      </c>
      <c r="E277" s="34">
        <v>1.5</v>
      </c>
      <c r="F277" s="53">
        <v>603.66</v>
      </c>
      <c r="G277" s="36">
        <f t="shared" si="18"/>
        <v>905.49</v>
      </c>
    </row>
    <row r="278" spans="1:7" x14ac:dyDescent="0.35">
      <c r="A278" s="51"/>
      <c r="B278" s="51"/>
      <c r="C278" s="66" t="s">
        <v>168</v>
      </c>
      <c r="D278" s="66"/>
      <c r="E278" s="66"/>
      <c r="G278" s="54">
        <f>SUM(G276:G277)</f>
        <v>5803.62</v>
      </c>
    </row>
    <row r="279" spans="1:7" x14ac:dyDescent="0.35">
      <c r="A279" s="48"/>
      <c r="B279" s="48">
        <v>5</v>
      </c>
      <c r="C279" s="69" t="s">
        <v>480</v>
      </c>
      <c r="D279" s="70"/>
      <c r="E279" s="70"/>
      <c r="F279" s="70"/>
      <c r="G279" s="70"/>
    </row>
    <row r="280" spans="1:7" x14ac:dyDescent="0.35">
      <c r="A280" s="51">
        <v>1</v>
      </c>
      <c r="B280" s="51" t="s">
        <v>453</v>
      </c>
      <c r="C280" s="52" t="s">
        <v>454</v>
      </c>
      <c r="D280" s="51" t="s">
        <v>64</v>
      </c>
      <c r="E280" s="34">
        <v>0.8</v>
      </c>
      <c r="F280" s="53">
        <v>596.91</v>
      </c>
      <c r="G280" s="36">
        <f t="shared" ref="G280:G297" si="19">ROUND(E280*F280,2)</f>
        <v>477.53</v>
      </c>
    </row>
    <row r="281" spans="1:7" x14ac:dyDescent="0.35">
      <c r="A281" s="51">
        <v>2</v>
      </c>
      <c r="B281" s="51">
        <v>12</v>
      </c>
      <c r="C281" s="52" t="s">
        <v>455</v>
      </c>
      <c r="D281" s="51" t="s">
        <v>47</v>
      </c>
      <c r="E281" s="34">
        <v>0.08</v>
      </c>
      <c r="F281" s="53">
        <v>1508.44</v>
      </c>
      <c r="G281" s="36">
        <f t="shared" si="19"/>
        <v>120.68</v>
      </c>
    </row>
    <row r="282" spans="1:7" ht="26" x14ac:dyDescent="0.35">
      <c r="A282" s="51">
        <v>3</v>
      </c>
      <c r="B282" s="51" t="s">
        <v>481</v>
      </c>
      <c r="C282" s="52" t="s">
        <v>482</v>
      </c>
      <c r="D282" s="51" t="s">
        <v>64</v>
      </c>
      <c r="E282" s="34">
        <v>0.15</v>
      </c>
      <c r="F282" s="53">
        <v>332.16</v>
      </c>
      <c r="G282" s="36">
        <f t="shared" si="19"/>
        <v>49.82</v>
      </c>
    </row>
    <row r="283" spans="1:7" x14ac:dyDescent="0.35">
      <c r="A283" s="51">
        <v>4</v>
      </c>
      <c r="B283" s="51">
        <v>10</v>
      </c>
      <c r="C283" s="52" t="s">
        <v>456</v>
      </c>
      <c r="D283" s="51" t="s">
        <v>47</v>
      </c>
      <c r="E283" s="34">
        <v>2.2499999999999999E-2</v>
      </c>
      <c r="F283" s="53">
        <v>1049.8699999999999</v>
      </c>
      <c r="G283" s="36">
        <f t="shared" si="19"/>
        <v>23.62</v>
      </c>
    </row>
    <row r="284" spans="1:7" ht="39" x14ac:dyDescent="0.35">
      <c r="A284" s="51">
        <v>5</v>
      </c>
      <c r="B284" s="51" t="s">
        <v>254</v>
      </c>
      <c r="C284" s="52" t="s">
        <v>255</v>
      </c>
      <c r="D284" s="51" t="s">
        <v>64</v>
      </c>
      <c r="E284" s="34">
        <v>0.5</v>
      </c>
      <c r="F284" s="53">
        <v>271.31</v>
      </c>
      <c r="G284" s="36">
        <f t="shared" si="19"/>
        <v>135.66</v>
      </c>
    </row>
    <row r="285" spans="1:7" x14ac:dyDescent="0.35">
      <c r="A285" s="51">
        <v>6</v>
      </c>
      <c r="B285" s="51">
        <v>260017</v>
      </c>
      <c r="C285" s="52" t="s">
        <v>456</v>
      </c>
      <c r="D285" s="51" t="s">
        <v>47</v>
      </c>
      <c r="E285" s="34">
        <v>7.4999999999999997E-2</v>
      </c>
      <c r="F285" s="53">
        <v>1049.8699999999999</v>
      </c>
      <c r="G285" s="36">
        <f t="shared" si="19"/>
        <v>78.739999999999995</v>
      </c>
    </row>
    <row r="286" spans="1:7" ht="27" customHeight="1" x14ac:dyDescent="0.35">
      <c r="A286" s="51">
        <v>7</v>
      </c>
      <c r="B286" s="51" t="s">
        <v>483</v>
      </c>
      <c r="C286" s="52" t="s">
        <v>484</v>
      </c>
      <c r="D286" s="51" t="s">
        <v>64</v>
      </c>
      <c r="E286" s="34">
        <v>0.8</v>
      </c>
      <c r="F286" s="53">
        <v>156.66999999999999</v>
      </c>
      <c r="G286" s="36">
        <f t="shared" si="19"/>
        <v>125.34</v>
      </c>
    </row>
    <row r="287" spans="1:7" x14ac:dyDescent="0.35">
      <c r="A287" s="51">
        <v>8</v>
      </c>
      <c r="B287" s="51" t="s">
        <v>62</v>
      </c>
      <c r="C287" s="52" t="s">
        <v>269</v>
      </c>
      <c r="D287" s="51" t="s">
        <v>64</v>
      </c>
      <c r="E287" s="34">
        <v>0.82399999999999995</v>
      </c>
      <c r="F287" s="53">
        <v>136.11000000000001</v>
      </c>
      <c r="G287" s="36">
        <f t="shared" si="19"/>
        <v>112.15</v>
      </c>
    </row>
    <row r="288" spans="1:7" ht="26" x14ac:dyDescent="0.35">
      <c r="A288" s="51">
        <v>9</v>
      </c>
      <c r="B288" s="51" t="s">
        <v>485</v>
      </c>
      <c r="C288" s="52" t="s">
        <v>486</v>
      </c>
      <c r="D288" s="51" t="s">
        <v>22</v>
      </c>
      <c r="E288" s="34">
        <v>7.5999999999999998E-2</v>
      </c>
      <c r="F288" s="53">
        <v>1935</v>
      </c>
      <c r="G288" s="36">
        <f t="shared" si="19"/>
        <v>147.06</v>
      </c>
    </row>
    <row r="289" spans="1:7" x14ac:dyDescent="0.35">
      <c r="A289" s="51">
        <v>10</v>
      </c>
      <c r="B289" s="51" t="s">
        <v>487</v>
      </c>
      <c r="C289" s="52" t="s">
        <v>488</v>
      </c>
      <c r="D289" s="51" t="s">
        <v>47</v>
      </c>
      <c r="E289" s="34">
        <v>7.5999999999999998E-2</v>
      </c>
      <c r="F289" s="53">
        <v>1648.79</v>
      </c>
      <c r="G289" s="36">
        <f t="shared" si="19"/>
        <v>125.31</v>
      </c>
    </row>
    <row r="290" spans="1:7" ht="26" x14ac:dyDescent="0.35">
      <c r="A290" s="51">
        <v>11</v>
      </c>
      <c r="B290" s="51" t="s">
        <v>489</v>
      </c>
      <c r="C290" s="52" t="s">
        <v>490</v>
      </c>
      <c r="D290" s="51" t="s">
        <v>22</v>
      </c>
      <c r="E290" s="34">
        <v>7.5999999999999998E-2</v>
      </c>
      <c r="F290" s="53">
        <v>58.34</v>
      </c>
      <c r="G290" s="36">
        <f t="shared" si="19"/>
        <v>4.43</v>
      </c>
    </row>
    <row r="291" spans="1:7" ht="39" x14ac:dyDescent="0.35">
      <c r="A291" s="51">
        <v>12</v>
      </c>
      <c r="B291" s="51" t="s">
        <v>491</v>
      </c>
      <c r="C291" s="52" t="s">
        <v>492</v>
      </c>
      <c r="D291" s="51" t="s">
        <v>22</v>
      </c>
      <c r="E291" s="34">
        <v>7.5999999999999998E-2</v>
      </c>
      <c r="F291" s="53">
        <v>260.58999999999997</v>
      </c>
      <c r="G291" s="36">
        <f t="shared" si="19"/>
        <v>19.8</v>
      </c>
    </row>
    <row r="292" spans="1:7" x14ac:dyDescent="0.35">
      <c r="A292" s="51">
        <v>13</v>
      </c>
      <c r="B292" s="51" t="s">
        <v>62</v>
      </c>
      <c r="C292" s="52" t="s">
        <v>269</v>
      </c>
      <c r="D292" s="51" t="s">
        <v>64</v>
      </c>
      <c r="E292" s="34">
        <v>0.78280000000000005</v>
      </c>
      <c r="F292" s="53">
        <v>136.11000000000001</v>
      </c>
      <c r="G292" s="36">
        <f t="shared" si="19"/>
        <v>106.55</v>
      </c>
    </row>
    <row r="293" spans="1:7" ht="39" x14ac:dyDescent="0.35">
      <c r="A293" s="51">
        <v>14</v>
      </c>
      <c r="B293" s="51" t="s">
        <v>493</v>
      </c>
      <c r="C293" s="52" t="s">
        <v>494</v>
      </c>
      <c r="D293" s="51" t="s">
        <v>22</v>
      </c>
      <c r="E293" s="34">
        <v>7.5999999999999998E-2</v>
      </c>
      <c r="F293" s="53">
        <v>151.31</v>
      </c>
      <c r="G293" s="36">
        <f t="shared" si="19"/>
        <v>11.5</v>
      </c>
    </row>
    <row r="294" spans="1:7" ht="39" x14ac:dyDescent="0.35">
      <c r="A294" s="51">
        <v>15</v>
      </c>
      <c r="B294" s="51" t="s">
        <v>493</v>
      </c>
      <c r="C294" s="52" t="s">
        <v>495</v>
      </c>
      <c r="D294" s="51" t="s">
        <v>22</v>
      </c>
      <c r="E294" s="34">
        <v>7.5999999999999998E-2</v>
      </c>
      <c r="F294" s="53">
        <v>2245.37</v>
      </c>
      <c r="G294" s="36">
        <f t="shared" si="19"/>
        <v>170.65</v>
      </c>
    </row>
    <row r="295" spans="1:7" ht="26" x14ac:dyDescent="0.35">
      <c r="A295" s="51">
        <v>16</v>
      </c>
      <c r="B295" s="51" t="s">
        <v>496</v>
      </c>
      <c r="C295" s="52" t="s">
        <v>497</v>
      </c>
      <c r="D295" s="51" t="s">
        <v>47</v>
      </c>
      <c r="E295" s="34">
        <v>0.1</v>
      </c>
      <c r="F295" s="53">
        <v>3104.07</v>
      </c>
      <c r="G295" s="36">
        <f t="shared" si="19"/>
        <v>310.41000000000003</v>
      </c>
    </row>
    <row r="296" spans="1:7" ht="26" x14ac:dyDescent="0.35">
      <c r="A296" s="51">
        <v>17</v>
      </c>
      <c r="B296" s="51" t="s">
        <v>498</v>
      </c>
      <c r="C296" s="52" t="s">
        <v>499</v>
      </c>
      <c r="D296" s="51" t="s">
        <v>47</v>
      </c>
      <c r="E296" s="34">
        <v>0.3</v>
      </c>
      <c r="F296" s="53">
        <v>2859.18</v>
      </c>
      <c r="G296" s="36">
        <f t="shared" si="19"/>
        <v>857.75</v>
      </c>
    </row>
    <row r="297" spans="1:7" ht="26" x14ac:dyDescent="0.35">
      <c r="A297" s="51">
        <v>18</v>
      </c>
      <c r="B297" s="51" t="s">
        <v>159</v>
      </c>
      <c r="C297" s="52" t="s">
        <v>160</v>
      </c>
      <c r="D297" s="51" t="s">
        <v>47</v>
      </c>
      <c r="E297" s="34">
        <v>0.4</v>
      </c>
      <c r="F297" s="53">
        <v>603.66</v>
      </c>
      <c r="G297" s="36">
        <f t="shared" si="19"/>
        <v>241.46</v>
      </c>
    </row>
    <row r="298" spans="1:7" x14ac:dyDescent="0.35">
      <c r="A298" s="51"/>
      <c r="B298" s="51"/>
      <c r="C298" s="66" t="s">
        <v>221</v>
      </c>
      <c r="D298" s="66"/>
      <c r="E298" s="66"/>
      <c r="G298" s="54">
        <f>SUM(G280:G297)</f>
        <v>3118.46</v>
      </c>
    </row>
    <row r="299" spans="1:7" x14ac:dyDescent="0.35">
      <c r="A299" s="48"/>
      <c r="B299" s="48">
        <v>6</v>
      </c>
      <c r="C299" s="69" t="s">
        <v>500</v>
      </c>
      <c r="D299" s="70"/>
      <c r="E299" s="70"/>
      <c r="F299" s="70"/>
      <c r="G299" s="70"/>
    </row>
    <row r="300" spans="1:7" ht="26" x14ac:dyDescent="0.35">
      <c r="A300" s="51">
        <v>1</v>
      </c>
      <c r="B300" s="51" t="s">
        <v>485</v>
      </c>
      <c r="C300" s="52" t="s">
        <v>486</v>
      </c>
      <c r="D300" s="51" t="s">
        <v>22</v>
      </c>
      <c r="E300" s="34">
        <v>5.25</v>
      </c>
      <c r="F300" s="53">
        <v>1935</v>
      </c>
      <c r="G300" s="36">
        <f t="shared" ref="G300:G307" si="20">ROUND(E300*F300,2)</f>
        <v>10158.75</v>
      </c>
    </row>
    <row r="301" spans="1:7" x14ac:dyDescent="0.35">
      <c r="A301" s="51">
        <v>2</v>
      </c>
      <c r="B301" s="51" t="s">
        <v>487</v>
      </c>
      <c r="C301" s="52" t="s">
        <v>488</v>
      </c>
      <c r="D301" s="51" t="s">
        <v>47</v>
      </c>
      <c r="E301" s="34">
        <v>5.25</v>
      </c>
      <c r="F301" s="53">
        <v>1648.79</v>
      </c>
      <c r="G301" s="36">
        <f t="shared" si="20"/>
        <v>8656.15</v>
      </c>
    </row>
    <row r="302" spans="1:7" ht="26" x14ac:dyDescent="0.35">
      <c r="A302" s="51">
        <v>3</v>
      </c>
      <c r="B302" s="51" t="s">
        <v>489</v>
      </c>
      <c r="C302" s="52" t="s">
        <v>501</v>
      </c>
      <c r="D302" s="51" t="s">
        <v>22</v>
      </c>
      <c r="E302" s="34">
        <v>5.25</v>
      </c>
      <c r="F302" s="53">
        <v>58.34</v>
      </c>
      <c r="G302" s="36">
        <f t="shared" si="20"/>
        <v>306.29000000000002</v>
      </c>
    </row>
    <row r="303" spans="1:7" ht="39" x14ac:dyDescent="0.35">
      <c r="A303" s="51">
        <v>4</v>
      </c>
      <c r="B303" s="51" t="s">
        <v>491</v>
      </c>
      <c r="C303" s="52" t="s">
        <v>492</v>
      </c>
      <c r="D303" s="51" t="s">
        <v>22</v>
      </c>
      <c r="E303" s="34">
        <v>5.25</v>
      </c>
      <c r="F303" s="53">
        <v>260.58999999999997</v>
      </c>
      <c r="G303" s="36">
        <f t="shared" si="20"/>
        <v>1368.1</v>
      </c>
    </row>
    <row r="304" spans="1:7" x14ac:dyDescent="0.35">
      <c r="A304" s="51">
        <v>5</v>
      </c>
      <c r="B304" s="51" t="s">
        <v>62</v>
      </c>
      <c r="C304" s="52" t="s">
        <v>269</v>
      </c>
      <c r="D304" s="51" t="s">
        <v>64</v>
      </c>
      <c r="E304" s="34">
        <v>52.5</v>
      </c>
      <c r="F304" s="53">
        <v>136.11000000000001</v>
      </c>
      <c r="G304" s="36">
        <f t="shared" si="20"/>
        <v>7145.78</v>
      </c>
    </row>
    <row r="305" spans="1:7" ht="39" x14ac:dyDescent="0.35">
      <c r="A305" s="51">
        <v>6</v>
      </c>
      <c r="B305" s="51" t="s">
        <v>493</v>
      </c>
      <c r="C305" s="52" t="s">
        <v>494</v>
      </c>
      <c r="D305" s="51" t="s">
        <v>22</v>
      </c>
      <c r="E305" s="34">
        <v>5.25</v>
      </c>
      <c r="F305" s="53">
        <v>151.31</v>
      </c>
      <c r="G305" s="36">
        <f t="shared" si="20"/>
        <v>794.38</v>
      </c>
    </row>
    <row r="306" spans="1:7" ht="39" x14ac:dyDescent="0.35">
      <c r="A306" s="51">
        <v>7</v>
      </c>
      <c r="B306" s="51" t="s">
        <v>493</v>
      </c>
      <c r="C306" s="52" t="s">
        <v>495</v>
      </c>
      <c r="D306" s="51" t="s">
        <v>22</v>
      </c>
      <c r="E306" s="34">
        <v>5.25</v>
      </c>
      <c r="F306" s="53">
        <v>2245.37</v>
      </c>
      <c r="G306" s="36">
        <f t="shared" si="20"/>
        <v>11788.19</v>
      </c>
    </row>
    <row r="307" spans="1:7" ht="39" x14ac:dyDescent="0.35">
      <c r="A307" s="51">
        <v>8</v>
      </c>
      <c r="B307" s="51" t="s">
        <v>502</v>
      </c>
      <c r="C307" s="52" t="s">
        <v>503</v>
      </c>
      <c r="D307" s="51" t="s">
        <v>22</v>
      </c>
      <c r="E307" s="34">
        <v>5.25</v>
      </c>
      <c r="F307" s="53">
        <v>757.64</v>
      </c>
      <c r="G307" s="36">
        <f t="shared" si="20"/>
        <v>3977.61</v>
      </c>
    </row>
    <row r="308" spans="1:7" x14ac:dyDescent="0.35">
      <c r="A308" s="51"/>
      <c r="B308" s="51"/>
      <c r="C308" s="66" t="s">
        <v>222</v>
      </c>
      <c r="D308" s="66"/>
      <c r="E308" s="66"/>
      <c r="G308" s="54">
        <f>SUM(G300:G307)</f>
        <v>44195.25</v>
      </c>
    </row>
    <row r="309" spans="1:7" x14ac:dyDescent="0.35">
      <c r="A309" s="48"/>
      <c r="B309" s="48">
        <v>7</v>
      </c>
      <c r="C309" s="69" t="s">
        <v>504</v>
      </c>
      <c r="D309" s="70"/>
      <c r="E309" s="70"/>
      <c r="F309" s="70"/>
      <c r="G309" s="70"/>
    </row>
    <row r="310" spans="1:7" ht="26" x14ac:dyDescent="0.35">
      <c r="A310" s="51">
        <v>1</v>
      </c>
      <c r="B310" s="51" t="s">
        <v>505</v>
      </c>
      <c r="C310" s="52" t="s">
        <v>506</v>
      </c>
      <c r="D310" s="51" t="s">
        <v>64</v>
      </c>
      <c r="E310" s="34">
        <v>1</v>
      </c>
      <c r="F310" s="53">
        <v>316.83</v>
      </c>
      <c r="G310" s="36">
        <f t="shared" ref="G310:G311" si="21">ROUND(E310*F310,2)</f>
        <v>316.83</v>
      </c>
    </row>
    <row r="311" spans="1:7" x14ac:dyDescent="0.35">
      <c r="A311" s="51">
        <v>2</v>
      </c>
      <c r="B311" s="51">
        <v>260017</v>
      </c>
      <c r="C311" s="52" t="s">
        <v>507</v>
      </c>
      <c r="D311" s="51" t="s">
        <v>47</v>
      </c>
      <c r="E311" s="34">
        <v>0.08</v>
      </c>
      <c r="F311" s="53">
        <v>1049.8699999999999</v>
      </c>
      <c r="G311" s="36">
        <f t="shared" si="21"/>
        <v>83.99</v>
      </c>
    </row>
    <row r="312" spans="1:7" x14ac:dyDescent="0.35">
      <c r="A312" s="51"/>
      <c r="B312" s="51"/>
      <c r="C312" s="66" t="s">
        <v>226</v>
      </c>
      <c r="D312" s="66"/>
      <c r="E312" s="66"/>
      <c r="G312" s="54">
        <f>SUM(G310:G311)</f>
        <v>400.82</v>
      </c>
    </row>
    <row r="313" spans="1:7" x14ac:dyDescent="0.35">
      <c r="A313" s="48"/>
      <c r="B313" s="48">
        <v>8</v>
      </c>
      <c r="C313" s="69" t="s">
        <v>508</v>
      </c>
      <c r="D313" s="70"/>
      <c r="E313" s="70"/>
      <c r="F313" s="70"/>
      <c r="G313" s="70"/>
    </row>
    <row r="314" spans="1:7" ht="26" x14ac:dyDescent="0.35">
      <c r="A314" s="51">
        <v>1</v>
      </c>
      <c r="B314" s="51" t="s">
        <v>505</v>
      </c>
      <c r="C314" s="52" t="s">
        <v>506</v>
      </c>
      <c r="D314" s="51" t="s">
        <v>64</v>
      </c>
      <c r="E314" s="34">
        <v>1</v>
      </c>
      <c r="F314" s="53">
        <v>316.96999999999997</v>
      </c>
      <c r="G314" s="36">
        <f t="shared" ref="G314:G315" si="22">ROUND(E314*F314,2)</f>
        <v>316.97000000000003</v>
      </c>
    </row>
    <row r="315" spans="1:7" x14ac:dyDescent="0.35">
      <c r="A315" s="51">
        <v>2</v>
      </c>
      <c r="B315" s="51">
        <v>260017</v>
      </c>
      <c r="C315" s="52" t="s">
        <v>456</v>
      </c>
      <c r="D315" s="51" t="s">
        <v>47</v>
      </c>
      <c r="E315" s="34">
        <v>0.1</v>
      </c>
      <c r="F315" s="53">
        <v>1049.8699999999999</v>
      </c>
      <c r="G315" s="36">
        <f t="shared" si="22"/>
        <v>104.99</v>
      </c>
    </row>
    <row r="316" spans="1:7" x14ac:dyDescent="0.35">
      <c r="A316" s="51"/>
      <c r="B316" s="51"/>
      <c r="C316" s="66" t="s">
        <v>227</v>
      </c>
      <c r="D316" s="66"/>
      <c r="E316" s="66"/>
      <c r="G316" s="54">
        <f>SUM(G314:G315)</f>
        <v>421.96000000000004</v>
      </c>
    </row>
    <row r="317" spans="1:7" x14ac:dyDescent="0.35">
      <c r="A317" s="48"/>
      <c r="B317" s="48">
        <v>9</v>
      </c>
      <c r="C317" s="69" t="s">
        <v>509</v>
      </c>
      <c r="D317" s="70"/>
      <c r="E317" s="70"/>
      <c r="F317" s="70"/>
      <c r="G317" s="70"/>
    </row>
    <row r="318" spans="1:7" ht="39" x14ac:dyDescent="0.35">
      <c r="A318" s="51">
        <v>1</v>
      </c>
      <c r="B318" s="51" t="s">
        <v>510</v>
      </c>
      <c r="C318" s="52" t="s">
        <v>511</v>
      </c>
      <c r="D318" s="51" t="s">
        <v>64</v>
      </c>
      <c r="E318" s="34">
        <v>1.7</v>
      </c>
      <c r="F318" s="53">
        <v>325.89</v>
      </c>
      <c r="G318" s="36">
        <f t="shared" ref="G318:G323" si="23">ROUND(E318*F318,2)</f>
        <v>554.01</v>
      </c>
    </row>
    <row r="319" spans="1:7" x14ac:dyDescent="0.35">
      <c r="A319" s="51">
        <v>2</v>
      </c>
      <c r="B319" s="51">
        <v>260017</v>
      </c>
      <c r="C319" s="52" t="s">
        <v>456</v>
      </c>
      <c r="D319" s="51" t="s">
        <v>47</v>
      </c>
      <c r="E319" s="34">
        <v>0.14000000000000001</v>
      </c>
      <c r="F319" s="53">
        <v>1049.8699999999999</v>
      </c>
      <c r="G319" s="36">
        <f t="shared" si="23"/>
        <v>146.97999999999999</v>
      </c>
    </row>
    <row r="320" spans="1:7" ht="26" x14ac:dyDescent="0.35">
      <c r="A320" s="51">
        <v>3</v>
      </c>
      <c r="B320" s="51" t="s">
        <v>512</v>
      </c>
      <c r="C320" s="52" t="s">
        <v>513</v>
      </c>
      <c r="D320" s="51" t="s">
        <v>25</v>
      </c>
      <c r="E320" s="34">
        <v>2.4</v>
      </c>
      <c r="F320" s="53">
        <v>131.26</v>
      </c>
      <c r="G320" s="36">
        <f t="shared" si="23"/>
        <v>315.02</v>
      </c>
    </row>
    <row r="321" spans="1:7" ht="39" x14ac:dyDescent="0.35">
      <c r="A321" s="51">
        <v>4</v>
      </c>
      <c r="B321" s="51" t="s">
        <v>514</v>
      </c>
      <c r="C321" s="52" t="s">
        <v>515</v>
      </c>
      <c r="D321" s="51" t="s">
        <v>47</v>
      </c>
      <c r="E321" s="34">
        <v>0.1</v>
      </c>
      <c r="F321" s="53">
        <v>3217.7</v>
      </c>
      <c r="G321" s="36">
        <f t="shared" si="23"/>
        <v>321.77</v>
      </c>
    </row>
    <row r="322" spans="1:7" ht="27" customHeight="1" x14ac:dyDescent="0.35">
      <c r="A322" s="51">
        <v>5</v>
      </c>
      <c r="B322" s="51" t="s">
        <v>483</v>
      </c>
      <c r="C322" s="52" t="s">
        <v>516</v>
      </c>
      <c r="D322" s="51" t="s">
        <v>64</v>
      </c>
      <c r="E322" s="34">
        <v>0.42</v>
      </c>
      <c r="F322" s="53">
        <v>156.66999999999999</v>
      </c>
      <c r="G322" s="36">
        <f t="shared" si="23"/>
        <v>65.8</v>
      </c>
    </row>
    <row r="323" spans="1:7" x14ac:dyDescent="0.35">
      <c r="A323" s="51">
        <v>6</v>
      </c>
      <c r="B323" s="51" t="s">
        <v>62</v>
      </c>
      <c r="C323" s="52" t="s">
        <v>269</v>
      </c>
      <c r="D323" s="51" t="s">
        <v>64</v>
      </c>
      <c r="E323" s="34">
        <v>0.435</v>
      </c>
      <c r="F323" s="53">
        <v>136.11000000000001</v>
      </c>
      <c r="G323" s="36">
        <f t="shared" si="23"/>
        <v>59.21</v>
      </c>
    </row>
    <row r="324" spans="1:7" x14ac:dyDescent="0.35">
      <c r="A324" s="51"/>
      <c r="B324" s="51"/>
      <c r="C324" s="66" t="s">
        <v>233</v>
      </c>
      <c r="D324" s="66"/>
      <c r="E324" s="66"/>
      <c r="G324" s="54">
        <f>SUM(G318:G323)</f>
        <v>1462.79</v>
      </c>
    </row>
    <row r="325" spans="1:7" x14ac:dyDescent="0.35">
      <c r="A325" s="48"/>
      <c r="B325" s="48">
        <v>10</v>
      </c>
      <c r="C325" s="69" t="s">
        <v>517</v>
      </c>
      <c r="D325" s="70"/>
      <c r="E325" s="70"/>
      <c r="F325" s="70"/>
      <c r="G325" s="70"/>
    </row>
    <row r="326" spans="1:7" ht="26" x14ac:dyDescent="0.35">
      <c r="A326" s="51">
        <v>1</v>
      </c>
      <c r="B326" s="51" t="s">
        <v>496</v>
      </c>
      <c r="C326" s="52" t="s">
        <v>497</v>
      </c>
      <c r="D326" s="51" t="s">
        <v>47</v>
      </c>
      <c r="E326" s="34">
        <v>0.3</v>
      </c>
      <c r="F326" s="53">
        <v>3104.07</v>
      </c>
      <c r="G326" s="36">
        <f t="shared" ref="G326:G327" si="24">ROUND(E326*F326,2)</f>
        <v>931.22</v>
      </c>
    </row>
    <row r="327" spans="1:7" ht="26" x14ac:dyDescent="0.35">
      <c r="A327" s="51">
        <v>2</v>
      </c>
      <c r="B327" s="51" t="s">
        <v>159</v>
      </c>
      <c r="C327" s="52" t="s">
        <v>160</v>
      </c>
      <c r="D327" s="51" t="s">
        <v>47</v>
      </c>
      <c r="E327" s="34">
        <v>0.3</v>
      </c>
      <c r="F327" s="53">
        <v>603.66</v>
      </c>
      <c r="G327" s="36">
        <f t="shared" si="24"/>
        <v>181.1</v>
      </c>
    </row>
    <row r="328" spans="1:7" x14ac:dyDescent="0.35">
      <c r="A328" s="51"/>
      <c r="B328" s="51"/>
      <c r="C328" s="66" t="s">
        <v>241</v>
      </c>
      <c r="D328" s="66"/>
      <c r="E328" s="66"/>
      <c r="G328" s="54">
        <f>SUM(G326:G327)</f>
        <v>1112.32</v>
      </c>
    </row>
    <row r="329" spans="1:7" x14ac:dyDescent="0.35">
      <c r="A329" s="48"/>
      <c r="B329" s="48">
        <v>11</v>
      </c>
      <c r="C329" s="69" t="s">
        <v>518</v>
      </c>
      <c r="D329" s="70"/>
      <c r="E329" s="70"/>
      <c r="F329" s="70"/>
      <c r="G329" s="70"/>
    </row>
    <row r="330" spans="1:7" ht="26" x14ac:dyDescent="0.35">
      <c r="A330" s="51">
        <v>1</v>
      </c>
      <c r="B330" s="51" t="s">
        <v>519</v>
      </c>
      <c r="C330" s="52" t="s">
        <v>520</v>
      </c>
      <c r="D330" s="51" t="s">
        <v>47</v>
      </c>
      <c r="E330" s="34">
        <v>0.8</v>
      </c>
      <c r="F330" s="53">
        <v>3869.48</v>
      </c>
      <c r="G330" s="36">
        <f t="shared" ref="G330" si="25">ROUND(E330*F330,2)</f>
        <v>3095.58</v>
      </c>
    </row>
    <row r="331" spans="1:7" x14ac:dyDescent="0.35">
      <c r="A331" s="51"/>
      <c r="B331" s="51"/>
      <c r="C331" s="66" t="s">
        <v>263</v>
      </c>
      <c r="D331" s="66"/>
      <c r="E331" s="66"/>
      <c r="G331" s="54">
        <f>SUM(G330)</f>
        <v>3095.58</v>
      </c>
    </row>
    <row r="332" spans="1:7" x14ac:dyDescent="0.35">
      <c r="A332" s="48"/>
      <c r="B332" s="48">
        <v>12</v>
      </c>
      <c r="C332" s="69" t="s">
        <v>521</v>
      </c>
      <c r="D332" s="70"/>
      <c r="E332" s="70"/>
      <c r="F332" s="70"/>
      <c r="G332" s="70"/>
    </row>
    <row r="333" spans="1:7" ht="39" x14ac:dyDescent="0.35">
      <c r="A333" s="51">
        <v>1</v>
      </c>
      <c r="B333" s="51" t="s">
        <v>462</v>
      </c>
      <c r="C333" s="52" t="s">
        <v>463</v>
      </c>
      <c r="D333" s="51" t="s">
        <v>64</v>
      </c>
      <c r="E333" s="34">
        <v>28</v>
      </c>
      <c r="F333" s="53">
        <v>317.67</v>
      </c>
      <c r="G333" s="36">
        <f t="shared" ref="G333:G335" si="26">ROUND(E333*F333,2)</f>
        <v>8894.76</v>
      </c>
    </row>
    <row r="334" spans="1:7" x14ac:dyDescent="0.35">
      <c r="A334" s="51">
        <v>2</v>
      </c>
      <c r="B334" s="51">
        <v>260017</v>
      </c>
      <c r="C334" s="52" t="s">
        <v>456</v>
      </c>
      <c r="D334" s="51" t="s">
        <v>47</v>
      </c>
      <c r="E334" s="34">
        <v>2.8</v>
      </c>
      <c r="F334" s="53">
        <v>1049.8699999999999</v>
      </c>
      <c r="G334" s="36">
        <f t="shared" si="26"/>
        <v>2939.64</v>
      </c>
    </row>
    <row r="335" spans="1:7" ht="29.25" customHeight="1" x14ac:dyDescent="0.35">
      <c r="A335" s="51">
        <v>3</v>
      </c>
      <c r="B335" s="51" t="s">
        <v>475</v>
      </c>
      <c r="C335" s="52" t="s">
        <v>476</v>
      </c>
      <c r="D335" s="51" t="s">
        <v>47</v>
      </c>
      <c r="E335" s="34">
        <v>8.5</v>
      </c>
      <c r="F335" s="53">
        <v>3348.31</v>
      </c>
      <c r="G335" s="36">
        <f t="shared" si="26"/>
        <v>28460.639999999999</v>
      </c>
    </row>
    <row r="336" spans="1:7" x14ac:dyDescent="0.35">
      <c r="A336" s="51"/>
      <c r="B336" s="51"/>
      <c r="C336" s="66" t="s">
        <v>271</v>
      </c>
      <c r="D336" s="66"/>
      <c r="E336" s="66"/>
      <c r="G336" s="54">
        <f>SUM(G333:G335)</f>
        <v>40295.040000000001</v>
      </c>
    </row>
    <row r="337" spans="1:7" ht="12.75" customHeight="1" x14ac:dyDescent="0.35">
      <c r="A337" s="48"/>
      <c r="B337" s="48">
        <v>13</v>
      </c>
      <c r="C337" s="69" t="s">
        <v>522</v>
      </c>
      <c r="D337" s="70"/>
      <c r="E337" s="70"/>
      <c r="F337" s="70"/>
      <c r="G337" s="70"/>
    </row>
    <row r="338" spans="1:7" ht="39" x14ac:dyDescent="0.35">
      <c r="A338" s="51">
        <v>1</v>
      </c>
      <c r="B338" s="51" t="s">
        <v>462</v>
      </c>
      <c r="C338" s="52" t="s">
        <v>463</v>
      </c>
      <c r="D338" s="51" t="s">
        <v>64</v>
      </c>
      <c r="E338" s="34">
        <v>24</v>
      </c>
      <c r="F338" s="53">
        <v>317.67</v>
      </c>
      <c r="G338" s="36">
        <f t="shared" ref="G338:G340" si="27">ROUND(E338*F338,2)</f>
        <v>7624.08</v>
      </c>
    </row>
    <row r="339" spans="1:7" x14ac:dyDescent="0.35">
      <c r="A339" s="51">
        <v>2</v>
      </c>
      <c r="B339" s="51">
        <v>260017</v>
      </c>
      <c r="C339" s="52" t="s">
        <v>456</v>
      </c>
      <c r="D339" s="51" t="s">
        <v>47</v>
      </c>
      <c r="E339" s="34">
        <v>2.4</v>
      </c>
      <c r="F339" s="53">
        <v>1049.8699999999999</v>
      </c>
      <c r="G339" s="36">
        <f t="shared" si="27"/>
        <v>2519.69</v>
      </c>
    </row>
    <row r="340" spans="1:7" ht="27" customHeight="1" x14ac:dyDescent="0.35">
      <c r="A340" s="51">
        <v>3</v>
      </c>
      <c r="B340" s="51" t="s">
        <v>475</v>
      </c>
      <c r="C340" s="52" t="s">
        <v>476</v>
      </c>
      <c r="D340" s="51" t="s">
        <v>47</v>
      </c>
      <c r="E340" s="34">
        <v>4.5999999999999996</v>
      </c>
      <c r="F340" s="53">
        <v>3348.31</v>
      </c>
      <c r="G340" s="36">
        <f t="shared" si="27"/>
        <v>15402.23</v>
      </c>
    </row>
    <row r="341" spans="1:7" x14ac:dyDescent="0.35">
      <c r="A341" s="51"/>
      <c r="B341" s="51"/>
      <c r="C341" s="66" t="s">
        <v>523</v>
      </c>
      <c r="D341" s="66"/>
      <c r="E341" s="66"/>
      <c r="G341" s="54">
        <f>SUM(G338:G340)</f>
        <v>25546</v>
      </c>
    </row>
    <row r="342" spans="1:7" x14ac:dyDescent="0.35">
      <c r="A342" s="48"/>
      <c r="B342" s="48">
        <v>14</v>
      </c>
      <c r="C342" s="69" t="s">
        <v>524</v>
      </c>
      <c r="D342" s="70"/>
      <c r="E342" s="70"/>
      <c r="F342" s="70"/>
      <c r="G342" s="70"/>
    </row>
    <row r="343" spans="1:7" ht="26" x14ac:dyDescent="0.35">
      <c r="A343" s="51">
        <v>1</v>
      </c>
      <c r="B343" s="51" t="s">
        <v>525</v>
      </c>
      <c r="C343" s="52" t="s">
        <v>526</v>
      </c>
      <c r="D343" s="51" t="s">
        <v>64</v>
      </c>
      <c r="E343" s="34">
        <v>2.5</v>
      </c>
      <c r="F343" s="53">
        <v>637.13</v>
      </c>
      <c r="G343" s="36">
        <f t="shared" ref="G343:G344" si="28">ROUND(E343*F343,2)</f>
        <v>1592.83</v>
      </c>
    </row>
    <row r="344" spans="1:7" x14ac:dyDescent="0.35">
      <c r="A344" s="51">
        <v>2</v>
      </c>
      <c r="B344" s="51">
        <v>260017</v>
      </c>
      <c r="C344" s="52" t="s">
        <v>456</v>
      </c>
      <c r="D344" s="51" t="s">
        <v>47</v>
      </c>
      <c r="E344" s="34">
        <v>0.25</v>
      </c>
      <c r="F344" s="53">
        <v>1049.8699999999999</v>
      </c>
      <c r="G344" s="36">
        <f t="shared" si="28"/>
        <v>262.47000000000003</v>
      </c>
    </row>
    <row r="345" spans="1:7" x14ac:dyDescent="0.35">
      <c r="A345" s="51"/>
      <c r="B345" s="51"/>
      <c r="C345" s="66" t="s">
        <v>527</v>
      </c>
      <c r="D345" s="66"/>
      <c r="E345" s="66"/>
      <c r="G345" s="54">
        <f>SUM(G343:G344)</f>
        <v>1855.3</v>
      </c>
    </row>
    <row r="346" spans="1:7" x14ac:dyDescent="0.35">
      <c r="A346" s="48"/>
      <c r="B346" s="48">
        <v>15</v>
      </c>
      <c r="C346" s="69" t="s">
        <v>528</v>
      </c>
      <c r="D346" s="70"/>
      <c r="E346" s="70"/>
      <c r="F346" s="70"/>
      <c r="G346" s="70"/>
    </row>
    <row r="347" spans="1:7" ht="26" x14ac:dyDescent="0.35">
      <c r="A347" s="51">
        <v>1</v>
      </c>
      <c r="B347" s="51" t="s">
        <v>159</v>
      </c>
      <c r="C347" s="52" t="s">
        <v>160</v>
      </c>
      <c r="D347" s="51" t="s">
        <v>47</v>
      </c>
      <c r="E347" s="34">
        <v>14.8</v>
      </c>
      <c r="F347" s="53">
        <v>603.66</v>
      </c>
      <c r="G347" s="36">
        <f t="shared" ref="G347:G348" si="29">ROUND(E347*F347,2)</f>
        <v>8934.17</v>
      </c>
    </row>
    <row r="348" spans="1:7" ht="26" x14ac:dyDescent="0.35">
      <c r="A348" s="51">
        <v>2</v>
      </c>
      <c r="B348" s="51" t="s">
        <v>519</v>
      </c>
      <c r="C348" s="52" t="s">
        <v>529</v>
      </c>
      <c r="D348" s="51" t="s">
        <v>47</v>
      </c>
      <c r="E348" s="34">
        <v>14.8</v>
      </c>
      <c r="F348" s="53">
        <v>3901.42</v>
      </c>
      <c r="G348" s="36">
        <f t="shared" si="29"/>
        <v>57741.02</v>
      </c>
    </row>
    <row r="349" spans="1:7" x14ac:dyDescent="0.35">
      <c r="A349" s="51"/>
      <c r="B349" s="51"/>
      <c r="C349" s="66" t="s">
        <v>50</v>
      </c>
      <c r="D349" s="66"/>
      <c r="E349" s="66"/>
      <c r="G349" s="54">
        <f>SUM(G347:G348)</f>
        <v>66675.19</v>
      </c>
    </row>
    <row r="350" spans="1:7" x14ac:dyDescent="0.35">
      <c r="A350" s="48"/>
      <c r="B350" s="48">
        <v>16</v>
      </c>
      <c r="C350" s="69" t="s">
        <v>530</v>
      </c>
      <c r="D350" s="70"/>
      <c r="E350" s="70"/>
      <c r="F350" s="70"/>
      <c r="G350" s="70"/>
    </row>
    <row r="351" spans="1:7" x14ac:dyDescent="0.35">
      <c r="A351" s="51">
        <v>1</v>
      </c>
      <c r="B351" s="51" t="s">
        <v>157</v>
      </c>
      <c r="C351" s="52" t="s">
        <v>158</v>
      </c>
      <c r="D351" s="51" t="s">
        <v>47</v>
      </c>
      <c r="E351" s="34">
        <v>2.2000000000000002</v>
      </c>
      <c r="F351" s="53">
        <v>3573.69</v>
      </c>
      <c r="G351" s="36">
        <f t="shared" ref="G351:G361" si="30">ROUND(E351*F351,2)</f>
        <v>7862.12</v>
      </c>
    </row>
    <row r="352" spans="1:7" ht="26" x14ac:dyDescent="0.35">
      <c r="A352" s="51">
        <v>2</v>
      </c>
      <c r="B352" s="51" t="s">
        <v>159</v>
      </c>
      <c r="C352" s="52" t="s">
        <v>160</v>
      </c>
      <c r="D352" s="51" t="s">
        <v>47</v>
      </c>
      <c r="E352" s="34">
        <v>2.2000000000000002</v>
      </c>
      <c r="F352" s="53">
        <v>603.66</v>
      </c>
      <c r="G352" s="36">
        <f t="shared" si="30"/>
        <v>1328.05</v>
      </c>
    </row>
    <row r="353" spans="1:7" ht="26" x14ac:dyDescent="0.35">
      <c r="A353" s="51">
        <v>3</v>
      </c>
      <c r="B353" s="51" t="s">
        <v>531</v>
      </c>
      <c r="C353" s="52" t="s">
        <v>532</v>
      </c>
      <c r="D353" s="51" t="s">
        <v>533</v>
      </c>
      <c r="E353" s="34">
        <v>4</v>
      </c>
      <c r="F353" s="53">
        <v>145.63</v>
      </c>
      <c r="G353" s="36">
        <f t="shared" si="30"/>
        <v>582.52</v>
      </c>
    </row>
    <row r="354" spans="1:7" ht="39.9" customHeight="1" x14ac:dyDescent="0.35">
      <c r="A354" s="51">
        <v>4</v>
      </c>
      <c r="B354" s="51" t="s">
        <v>56</v>
      </c>
      <c r="C354" s="52" t="s">
        <v>57</v>
      </c>
      <c r="D354" s="51" t="s">
        <v>25</v>
      </c>
      <c r="E354" s="34">
        <v>16</v>
      </c>
      <c r="F354" s="53">
        <v>278.79000000000002</v>
      </c>
      <c r="G354" s="36">
        <f t="shared" si="30"/>
        <v>4460.6400000000003</v>
      </c>
    </row>
    <row r="355" spans="1:7" ht="39" x14ac:dyDescent="0.35">
      <c r="A355" s="51">
        <v>5</v>
      </c>
      <c r="B355" s="51" t="s">
        <v>58</v>
      </c>
      <c r="C355" s="52" t="s">
        <v>534</v>
      </c>
      <c r="D355" s="51" t="s">
        <v>25</v>
      </c>
      <c r="E355" s="34">
        <v>12.4</v>
      </c>
      <c r="F355" s="53">
        <v>8.8000000000000007</v>
      </c>
      <c r="G355" s="36">
        <f t="shared" si="30"/>
        <v>109.12</v>
      </c>
    </row>
    <row r="356" spans="1:7" ht="39" x14ac:dyDescent="0.35">
      <c r="A356" s="51">
        <v>6</v>
      </c>
      <c r="B356" s="51" t="s">
        <v>60</v>
      </c>
      <c r="C356" s="52" t="s">
        <v>535</v>
      </c>
      <c r="D356" s="51" t="s">
        <v>22</v>
      </c>
      <c r="E356" s="34">
        <v>0.124</v>
      </c>
      <c r="F356" s="53">
        <v>1047.8</v>
      </c>
      <c r="G356" s="36">
        <f t="shared" si="30"/>
        <v>129.93</v>
      </c>
    </row>
    <row r="357" spans="1:7" x14ac:dyDescent="0.35">
      <c r="A357" s="51">
        <v>7</v>
      </c>
      <c r="B357" s="51" t="s">
        <v>62</v>
      </c>
      <c r="C357" s="52" t="s">
        <v>269</v>
      </c>
      <c r="D357" s="51" t="s">
        <v>64</v>
      </c>
      <c r="E357" s="34">
        <v>1.29</v>
      </c>
      <c r="F357" s="53">
        <v>136.11000000000001</v>
      </c>
      <c r="G357" s="36">
        <f t="shared" si="30"/>
        <v>175.58</v>
      </c>
    </row>
    <row r="358" spans="1:7" ht="25.5" customHeight="1" x14ac:dyDescent="0.35">
      <c r="A358" s="51">
        <v>8</v>
      </c>
      <c r="B358" s="51" t="s">
        <v>65</v>
      </c>
      <c r="C358" s="52" t="s">
        <v>536</v>
      </c>
      <c r="D358" s="51" t="s">
        <v>25</v>
      </c>
      <c r="E358" s="34">
        <v>9.8000000000000007</v>
      </c>
      <c r="F358" s="53">
        <v>4.1900000000000004</v>
      </c>
      <c r="G358" s="36">
        <f t="shared" si="30"/>
        <v>41.06</v>
      </c>
    </row>
    <row r="359" spans="1:7" ht="43.5" customHeight="1" x14ac:dyDescent="0.35">
      <c r="A359" s="51">
        <v>9</v>
      </c>
      <c r="B359" s="51" t="s">
        <v>67</v>
      </c>
      <c r="C359" s="52" t="s">
        <v>537</v>
      </c>
      <c r="D359" s="51" t="s">
        <v>28</v>
      </c>
      <c r="E359" s="34">
        <v>4.3499999999999996</v>
      </c>
      <c r="F359" s="53">
        <v>1171.4100000000001</v>
      </c>
      <c r="G359" s="36">
        <f t="shared" si="30"/>
        <v>5095.63</v>
      </c>
    </row>
    <row r="360" spans="1:7" ht="26" x14ac:dyDescent="0.35">
      <c r="A360" s="51">
        <v>10</v>
      </c>
      <c r="B360" s="51" t="s">
        <v>69</v>
      </c>
      <c r="C360" s="52" t="s">
        <v>71</v>
      </c>
      <c r="D360" s="51" t="s">
        <v>22</v>
      </c>
      <c r="E360" s="34">
        <v>1.306</v>
      </c>
      <c r="F360" s="53">
        <v>2184</v>
      </c>
      <c r="G360" s="36">
        <f t="shared" si="30"/>
        <v>2852.3</v>
      </c>
    </row>
    <row r="361" spans="1:7" ht="39" x14ac:dyDescent="0.35">
      <c r="A361" s="51">
        <v>11</v>
      </c>
      <c r="B361" s="51" t="s">
        <v>76</v>
      </c>
      <c r="C361" s="52" t="s">
        <v>77</v>
      </c>
      <c r="D361" s="51" t="s">
        <v>22</v>
      </c>
      <c r="E361" s="34">
        <v>0.187</v>
      </c>
      <c r="F361" s="53">
        <v>3128.46</v>
      </c>
      <c r="G361" s="36">
        <f t="shared" si="30"/>
        <v>585.02</v>
      </c>
    </row>
    <row r="362" spans="1:7" x14ac:dyDescent="0.35">
      <c r="A362" s="51"/>
      <c r="B362" s="51"/>
      <c r="C362" s="66" t="s">
        <v>78</v>
      </c>
      <c r="D362" s="66"/>
      <c r="E362" s="66"/>
      <c r="G362" s="54">
        <f>SUM(G351:G361)</f>
        <v>23221.97</v>
      </c>
    </row>
    <row r="363" spans="1:7" x14ac:dyDescent="0.35">
      <c r="A363" s="51"/>
      <c r="B363" s="51"/>
      <c r="C363" s="66" t="s">
        <v>79</v>
      </c>
      <c r="D363" s="66"/>
      <c r="E363" s="66"/>
      <c r="G363" s="54">
        <f>G251+G269+G274+G278+G298+G308+G312+G316+G324+G328+G331+G336+G341+G345+G362+G349</f>
        <v>268277.28000000003</v>
      </c>
    </row>
    <row r="364" spans="1:7" x14ac:dyDescent="0.35">
      <c r="A364" s="51"/>
      <c r="B364" s="51"/>
      <c r="C364" s="67" t="s">
        <v>39</v>
      </c>
      <c r="D364" s="67"/>
      <c r="E364" s="67"/>
      <c r="G364" s="36">
        <f>ROUND(G363*0.21,2)</f>
        <v>56338.23</v>
      </c>
    </row>
    <row r="365" spans="1:7" x14ac:dyDescent="0.35">
      <c r="A365" s="51"/>
      <c r="B365" s="51"/>
      <c r="C365" s="66" t="s">
        <v>80</v>
      </c>
      <c r="D365" s="66"/>
      <c r="E365" s="66"/>
      <c r="G365" s="54">
        <f>SUM(G363:G364)</f>
        <v>324615.51</v>
      </c>
    </row>
    <row r="367" spans="1:7" x14ac:dyDescent="0.35">
      <c r="B367" s="61" t="s">
        <v>41</v>
      </c>
      <c r="C367" s="61"/>
      <c r="D367" s="61"/>
      <c r="E367" s="61"/>
      <c r="F367" s="61"/>
      <c r="G367" s="61"/>
    </row>
    <row r="368" spans="1:7" x14ac:dyDescent="0.35">
      <c r="B368" s="61" t="s">
        <v>42</v>
      </c>
      <c r="C368" s="61"/>
      <c r="D368" s="61"/>
      <c r="E368" s="61"/>
      <c r="F368" s="61"/>
      <c r="G368" s="61"/>
    </row>
    <row r="370" spans="1:7" x14ac:dyDescent="0.35">
      <c r="A370" s="56"/>
      <c r="B370" s="56"/>
      <c r="C370" s="38"/>
      <c r="D370" s="56"/>
      <c r="E370" s="56"/>
      <c r="F370" s="57"/>
      <c r="G370" s="58"/>
    </row>
    <row r="372" spans="1:7" x14ac:dyDescent="0.35">
      <c r="C372" s="68" t="s">
        <v>0</v>
      </c>
      <c r="D372" s="62"/>
      <c r="E372" s="62"/>
      <c r="F372" s="62"/>
    </row>
    <row r="373" spans="1:7" x14ac:dyDescent="0.35">
      <c r="C373" s="62" t="s">
        <v>1</v>
      </c>
      <c r="D373" s="62"/>
      <c r="E373" s="62"/>
      <c r="F373" s="62"/>
    </row>
    <row r="375" spans="1:7" x14ac:dyDescent="0.35">
      <c r="A375" s="69" t="s">
        <v>2</v>
      </c>
      <c r="B375" s="70"/>
      <c r="C375" s="70"/>
      <c r="D375" s="70"/>
      <c r="E375" s="70"/>
      <c r="F375" s="70"/>
      <c r="G375" s="70"/>
    </row>
    <row r="376" spans="1:7" x14ac:dyDescent="0.35">
      <c r="A376" s="70"/>
      <c r="B376" s="70"/>
      <c r="C376" s="70"/>
      <c r="D376" s="70"/>
      <c r="E376" s="70"/>
      <c r="F376" s="70"/>
      <c r="G376" s="70"/>
    </row>
    <row r="377" spans="1:7" x14ac:dyDescent="0.35">
      <c r="A377" s="69" t="s">
        <v>180</v>
      </c>
      <c r="B377" s="70"/>
      <c r="C377" s="70"/>
      <c r="D377" s="70"/>
      <c r="E377" s="70"/>
      <c r="F377" s="70"/>
      <c r="G377" s="70"/>
    </row>
    <row r="378" spans="1:7" x14ac:dyDescent="0.35">
      <c r="A378" s="70"/>
      <c r="B378" s="70"/>
      <c r="C378" s="70"/>
      <c r="D378" s="70"/>
      <c r="E378" s="70"/>
      <c r="F378" s="70"/>
      <c r="G378" s="70"/>
    </row>
    <row r="379" spans="1:7" x14ac:dyDescent="0.35">
      <c r="A379" s="69" t="s">
        <v>172</v>
      </c>
      <c r="B379" s="70"/>
      <c r="C379" s="70"/>
      <c r="D379" s="70"/>
      <c r="E379" s="70"/>
      <c r="F379" s="70"/>
      <c r="G379" s="70"/>
    </row>
    <row r="380" spans="1:7" x14ac:dyDescent="0.35">
      <c r="A380" s="70"/>
      <c r="B380" s="70"/>
      <c r="C380" s="70"/>
      <c r="D380" s="70"/>
      <c r="E380" s="70"/>
      <c r="F380" s="70"/>
      <c r="G380" s="70"/>
    </row>
    <row r="381" spans="1:7" ht="12.75" customHeight="1" x14ac:dyDescent="0.35">
      <c r="A381" s="71"/>
      <c r="B381" s="71"/>
      <c r="C381" s="38"/>
      <c r="D381" s="72" t="s">
        <v>5</v>
      </c>
      <c r="E381" s="72"/>
      <c r="F381" s="72"/>
      <c r="G381" s="39">
        <f>G426</f>
        <v>102825.79999999999</v>
      </c>
    </row>
    <row r="382" spans="1:7" x14ac:dyDescent="0.35">
      <c r="A382" s="40" t="s">
        <v>6</v>
      </c>
      <c r="B382" s="40" t="s">
        <v>7</v>
      </c>
      <c r="C382" s="40" t="s">
        <v>8</v>
      </c>
      <c r="D382" s="41" t="s">
        <v>9</v>
      </c>
      <c r="E382" s="62" t="s">
        <v>10</v>
      </c>
      <c r="F382" s="42" t="s">
        <v>11</v>
      </c>
      <c r="G382" s="43" t="s">
        <v>12</v>
      </c>
    </row>
    <row r="383" spans="1:7" x14ac:dyDescent="0.35">
      <c r="A383" s="44" t="s">
        <v>13</v>
      </c>
      <c r="B383" s="44" t="s">
        <v>14</v>
      </c>
      <c r="C383" s="44" t="s">
        <v>15</v>
      </c>
      <c r="D383" s="45" t="s">
        <v>16</v>
      </c>
      <c r="E383" s="63"/>
      <c r="F383" s="46" t="s">
        <v>17</v>
      </c>
      <c r="G383" s="47" t="s">
        <v>18</v>
      </c>
    </row>
    <row r="384" spans="1:7" x14ac:dyDescent="0.35">
      <c r="A384" s="48"/>
      <c r="B384" s="48">
        <v>1</v>
      </c>
      <c r="C384" s="49" t="s">
        <v>164</v>
      </c>
      <c r="D384" s="50"/>
      <c r="E384" s="50"/>
      <c r="F384" s="50"/>
      <c r="G384" s="50"/>
    </row>
    <row r="385" spans="1:7" ht="26" x14ac:dyDescent="0.35">
      <c r="A385" s="51">
        <v>1</v>
      </c>
      <c r="B385" s="51" t="s">
        <v>538</v>
      </c>
      <c r="C385" s="52" t="s">
        <v>539</v>
      </c>
      <c r="D385" s="51" t="s">
        <v>85</v>
      </c>
      <c r="E385" s="34">
        <v>204</v>
      </c>
      <c r="F385" s="53">
        <v>1.5</v>
      </c>
      <c r="G385" s="36">
        <f>ROUND(E385*F385,2)</f>
        <v>306</v>
      </c>
    </row>
    <row r="386" spans="1:7" ht="39" x14ac:dyDescent="0.35">
      <c r="A386" s="51">
        <v>2</v>
      </c>
      <c r="B386" s="51" t="s">
        <v>540</v>
      </c>
      <c r="C386" s="52" t="s">
        <v>541</v>
      </c>
      <c r="D386" s="51" t="s">
        <v>146</v>
      </c>
      <c r="E386" s="34">
        <v>180</v>
      </c>
      <c r="F386" s="53">
        <v>2</v>
      </c>
      <c r="G386" s="36">
        <f t="shared" ref="G386:G387" si="31">ROUND(E386*F386,2)</f>
        <v>360</v>
      </c>
    </row>
    <row r="387" spans="1:7" ht="39" x14ac:dyDescent="0.35">
      <c r="A387" s="51">
        <v>3</v>
      </c>
      <c r="B387" s="51" t="s">
        <v>315</v>
      </c>
      <c r="C387" s="52" t="s">
        <v>316</v>
      </c>
      <c r="D387" s="51" t="s">
        <v>47</v>
      </c>
      <c r="E387" s="34">
        <v>5</v>
      </c>
      <c r="F387" s="53">
        <v>31.02</v>
      </c>
      <c r="G387" s="36">
        <f t="shared" si="31"/>
        <v>155.1</v>
      </c>
    </row>
    <row r="388" spans="1:7" x14ac:dyDescent="0.35">
      <c r="A388" s="51"/>
      <c r="B388" s="51"/>
      <c r="C388" s="66" t="s">
        <v>123</v>
      </c>
      <c r="D388" s="66"/>
      <c r="E388" s="66"/>
      <c r="G388" s="54">
        <f>SUM(G385:G387)</f>
        <v>821.1</v>
      </c>
    </row>
    <row r="389" spans="1:7" x14ac:dyDescent="0.35">
      <c r="A389" s="48"/>
      <c r="B389" s="48">
        <v>2</v>
      </c>
      <c r="C389" s="69" t="s">
        <v>542</v>
      </c>
      <c r="D389" s="70"/>
      <c r="E389" s="70"/>
      <c r="F389" s="70"/>
      <c r="G389" s="70"/>
    </row>
    <row r="390" spans="1:7" ht="52" x14ac:dyDescent="0.35">
      <c r="A390" s="51">
        <v>1</v>
      </c>
      <c r="B390" s="51" t="s">
        <v>543</v>
      </c>
      <c r="C390" s="52" t="s">
        <v>544</v>
      </c>
      <c r="D390" s="51" t="s">
        <v>146</v>
      </c>
      <c r="E390" s="34">
        <v>3860</v>
      </c>
      <c r="F390" s="53">
        <v>5.05</v>
      </c>
      <c r="G390" s="36">
        <f t="shared" ref="G390" si="32">ROUND(E390*F390,2)</f>
        <v>19493</v>
      </c>
    </row>
    <row r="391" spans="1:7" x14ac:dyDescent="0.35">
      <c r="A391" s="51"/>
      <c r="B391" s="51"/>
      <c r="C391" s="66" t="s">
        <v>37</v>
      </c>
      <c r="D391" s="66"/>
      <c r="E391" s="66"/>
      <c r="G391" s="54">
        <f>SUM(G390)</f>
        <v>19493</v>
      </c>
    </row>
    <row r="392" spans="1:7" x14ac:dyDescent="0.35">
      <c r="A392" s="48"/>
      <c r="B392" s="48">
        <v>3</v>
      </c>
      <c r="C392" s="69" t="s">
        <v>545</v>
      </c>
      <c r="D392" s="70"/>
      <c r="E392" s="70"/>
      <c r="F392" s="70"/>
      <c r="G392" s="70"/>
    </row>
    <row r="393" spans="1:7" ht="26" x14ac:dyDescent="0.35">
      <c r="A393" s="51">
        <v>1</v>
      </c>
      <c r="B393" s="51" t="s">
        <v>546</v>
      </c>
      <c r="C393" s="52" t="s">
        <v>547</v>
      </c>
      <c r="D393" s="51" t="s">
        <v>85</v>
      </c>
      <c r="E393" s="34">
        <v>8</v>
      </c>
      <c r="F393" s="53">
        <v>190.39</v>
      </c>
      <c r="G393" s="36">
        <f t="shared" ref="G393:G397" si="33">ROUND(E393*F393,2)</f>
        <v>1523.12</v>
      </c>
    </row>
    <row r="394" spans="1:7" ht="26" x14ac:dyDescent="0.35">
      <c r="A394" s="51">
        <v>2</v>
      </c>
      <c r="B394" s="51" t="s">
        <v>546</v>
      </c>
      <c r="C394" s="52" t="s">
        <v>548</v>
      </c>
      <c r="D394" s="51" t="s">
        <v>85</v>
      </c>
      <c r="E394" s="34">
        <v>2</v>
      </c>
      <c r="F394" s="53">
        <v>220.39</v>
      </c>
      <c r="G394" s="36">
        <f t="shared" si="33"/>
        <v>440.78</v>
      </c>
    </row>
    <row r="395" spans="1:7" ht="26" x14ac:dyDescent="0.35">
      <c r="A395" s="51">
        <v>3</v>
      </c>
      <c r="B395" s="51" t="s">
        <v>546</v>
      </c>
      <c r="C395" s="52" t="s">
        <v>549</v>
      </c>
      <c r="D395" s="51" t="s">
        <v>85</v>
      </c>
      <c r="E395" s="34">
        <v>5</v>
      </c>
      <c r="F395" s="53">
        <v>220.39</v>
      </c>
      <c r="G395" s="36">
        <f t="shared" si="33"/>
        <v>1101.95</v>
      </c>
    </row>
    <row r="396" spans="1:7" ht="26" x14ac:dyDescent="0.35">
      <c r="A396" s="51">
        <v>4</v>
      </c>
      <c r="B396" s="51" t="s">
        <v>546</v>
      </c>
      <c r="C396" s="52" t="s">
        <v>550</v>
      </c>
      <c r="D396" s="51" t="s">
        <v>85</v>
      </c>
      <c r="E396" s="34">
        <v>5</v>
      </c>
      <c r="F396" s="53">
        <v>238.39</v>
      </c>
      <c r="G396" s="36">
        <f t="shared" si="33"/>
        <v>1191.95</v>
      </c>
    </row>
    <row r="397" spans="1:7" ht="27" customHeight="1" x14ac:dyDescent="0.35">
      <c r="A397" s="51">
        <v>5</v>
      </c>
      <c r="B397" s="51" t="s">
        <v>551</v>
      </c>
      <c r="C397" s="52" t="s">
        <v>552</v>
      </c>
      <c r="D397" s="51" t="s">
        <v>85</v>
      </c>
      <c r="E397" s="34">
        <v>20</v>
      </c>
      <c r="F397" s="53">
        <v>70.7</v>
      </c>
      <c r="G397" s="36">
        <f t="shared" si="33"/>
        <v>1414</v>
      </c>
    </row>
    <row r="398" spans="1:7" x14ac:dyDescent="0.35">
      <c r="A398" s="51"/>
      <c r="B398" s="51"/>
      <c r="C398" s="66" t="s">
        <v>163</v>
      </c>
      <c r="D398" s="66"/>
      <c r="E398" s="66"/>
      <c r="G398" s="54">
        <f>SUM(G393:G397)</f>
        <v>5671.8</v>
      </c>
    </row>
    <row r="399" spans="1:7" x14ac:dyDescent="0.35">
      <c r="A399" s="48"/>
      <c r="B399" s="48">
        <v>4</v>
      </c>
      <c r="C399" s="69" t="s">
        <v>553</v>
      </c>
      <c r="D399" s="70"/>
      <c r="E399" s="70"/>
      <c r="F399" s="70"/>
      <c r="G399" s="70"/>
    </row>
    <row r="400" spans="1:7" ht="26" x14ac:dyDescent="0.35">
      <c r="A400" s="51">
        <v>1</v>
      </c>
      <c r="B400" s="51" t="s">
        <v>554</v>
      </c>
      <c r="C400" s="52" t="s">
        <v>555</v>
      </c>
      <c r="D400" s="51" t="s">
        <v>85</v>
      </c>
      <c r="E400" s="34">
        <v>16</v>
      </c>
      <c r="F400" s="53">
        <v>2.1</v>
      </c>
      <c r="G400" s="36">
        <f t="shared" ref="G400:G405" si="34">ROUND(E400*F400,2)</f>
        <v>33.6</v>
      </c>
    </row>
    <row r="401" spans="1:7" ht="26" x14ac:dyDescent="0.35">
      <c r="A401" s="51">
        <v>2</v>
      </c>
      <c r="B401" s="51" t="s">
        <v>556</v>
      </c>
      <c r="C401" s="52" t="s">
        <v>557</v>
      </c>
      <c r="D401" s="51" t="s">
        <v>85</v>
      </c>
      <c r="E401" s="34">
        <v>24</v>
      </c>
      <c r="F401" s="53">
        <v>2.1</v>
      </c>
      <c r="G401" s="36">
        <f t="shared" si="34"/>
        <v>50.4</v>
      </c>
    </row>
    <row r="402" spans="1:7" ht="26" x14ac:dyDescent="0.35">
      <c r="A402" s="51">
        <v>3</v>
      </c>
      <c r="B402" s="51" t="s">
        <v>558</v>
      </c>
      <c r="C402" s="52" t="s">
        <v>559</v>
      </c>
      <c r="D402" s="51" t="s">
        <v>16</v>
      </c>
      <c r="E402" s="34">
        <v>8</v>
      </c>
      <c r="F402" s="53">
        <v>108.38</v>
      </c>
      <c r="G402" s="36">
        <f t="shared" si="34"/>
        <v>867.04</v>
      </c>
    </row>
    <row r="403" spans="1:7" ht="26" x14ac:dyDescent="0.35">
      <c r="A403" s="51">
        <v>4</v>
      </c>
      <c r="B403" s="51" t="s">
        <v>560</v>
      </c>
      <c r="C403" s="52" t="s">
        <v>561</v>
      </c>
      <c r="D403" s="51" t="s">
        <v>16</v>
      </c>
      <c r="E403" s="34">
        <v>12</v>
      </c>
      <c r="F403" s="53">
        <v>130.58000000000001</v>
      </c>
      <c r="G403" s="36">
        <f t="shared" si="34"/>
        <v>1566.96</v>
      </c>
    </row>
    <row r="404" spans="1:7" x14ac:dyDescent="0.35">
      <c r="A404" s="51">
        <v>5</v>
      </c>
      <c r="B404" s="51" t="s">
        <v>562</v>
      </c>
      <c r="C404" s="52" t="s">
        <v>563</v>
      </c>
      <c r="D404" s="51" t="s">
        <v>16</v>
      </c>
      <c r="E404" s="34">
        <v>8</v>
      </c>
      <c r="F404" s="53">
        <v>45.38</v>
      </c>
      <c r="G404" s="36">
        <f t="shared" si="34"/>
        <v>363.04</v>
      </c>
    </row>
    <row r="405" spans="1:7" x14ac:dyDescent="0.35">
      <c r="A405" s="51">
        <v>6</v>
      </c>
      <c r="B405" s="51" t="s">
        <v>564</v>
      </c>
      <c r="C405" s="52" t="s">
        <v>565</v>
      </c>
      <c r="D405" s="51" t="s">
        <v>16</v>
      </c>
      <c r="E405" s="34">
        <v>12</v>
      </c>
      <c r="F405" s="53">
        <v>54.58</v>
      </c>
      <c r="G405" s="36">
        <f t="shared" si="34"/>
        <v>654.96</v>
      </c>
    </row>
    <row r="406" spans="1:7" x14ac:dyDescent="0.35">
      <c r="A406" s="51"/>
      <c r="B406" s="51"/>
      <c r="C406" s="66" t="s">
        <v>168</v>
      </c>
      <c r="D406" s="66"/>
      <c r="E406" s="66"/>
      <c r="G406" s="54">
        <f>SUM(G400:G405)</f>
        <v>3536</v>
      </c>
    </row>
    <row r="407" spans="1:7" x14ac:dyDescent="0.35">
      <c r="A407" s="48"/>
      <c r="B407" s="48">
        <v>5</v>
      </c>
      <c r="C407" s="69" t="s">
        <v>566</v>
      </c>
      <c r="D407" s="70"/>
      <c r="E407" s="70"/>
      <c r="F407" s="70"/>
      <c r="G407" s="70"/>
    </row>
    <row r="408" spans="1:7" ht="26" x14ac:dyDescent="0.35">
      <c r="A408" s="51">
        <v>1</v>
      </c>
      <c r="B408" s="51" t="s">
        <v>567</v>
      </c>
      <c r="C408" s="52" t="s">
        <v>568</v>
      </c>
      <c r="D408" s="51" t="s">
        <v>85</v>
      </c>
      <c r="E408" s="34">
        <v>39</v>
      </c>
      <c r="F408" s="53">
        <v>170.83</v>
      </c>
      <c r="G408" s="36">
        <f t="shared" ref="G408:G418" si="35">ROUND(E408*F408,2)</f>
        <v>6662.37</v>
      </c>
    </row>
    <row r="409" spans="1:7" ht="26" x14ac:dyDescent="0.35">
      <c r="A409" s="51">
        <v>2</v>
      </c>
      <c r="B409" s="51" t="s">
        <v>567</v>
      </c>
      <c r="C409" s="52" t="s">
        <v>569</v>
      </c>
      <c r="D409" s="51" t="s">
        <v>85</v>
      </c>
      <c r="E409" s="34">
        <v>8</v>
      </c>
      <c r="F409" s="53">
        <v>87.83</v>
      </c>
      <c r="G409" s="36">
        <f t="shared" si="35"/>
        <v>702.64</v>
      </c>
    </row>
    <row r="410" spans="1:7" ht="26" x14ac:dyDescent="0.35">
      <c r="A410" s="51">
        <v>3</v>
      </c>
      <c r="B410" s="51" t="s">
        <v>567</v>
      </c>
      <c r="C410" s="52" t="s">
        <v>568</v>
      </c>
      <c r="D410" s="51" t="s">
        <v>85</v>
      </c>
      <c r="E410" s="34">
        <v>8</v>
      </c>
      <c r="F410" s="53">
        <v>145.83000000000001</v>
      </c>
      <c r="G410" s="36">
        <f t="shared" si="35"/>
        <v>1166.6400000000001</v>
      </c>
    </row>
    <row r="411" spans="1:7" ht="39" x14ac:dyDescent="0.35">
      <c r="A411" s="51">
        <v>4</v>
      </c>
      <c r="B411" s="51" t="s">
        <v>567</v>
      </c>
      <c r="C411" s="52" t="s">
        <v>570</v>
      </c>
      <c r="D411" s="51" t="s">
        <v>85</v>
      </c>
      <c r="E411" s="34">
        <v>7</v>
      </c>
      <c r="F411" s="53">
        <v>87.83</v>
      </c>
      <c r="G411" s="36">
        <f t="shared" si="35"/>
        <v>614.80999999999995</v>
      </c>
    </row>
    <row r="412" spans="1:7" ht="39" x14ac:dyDescent="0.35">
      <c r="A412" s="51">
        <v>5</v>
      </c>
      <c r="B412" s="51" t="s">
        <v>567</v>
      </c>
      <c r="C412" s="52" t="s">
        <v>571</v>
      </c>
      <c r="D412" s="51" t="s">
        <v>85</v>
      </c>
      <c r="E412" s="34">
        <v>135</v>
      </c>
      <c r="F412" s="53">
        <v>145.83000000000001</v>
      </c>
      <c r="G412" s="36">
        <f t="shared" si="35"/>
        <v>19687.05</v>
      </c>
    </row>
    <row r="413" spans="1:7" ht="26" x14ac:dyDescent="0.35">
      <c r="A413" s="51">
        <v>6</v>
      </c>
      <c r="B413" s="51" t="s">
        <v>567</v>
      </c>
      <c r="C413" s="52" t="s">
        <v>572</v>
      </c>
      <c r="D413" s="51" t="s">
        <v>85</v>
      </c>
      <c r="E413" s="34">
        <v>10</v>
      </c>
      <c r="F413" s="53">
        <v>170.83</v>
      </c>
      <c r="G413" s="36">
        <f t="shared" si="35"/>
        <v>1708.3</v>
      </c>
    </row>
    <row r="414" spans="1:7" ht="26" x14ac:dyDescent="0.35">
      <c r="A414" s="51">
        <v>7</v>
      </c>
      <c r="B414" s="51" t="s">
        <v>573</v>
      </c>
      <c r="C414" s="52" t="s">
        <v>574</v>
      </c>
      <c r="D414" s="51" t="s">
        <v>85</v>
      </c>
      <c r="E414" s="34">
        <v>1</v>
      </c>
      <c r="F414" s="53">
        <v>132.11000000000001</v>
      </c>
      <c r="G414" s="36">
        <f t="shared" si="35"/>
        <v>132.11000000000001</v>
      </c>
    </row>
    <row r="415" spans="1:7" ht="27" customHeight="1" x14ac:dyDescent="0.35">
      <c r="A415" s="51">
        <v>8</v>
      </c>
      <c r="B415" s="51" t="s">
        <v>575</v>
      </c>
      <c r="C415" s="52" t="s">
        <v>576</v>
      </c>
      <c r="D415" s="51" t="s">
        <v>85</v>
      </c>
      <c r="E415" s="34">
        <v>191</v>
      </c>
      <c r="F415" s="53">
        <v>16.41</v>
      </c>
      <c r="G415" s="36">
        <f t="shared" si="35"/>
        <v>3134.31</v>
      </c>
    </row>
    <row r="416" spans="1:7" ht="27" customHeight="1" x14ac:dyDescent="0.35">
      <c r="A416" s="51">
        <v>9</v>
      </c>
      <c r="B416" s="51" t="s">
        <v>108</v>
      </c>
      <c r="C416" s="52" t="s">
        <v>109</v>
      </c>
      <c r="D416" s="51" t="s">
        <v>85</v>
      </c>
      <c r="E416" s="34">
        <v>17</v>
      </c>
      <c r="F416" s="53">
        <v>6.21</v>
      </c>
      <c r="G416" s="36">
        <f t="shared" si="35"/>
        <v>105.57</v>
      </c>
    </row>
    <row r="417" spans="1:7" ht="26" x14ac:dyDescent="0.35">
      <c r="A417" s="51">
        <v>10</v>
      </c>
      <c r="B417" s="51" t="s">
        <v>577</v>
      </c>
      <c r="C417" s="52" t="s">
        <v>578</v>
      </c>
      <c r="D417" s="51" t="s">
        <v>85</v>
      </c>
      <c r="E417" s="34">
        <v>10</v>
      </c>
      <c r="F417" s="53">
        <v>15.19</v>
      </c>
      <c r="G417" s="36">
        <f t="shared" si="35"/>
        <v>151.9</v>
      </c>
    </row>
    <row r="418" spans="1:7" ht="26" x14ac:dyDescent="0.35">
      <c r="A418" s="51">
        <v>11</v>
      </c>
      <c r="B418" s="51" t="s">
        <v>577</v>
      </c>
      <c r="C418" s="52" t="s">
        <v>579</v>
      </c>
      <c r="D418" s="51" t="s">
        <v>85</v>
      </c>
      <c r="E418" s="34">
        <v>225</v>
      </c>
      <c r="F418" s="53">
        <v>93.3</v>
      </c>
      <c r="G418" s="36">
        <f t="shared" si="35"/>
        <v>20992.5</v>
      </c>
    </row>
    <row r="419" spans="1:7" x14ac:dyDescent="0.35">
      <c r="A419" s="51"/>
      <c r="B419" s="51"/>
      <c r="C419" s="66" t="s">
        <v>221</v>
      </c>
      <c r="D419" s="66"/>
      <c r="E419" s="66"/>
      <c r="G419" s="54">
        <f>SUM(G408:G418)</f>
        <v>55058.2</v>
      </c>
    </row>
    <row r="420" spans="1:7" x14ac:dyDescent="0.35">
      <c r="A420" s="48"/>
      <c r="B420" s="48">
        <v>7</v>
      </c>
      <c r="C420" s="69" t="s">
        <v>580</v>
      </c>
      <c r="D420" s="70"/>
      <c r="E420" s="70"/>
      <c r="F420" s="70"/>
      <c r="G420" s="70"/>
    </row>
    <row r="421" spans="1:7" ht="39" x14ac:dyDescent="0.35">
      <c r="A421" s="51">
        <v>1</v>
      </c>
      <c r="B421" s="51" t="s">
        <v>581</v>
      </c>
      <c r="C421" s="52" t="s">
        <v>582</v>
      </c>
      <c r="D421" s="51" t="s">
        <v>28</v>
      </c>
      <c r="E421" s="34">
        <v>38.6</v>
      </c>
      <c r="F421" s="53">
        <v>5.18</v>
      </c>
      <c r="G421" s="36">
        <f t="shared" ref="G421:G422" si="36">ROUND(E421*F421,2)</f>
        <v>199.95</v>
      </c>
    </row>
    <row r="422" spans="1:7" ht="26" x14ac:dyDescent="0.35">
      <c r="A422" s="51">
        <v>2</v>
      </c>
      <c r="B422" s="51" t="s">
        <v>583</v>
      </c>
      <c r="C422" s="52" t="s">
        <v>584</v>
      </c>
      <c r="D422" s="51" t="s">
        <v>28</v>
      </c>
      <c r="E422" s="34">
        <v>38.6</v>
      </c>
      <c r="F422" s="53">
        <v>5.18</v>
      </c>
      <c r="G422" s="36">
        <f t="shared" si="36"/>
        <v>199.95</v>
      </c>
    </row>
    <row r="423" spans="1:7" x14ac:dyDescent="0.35">
      <c r="A423" s="51"/>
      <c r="B423" s="51"/>
      <c r="C423" s="66" t="s">
        <v>226</v>
      </c>
      <c r="D423" s="66"/>
      <c r="E423" s="66"/>
      <c r="G423" s="54">
        <f>SUM(G421:G422)</f>
        <v>399.9</v>
      </c>
    </row>
    <row r="424" spans="1:7" x14ac:dyDescent="0.35">
      <c r="A424" s="51"/>
      <c r="B424" s="51"/>
      <c r="C424" s="66" t="s">
        <v>178</v>
      </c>
      <c r="D424" s="66"/>
      <c r="E424" s="66"/>
      <c r="G424" s="54">
        <f>G388+G391+G398+G406+G419+G423</f>
        <v>84979.999999999985</v>
      </c>
    </row>
    <row r="425" spans="1:7" x14ac:dyDescent="0.35">
      <c r="A425" s="51"/>
      <c r="B425" s="51"/>
      <c r="C425" s="67" t="s">
        <v>39</v>
      </c>
      <c r="D425" s="67"/>
      <c r="E425" s="67"/>
      <c r="G425" s="36">
        <f>ROUND(G424*0.21,2)</f>
        <v>17845.8</v>
      </c>
    </row>
    <row r="426" spans="1:7" x14ac:dyDescent="0.35">
      <c r="A426" s="51"/>
      <c r="B426" s="51"/>
      <c r="C426" s="66" t="s">
        <v>179</v>
      </c>
      <c r="D426" s="66"/>
      <c r="E426" s="66"/>
      <c r="G426" s="54">
        <f>SUM(G424:G425)</f>
        <v>102825.79999999999</v>
      </c>
    </row>
    <row r="428" spans="1:7" x14ac:dyDescent="0.35">
      <c r="B428" s="61" t="s">
        <v>41</v>
      </c>
      <c r="C428" s="61"/>
      <c r="D428" s="61"/>
      <c r="E428" s="61"/>
      <c r="F428" s="61"/>
      <c r="G428" s="61"/>
    </row>
    <row r="429" spans="1:7" x14ac:dyDescent="0.35">
      <c r="B429" s="61" t="s">
        <v>42</v>
      </c>
      <c r="C429" s="61"/>
      <c r="D429" s="61"/>
      <c r="E429" s="61"/>
      <c r="F429" s="61"/>
      <c r="G429" s="61"/>
    </row>
    <row r="431" spans="1:7" x14ac:dyDescent="0.35">
      <c r="A431" s="56"/>
      <c r="B431" s="56"/>
      <c r="C431" s="38"/>
      <c r="D431" s="56"/>
      <c r="E431" s="56"/>
      <c r="F431" s="57"/>
      <c r="G431" s="58"/>
    </row>
    <row r="433" spans="1:7" x14ac:dyDescent="0.35">
      <c r="C433" s="68" t="s">
        <v>0</v>
      </c>
      <c r="D433" s="62"/>
      <c r="E433" s="62"/>
      <c r="F433" s="62"/>
    </row>
    <row r="434" spans="1:7" x14ac:dyDescent="0.35">
      <c r="C434" s="62" t="s">
        <v>1</v>
      </c>
      <c r="D434" s="62"/>
      <c r="E434" s="62"/>
      <c r="F434" s="62"/>
    </row>
    <row r="436" spans="1:7" x14ac:dyDescent="0.35">
      <c r="A436" s="69" t="s">
        <v>2</v>
      </c>
      <c r="B436" s="70"/>
      <c r="C436" s="70"/>
      <c r="D436" s="70"/>
      <c r="E436" s="70"/>
      <c r="F436" s="70"/>
      <c r="G436" s="70"/>
    </row>
    <row r="437" spans="1:7" x14ac:dyDescent="0.35">
      <c r="A437" s="70"/>
      <c r="B437" s="70"/>
      <c r="C437" s="70"/>
      <c r="D437" s="70"/>
      <c r="E437" s="70"/>
      <c r="F437" s="70"/>
      <c r="G437" s="70"/>
    </row>
    <row r="438" spans="1:7" x14ac:dyDescent="0.35">
      <c r="A438" s="69" t="s">
        <v>180</v>
      </c>
      <c r="B438" s="70"/>
      <c r="C438" s="70"/>
      <c r="D438" s="70"/>
      <c r="E438" s="70"/>
      <c r="F438" s="70"/>
      <c r="G438" s="70"/>
    </row>
    <row r="439" spans="1:7" x14ac:dyDescent="0.35">
      <c r="A439" s="70"/>
      <c r="B439" s="70"/>
      <c r="C439" s="70"/>
      <c r="D439" s="70"/>
      <c r="E439" s="70"/>
      <c r="F439" s="70"/>
      <c r="G439" s="70"/>
    </row>
    <row r="440" spans="1:7" x14ac:dyDescent="0.35">
      <c r="A440" s="69" t="s">
        <v>585</v>
      </c>
      <c r="B440" s="70"/>
      <c r="C440" s="70"/>
      <c r="D440" s="70"/>
      <c r="E440" s="70"/>
      <c r="F440" s="70"/>
      <c r="G440" s="70"/>
    </row>
    <row r="441" spans="1:7" x14ac:dyDescent="0.35">
      <c r="A441" s="70"/>
      <c r="B441" s="70"/>
      <c r="C441" s="70"/>
      <c r="D441" s="70"/>
      <c r="E441" s="70"/>
      <c r="F441" s="70"/>
      <c r="G441" s="70"/>
    </row>
    <row r="442" spans="1:7" ht="12.75" customHeight="1" x14ac:dyDescent="0.35">
      <c r="A442" s="71"/>
      <c r="B442" s="71"/>
      <c r="C442" s="38"/>
      <c r="D442" s="72" t="s">
        <v>5</v>
      </c>
      <c r="E442" s="72"/>
      <c r="F442" s="72"/>
      <c r="G442" s="39">
        <f>G596</f>
        <v>224265.03</v>
      </c>
    </row>
    <row r="443" spans="1:7" x14ac:dyDescent="0.35">
      <c r="A443" s="40" t="s">
        <v>6</v>
      </c>
      <c r="B443" s="40" t="s">
        <v>7</v>
      </c>
      <c r="C443" s="40" t="s">
        <v>8</v>
      </c>
      <c r="D443" s="41" t="s">
        <v>9</v>
      </c>
      <c r="E443" s="62" t="s">
        <v>10</v>
      </c>
      <c r="F443" s="42" t="s">
        <v>11</v>
      </c>
      <c r="G443" s="43" t="s">
        <v>12</v>
      </c>
    </row>
    <row r="444" spans="1:7" x14ac:dyDescent="0.35">
      <c r="A444" s="44" t="s">
        <v>13</v>
      </c>
      <c r="B444" s="44" t="s">
        <v>14</v>
      </c>
      <c r="C444" s="44" t="s">
        <v>15</v>
      </c>
      <c r="D444" s="45" t="s">
        <v>16</v>
      </c>
      <c r="E444" s="63"/>
      <c r="F444" s="46" t="s">
        <v>17</v>
      </c>
      <c r="G444" s="47" t="s">
        <v>18</v>
      </c>
    </row>
    <row r="445" spans="1:7" x14ac:dyDescent="0.35">
      <c r="A445" s="48"/>
      <c r="B445" s="48">
        <v>1</v>
      </c>
      <c r="C445" s="49" t="s">
        <v>586</v>
      </c>
      <c r="D445" s="50"/>
      <c r="E445" s="50"/>
      <c r="F445" s="50"/>
      <c r="G445" s="50"/>
    </row>
    <row r="446" spans="1:7" ht="26" x14ac:dyDescent="0.35">
      <c r="A446" s="51">
        <v>1</v>
      </c>
      <c r="B446" s="51" t="s">
        <v>587</v>
      </c>
      <c r="C446" s="52" t="s">
        <v>588</v>
      </c>
      <c r="D446" s="51" t="s">
        <v>85</v>
      </c>
      <c r="E446" s="34">
        <v>152</v>
      </c>
      <c r="F446" s="34">
        <v>642.47</v>
      </c>
      <c r="G446" s="36">
        <f>ROUND(E446*F446,2)</f>
        <v>97655.44</v>
      </c>
    </row>
    <row r="447" spans="1:7" ht="39" x14ac:dyDescent="0.35">
      <c r="A447" s="51">
        <v>2</v>
      </c>
      <c r="B447" s="51" t="s">
        <v>589</v>
      </c>
      <c r="C447" s="52" t="s">
        <v>590</v>
      </c>
      <c r="D447" s="51" t="s">
        <v>85</v>
      </c>
      <c r="E447" s="34">
        <v>152</v>
      </c>
      <c r="F447" s="34">
        <v>82.05</v>
      </c>
      <c r="G447" s="36">
        <f t="shared" ref="G447:G451" si="37">ROUND(E447*F447,2)</f>
        <v>12471.6</v>
      </c>
    </row>
    <row r="448" spans="1:7" ht="39" x14ac:dyDescent="0.35">
      <c r="A448" s="51">
        <v>3</v>
      </c>
      <c r="B448" s="51" t="s">
        <v>591</v>
      </c>
      <c r="C448" s="52" t="s">
        <v>592</v>
      </c>
      <c r="D448" s="51" t="s">
        <v>85</v>
      </c>
      <c r="E448" s="34">
        <v>45</v>
      </c>
      <c r="F448" s="34">
        <v>60.27</v>
      </c>
      <c r="G448" s="36">
        <f t="shared" si="37"/>
        <v>2712.15</v>
      </c>
    </row>
    <row r="449" spans="1:7" x14ac:dyDescent="0.35">
      <c r="A449" s="51">
        <v>4</v>
      </c>
      <c r="B449" s="51">
        <v>88006001</v>
      </c>
      <c r="C449" s="52" t="s">
        <v>593</v>
      </c>
      <c r="D449" s="51" t="s">
        <v>16</v>
      </c>
      <c r="E449" s="34">
        <v>180</v>
      </c>
      <c r="F449" s="34">
        <v>103.33</v>
      </c>
      <c r="G449" s="36">
        <f t="shared" si="37"/>
        <v>18599.400000000001</v>
      </c>
    </row>
    <row r="450" spans="1:7" ht="39" x14ac:dyDescent="0.35">
      <c r="A450" s="51">
        <v>5</v>
      </c>
      <c r="B450" s="51" t="s">
        <v>591</v>
      </c>
      <c r="C450" s="52" t="s">
        <v>592</v>
      </c>
      <c r="D450" s="51" t="s">
        <v>85</v>
      </c>
      <c r="E450" s="34">
        <v>1</v>
      </c>
      <c r="F450" s="34">
        <v>60.27</v>
      </c>
      <c r="G450" s="36">
        <f t="shared" si="37"/>
        <v>60.27</v>
      </c>
    </row>
    <row r="451" spans="1:7" x14ac:dyDescent="0.35">
      <c r="A451" s="51">
        <v>6</v>
      </c>
      <c r="B451" s="51">
        <v>88006002</v>
      </c>
      <c r="C451" s="52" t="s">
        <v>593</v>
      </c>
      <c r="D451" s="51" t="s">
        <v>120</v>
      </c>
      <c r="E451" s="34">
        <v>1</v>
      </c>
      <c r="F451" s="34">
        <v>134.56</v>
      </c>
      <c r="G451" s="36">
        <f t="shared" si="37"/>
        <v>134.56</v>
      </c>
    </row>
    <row r="452" spans="1:7" x14ac:dyDescent="0.35">
      <c r="A452" s="51"/>
      <c r="B452" s="51"/>
      <c r="C452" s="66" t="s">
        <v>123</v>
      </c>
      <c r="D452" s="66"/>
      <c r="E452" s="66"/>
      <c r="G452" s="54">
        <f>SUM(G446:G451)</f>
        <v>131633.41999999998</v>
      </c>
    </row>
    <row r="453" spans="1:7" x14ac:dyDescent="0.35">
      <c r="A453" s="48"/>
      <c r="B453" s="48">
        <v>2</v>
      </c>
      <c r="C453" s="69" t="s">
        <v>594</v>
      </c>
      <c r="D453" s="70"/>
      <c r="E453" s="70"/>
      <c r="F453" s="70"/>
      <c r="G453" s="70"/>
    </row>
    <row r="454" spans="1:7" ht="52" x14ac:dyDescent="0.35">
      <c r="A454" s="51">
        <v>1</v>
      </c>
      <c r="B454" s="51" t="s">
        <v>595</v>
      </c>
      <c r="C454" s="52" t="s">
        <v>596</v>
      </c>
      <c r="D454" s="51" t="s">
        <v>85</v>
      </c>
      <c r="E454" s="34">
        <v>1</v>
      </c>
      <c r="F454" s="53">
        <v>227.21</v>
      </c>
      <c r="G454" s="36">
        <f t="shared" ref="G454" si="38">ROUND(E454*F454,2)</f>
        <v>227.21</v>
      </c>
    </row>
    <row r="455" spans="1:7" x14ac:dyDescent="0.35">
      <c r="A455" s="51"/>
      <c r="B455" s="51"/>
      <c r="C455" s="66" t="s">
        <v>37</v>
      </c>
      <c r="D455" s="66"/>
      <c r="E455" s="66"/>
      <c r="G455" s="54">
        <f>SUM(G454)</f>
        <v>227.21</v>
      </c>
    </row>
    <row r="456" spans="1:7" x14ac:dyDescent="0.35">
      <c r="A456" s="48"/>
      <c r="B456" s="48">
        <v>3</v>
      </c>
      <c r="C456" s="69" t="s">
        <v>597</v>
      </c>
      <c r="D456" s="70"/>
      <c r="E456" s="70"/>
      <c r="F456" s="70"/>
      <c r="G456" s="70"/>
    </row>
    <row r="457" spans="1:7" ht="39" x14ac:dyDescent="0.35">
      <c r="A457" s="51">
        <v>1</v>
      </c>
      <c r="B457" s="51" t="s">
        <v>333</v>
      </c>
      <c r="C457" s="52" t="s">
        <v>334</v>
      </c>
      <c r="D457" s="51" t="s">
        <v>85</v>
      </c>
      <c r="E457" s="34">
        <v>2</v>
      </c>
      <c r="F457" s="53">
        <v>45.9</v>
      </c>
      <c r="G457" s="36">
        <f t="shared" ref="G457:G461" si="39">ROUND(E457*F457,2)</f>
        <v>91.8</v>
      </c>
    </row>
    <row r="458" spans="1:7" ht="26" x14ac:dyDescent="0.35">
      <c r="A458" s="51">
        <v>2</v>
      </c>
      <c r="B458" s="51" t="s">
        <v>598</v>
      </c>
      <c r="C458" s="52" t="s">
        <v>599</v>
      </c>
      <c r="D458" s="51" t="s">
        <v>85</v>
      </c>
      <c r="E458" s="34">
        <v>2</v>
      </c>
      <c r="F458" s="53">
        <v>94.53</v>
      </c>
      <c r="G458" s="36">
        <f t="shared" si="39"/>
        <v>189.06</v>
      </c>
    </row>
    <row r="459" spans="1:7" ht="39" x14ac:dyDescent="0.35">
      <c r="A459" s="51">
        <v>3</v>
      </c>
      <c r="B459" s="51" t="s">
        <v>333</v>
      </c>
      <c r="C459" s="52" t="s">
        <v>334</v>
      </c>
      <c r="D459" s="51" t="s">
        <v>85</v>
      </c>
      <c r="E459" s="34">
        <v>5</v>
      </c>
      <c r="F459" s="53">
        <v>43.72</v>
      </c>
      <c r="G459" s="36">
        <f t="shared" si="39"/>
        <v>218.6</v>
      </c>
    </row>
    <row r="460" spans="1:7" ht="39" x14ac:dyDescent="0.35">
      <c r="A460" s="51">
        <v>4</v>
      </c>
      <c r="B460" s="51" t="s">
        <v>600</v>
      </c>
      <c r="C460" s="52" t="s">
        <v>601</v>
      </c>
      <c r="D460" s="51" t="s">
        <v>85</v>
      </c>
      <c r="E460" s="34">
        <v>2</v>
      </c>
      <c r="F460" s="53">
        <v>176.81</v>
      </c>
      <c r="G460" s="36">
        <f t="shared" si="39"/>
        <v>353.62</v>
      </c>
    </row>
    <row r="461" spans="1:7" ht="65" x14ac:dyDescent="0.35">
      <c r="A461" s="51">
        <v>5</v>
      </c>
      <c r="B461" s="51" t="s">
        <v>602</v>
      </c>
      <c r="C461" s="52" t="s">
        <v>603</v>
      </c>
      <c r="D461" s="51" t="s">
        <v>22</v>
      </c>
      <c r="E461" s="34">
        <v>0.04</v>
      </c>
      <c r="F461" s="53">
        <v>2133.7399999999998</v>
      </c>
      <c r="G461" s="36">
        <f t="shared" si="39"/>
        <v>85.35</v>
      </c>
    </row>
    <row r="462" spans="1:7" x14ac:dyDescent="0.35">
      <c r="A462" s="51"/>
      <c r="B462" s="51"/>
      <c r="C462" s="66" t="s">
        <v>163</v>
      </c>
      <c r="D462" s="66"/>
      <c r="E462" s="66"/>
      <c r="G462" s="54">
        <f>SUM(G457:G461)</f>
        <v>938.43000000000006</v>
      </c>
    </row>
    <row r="463" spans="1:7" x14ac:dyDescent="0.35">
      <c r="A463" s="48"/>
      <c r="B463" s="48">
        <v>4</v>
      </c>
      <c r="C463" s="69" t="s">
        <v>604</v>
      </c>
      <c r="D463" s="70"/>
      <c r="E463" s="70"/>
      <c r="F463" s="70"/>
      <c r="G463" s="70"/>
    </row>
    <row r="464" spans="1:7" ht="39" x14ac:dyDescent="0.35">
      <c r="A464" s="51">
        <v>1</v>
      </c>
      <c r="B464" s="51" t="s">
        <v>595</v>
      </c>
      <c r="C464" s="52" t="s">
        <v>605</v>
      </c>
      <c r="D464" s="51" t="s">
        <v>85</v>
      </c>
      <c r="E464" s="34">
        <v>1</v>
      </c>
      <c r="F464" s="53">
        <v>231.01</v>
      </c>
      <c r="G464" s="36">
        <f t="shared" ref="G464" si="40">ROUND(E464*F464,2)</f>
        <v>231.01</v>
      </c>
    </row>
    <row r="465" spans="1:7" x14ac:dyDescent="0.35">
      <c r="A465" s="51"/>
      <c r="B465" s="51"/>
      <c r="C465" s="66" t="s">
        <v>168</v>
      </c>
      <c r="D465" s="66"/>
      <c r="E465" s="66"/>
      <c r="G465" s="54">
        <f>SUM(G464)</f>
        <v>231.01</v>
      </c>
    </row>
    <row r="466" spans="1:7" x14ac:dyDescent="0.35">
      <c r="A466" s="48"/>
      <c r="B466" s="48">
        <v>5</v>
      </c>
      <c r="C466" s="69" t="s">
        <v>606</v>
      </c>
      <c r="D466" s="70"/>
      <c r="E466" s="70"/>
      <c r="F466" s="70"/>
      <c r="G466" s="70"/>
    </row>
    <row r="467" spans="1:7" ht="39" x14ac:dyDescent="0.35">
      <c r="A467" s="51">
        <v>1</v>
      </c>
      <c r="B467" s="51" t="s">
        <v>333</v>
      </c>
      <c r="C467" s="52" t="s">
        <v>334</v>
      </c>
      <c r="D467" s="51" t="s">
        <v>85</v>
      </c>
      <c r="E467" s="34">
        <v>5</v>
      </c>
      <c r="F467" s="53">
        <v>45.9</v>
      </c>
      <c r="G467" s="36">
        <f t="shared" ref="G467:G486" si="41">ROUND(E467*F467,2)</f>
        <v>229.5</v>
      </c>
    </row>
    <row r="468" spans="1:7" ht="26" x14ac:dyDescent="0.35">
      <c r="A468" s="51">
        <v>2</v>
      </c>
      <c r="B468" s="51" t="s">
        <v>598</v>
      </c>
      <c r="C468" s="52" t="s">
        <v>607</v>
      </c>
      <c r="D468" s="51" t="s">
        <v>85</v>
      </c>
      <c r="E468" s="34">
        <v>29</v>
      </c>
      <c r="F468" s="53">
        <v>54.06</v>
      </c>
      <c r="G468" s="36">
        <f t="shared" si="41"/>
        <v>1567.74</v>
      </c>
    </row>
    <row r="469" spans="1:7" ht="26" x14ac:dyDescent="0.35">
      <c r="A469" s="51">
        <v>3</v>
      </c>
      <c r="B469" s="51" t="s">
        <v>598</v>
      </c>
      <c r="C469" s="52" t="s">
        <v>599</v>
      </c>
      <c r="D469" s="51" t="s">
        <v>85</v>
      </c>
      <c r="E469" s="34">
        <v>4</v>
      </c>
      <c r="F469" s="53">
        <v>94.53</v>
      </c>
      <c r="G469" s="36">
        <f t="shared" si="41"/>
        <v>378.12</v>
      </c>
    </row>
    <row r="470" spans="1:7" ht="39" x14ac:dyDescent="0.35">
      <c r="A470" s="51">
        <v>4</v>
      </c>
      <c r="B470" s="51" t="s">
        <v>608</v>
      </c>
      <c r="C470" s="52" t="s">
        <v>609</v>
      </c>
      <c r="D470" s="51" t="s">
        <v>16</v>
      </c>
      <c r="E470" s="34">
        <v>1</v>
      </c>
      <c r="F470" s="53">
        <v>418.67</v>
      </c>
      <c r="G470" s="36">
        <f t="shared" si="41"/>
        <v>418.67</v>
      </c>
    </row>
    <row r="471" spans="1:7" ht="39" x14ac:dyDescent="0.35">
      <c r="A471" s="51">
        <v>5</v>
      </c>
      <c r="B471" s="51" t="s">
        <v>610</v>
      </c>
      <c r="C471" s="52" t="s">
        <v>611</v>
      </c>
      <c r="D471" s="51" t="s">
        <v>85</v>
      </c>
      <c r="E471" s="34">
        <v>2</v>
      </c>
      <c r="F471" s="53">
        <v>580.98</v>
      </c>
      <c r="G471" s="36">
        <f t="shared" si="41"/>
        <v>1161.96</v>
      </c>
    </row>
    <row r="472" spans="1:7" ht="39" x14ac:dyDescent="0.35">
      <c r="A472" s="51">
        <v>6</v>
      </c>
      <c r="B472" s="51" t="s">
        <v>610</v>
      </c>
      <c r="C472" s="52" t="s">
        <v>612</v>
      </c>
      <c r="D472" s="51" t="s">
        <v>85</v>
      </c>
      <c r="E472" s="34">
        <v>1</v>
      </c>
      <c r="F472" s="53">
        <v>1472.12</v>
      </c>
      <c r="G472" s="36">
        <f t="shared" si="41"/>
        <v>1472.12</v>
      </c>
    </row>
    <row r="473" spans="1:7" ht="26" x14ac:dyDescent="0.35">
      <c r="A473" s="51">
        <v>7</v>
      </c>
      <c r="B473" s="51" t="s">
        <v>613</v>
      </c>
      <c r="C473" s="52" t="s">
        <v>614</v>
      </c>
      <c r="D473" s="51" t="s">
        <v>16</v>
      </c>
      <c r="E473" s="34">
        <v>8</v>
      </c>
      <c r="F473" s="53">
        <v>237.36</v>
      </c>
      <c r="G473" s="36">
        <f t="shared" si="41"/>
        <v>1898.88</v>
      </c>
    </row>
    <row r="474" spans="1:7" ht="26" x14ac:dyDescent="0.35">
      <c r="A474" s="51">
        <v>8</v>
      </c>
      <c r="B474" s="51" t="s">
        <v>615</v>
      </c>
      <c r="C474" s="52" t="s">
        <v>616</v>
      </c>
      <c r="D474" s="51" t="s">
        <v>146</v>
      </c>
      <c r="E474" s="34">
        <v>11.5</v>
      </c>
      <c r="F474" s="53">
        <v>39.619999999999997</v>
      </c>
      <c r="G474" s="36">
        <f t="shared" si="41"/>
        <v>455.63</v>
      </c>
    </row>
    <row r="475" spans="1:7" ht="26" x14ac:dyDescent="0.35">
      <c r="A475" s="51">
        <v>9</v>
      </c>
      <c r="B475" s="51" t="s">
        <v>617</v>
      </c>
      <c r="C475" s="52" t="s">
        <v>618</v>
      </c>
      <c r="D475" s="51" t="s">
        <v>146</v>
      </c>
      <c r="E475" s="34">
        <v>58</v>
      </c>
      <c r="F475" s="53">
        <v>7.77</v>
      </c>
      <c r="G475" s="36">
        <f t="shared" si="41"/>
        <v>450.66</v>
      </c>
    </row>
    <row r="476" spans="1:7" ht="39" x14ac:dyDescent="0.35">
      <c r="A476" s="51">
        <v>10</v>
      </c>
      <c r="B476" s="51" t="s">
        <v>617</v>
      </c>
      <c r="C476" s="52" t="s">
        <v>619</v>
      </c>
      <c r="D476" s="51" t="s">
        <v>146</v>
      </c>
      <c r="E476" s="34">
        <v>26</v>
      </c>
      <c r="F476" s="53">
        <v>11.9</v>
      </c>
      <c r="G476" s="36">
        <f t="shared" si="41"/>
        <v>309.39999999999998</v>
      </c>
    </row>
    <row r="477" spans="1:7" x14ac:dyDescent="0.35">
      <c r="A477" s="51">
        <v>11</v>
      </c>
      <c r="B477" s="51" t="s">
        <v>620</v>
      </c>
      <c r="C477" s="52" t="s">
        <v>621</v>
      </c>
      <c r="D477" s="51" t="s">
        <v>146</v>
      </c>
      <c r="E477" s="34">
        <v>21</v>
      </c>
      <c r="F477" s="53">
        <v>2.75</v>
      </c>
      <c r="G477" s="36">
        <f t="shared" si="41"/>
        <v>57.75</v>
      </c>
    </row>
    <row r="478" spans="1:7" x14ac:dyDescent="0.35">
      <c r="A478" s="51">
        <v>12</v>
      </c>
      <c r="B478" s="51" t="s">
        <v>622</v>
      </c>
      <c r="C478" s="52" t="s">
        <v>623</v>
      </c>
      <c r="D478" s="51" t="s">
        <v>146</v>
      </c>
      <c r="E478" s="34">
        <v>24</v>
      </c>
      <c r="F478" s="53">
        <v>3.45</v>
      </c>
      <c r="G478" s="36">
        <f t="shared" si="41"/>
        <v>82.8</v>
      </c>
    </row>
    <row r="479" spans="1:7" x14ac:dyDescent="0.35">
      <c r="A479" s="51">
        <v>13</v>
      </c>
      <c r="B479" s="51" t="s">
        <v>624</v>
      </c>
      <c r="C479" s="52" t="s">
        <v>625</v>
      </c>
      <c r="D479" s="51" t="s">
        <v>146</v>
      </c>
      <c r="E479" s="34">
        <v>13</v>
      </c>
      <c r="F479" s="53">
        <v>4.4400000000000004</v>
      </c>
      <c r="G479" s="36">
        <f t="shared" si="41"/>
        <v>57.72</v>
      </c>
    </row>
    <row r="480" spans="1:7" x14ac:dyDescent="0.35">
      <c r="A480" s="51">
        <v>14</v>
      </c>
      <c r="B480" s="51" t="s">
        <v>626</v>
      </c>
      <c r="C480" s="52" t="s">
        <v>627</v>
      </c>
      <c r="D480" s="51" t="s">
        <v>146</v>
      </c>
      <c r="E480" s="34">
        <v>22</v>
      </c>
      <c r="F480" s="53">
        <v>5.42</v>
      </c>
      <c r="G480" s="36">
        <f t="shared" si="41"/>
        <v>119.24</v>
      </c>
    </row>
    <row r="481" spans="1:7" x14ac:dyDescent="0.35">
      <c r="A481" s="51">
        <v>15</v>
      </c>
      <c r="B481" s="51" t="s">
        <v>628</v>
      </c>
      <c r="C481" s="52" t="s">
        <v>629</v>
      </c>
      <c r="D481" s="51" t="s">
        <v>146</v>
      </c>
      <c r="E481" s="34">
        <v>4</v>
      </c>
      <c r="F481" s="53">
        <v>8.31</v>
      </c>
      <c r="G481" s="36">
        <f t="shared" si="41"/>
        <v>33.24</v>
      </c>
    </row>
    <row r="482" spans="1:7" ht="39" x14ac:dyDescent="0.35">
      <c r="A482" s="51">
        <v>16</v>
      </c>
      <c r="B482" s="51" t="s">
        <v>630</v>
      </c>
      <c r="C482" s="52" t="s">
        <v>631</v>
      </c>
      <c r="D482" s="51" t="s">
        <v>146</v>
      </c>
      <c r="E482" s="34">
        <v>28.2</v>
      </c>
      <c r="F482" s="53">
        <v>40.28</v>
      </c>
      <c r="G482" s="36">
        <f t="shared" si="41"/>
        <v>1135.9000000000001</v>
      </c>
    </row>
    <row r="483" spans="1:7" ht="39" x14ac:dyDescent="0.35">
      <c r="A483" s="51">
        <v>17</v>
      </c>
      <c r="B483" s="51" t="s">
        <v>630</v>
      </c>
      <c r="C483" s="52" t="s">
        <v>632</v>
      </c>
      <c r="D483" s="51" t="s">
        <v>146</v>
      </c>
      <c r="E483" s="34">
        <v>10.5</v>
      </c>
      <c r="F483" s="53">
        <v>51.49</v>
      </c>
      <c r="G483" s="36">
        <f t="shared" si="41"/>
        <v>540.65</v>
      </c>
    </row>
    <row r="484" spans="1:7" ht="65" x14ac:dyDescent="0.35">
      <c r="A484" s="51">
        <v>18</v>
      </c>
      <c r="B484" s="51" t="s">
        <v>633</v>
      </c>
      <c r="C484" s="52" t="s">
        <v>634</v>
      </c>
      <c r="D484" s="51" t="s">
        <v>22</v>
      </c>
      <c r="E484" s="34">
        <v>0.17699999999999999</v>
      </c>
      <c r="F484" s="53">
        <v>2263.09</v>
      </c>
      <c r="G484" s="36">
        <f t="shared" si="41"/>
        <v>400.57</v>
      </c>
    </row>
    <row r="485" spans="1:7" ht="26" x14ac:dyDescent="0.35">
      <c r="A485" s="51">
        <v>19</v>
      </c>
      <c r="B485" s="51" t="s">
        <v>635</v>
      </c>
      <c r="C485" s="52" t="s">
        <v>636</v>
      </c>
      <c r="D485" s="51" t="s">
        <v>22</v>
      </c>
      <c r="E485" s="34">
        <v>0.2</v>
      </c>
      <c r="F485" s="53">
        <v>3580.88</v>
      </c>
      <c r="G485" s="36">
        <f t="shared" si="41"/>
        <v>716.18</v>
      </c>
    </row>
    <row r="486" spans="1:7" x14ac:dyDescent="0.35">
      <c r="A486" s="51">
        <v>20</v>
      </c>
      <c r="B486" s="51">
        <v>88006003</v>
      </c>
      <c r="C486" s="52" t="s">
        <v>637</v>
      </c>
      <c r="D486" s="51" t="s">
        <v>120</v>
      </c>
      <c r="E486" s="34">
        <v>1</v>
      </c>
      <c r="F486" s="53">
        <v>639.46</v>
      </c>
      <c r="G486" s="36">
        <f t="shared" si="41"/>
        <v>639.46</v>
      </c>
    </row>
    <row r="487" spans="1:7" x14ac:dyDescent="0.35">
      <c r="A487" s="51"/>
      <c r="B487" s="51"/>
      <c r="C487" s="66" t="s">
        <v>221</v>
      </c>
      <c r="D487" s="66"/>
      <c r="E487" s="66"/>
      <c r="G487" s="54">
        <f>SUM(G467:G486)</f>
        <v>12126.189999999999</v>
      </c>
    </row>
    <row r="488" spans="1:7" x14ac:dyDescent="0.35">
      <c r="A488" s="48"/>
      <c r="B488" s="48">
        <v>6</v>
      </c>
      <c r="C488" s="69" t="s">
        <v>638</v>
      </c>
      <c r="D488" s="70"/>
      <c r="E488" s="70"/>
      <c r="F488" s="70"/>
      <c r="G488" s="70"/>
    </row>
    <row r="489" spans="1:7" ht="52" x14ac:dyDescent="0.35">
      <c r="A489" s="51">
        <v>1</v>
      </c>
      <c r="B489" s="51" t="s">
        <v>595</v>
      </c>
      <c r="C489" s="52" t="s">
        <v>596</v>
      </c>
      <c r="D489" s="51" t="s">
        <v>85</v>
      </c>
      <c r="E489" s="34">
        <v>1</v>
      </c>
      <c r="F489" s="53">
        <v>231.01</v>
      </c>
      <c r="G489" s="36">
        <f t="shared" ref="G489" si="42">ROUND(E489*F489,2)</f>
        <v>231.01</v>
      </c>
    </row>
    <row r="490" spans="1:7" x14ac:dyDescent="0.35">
      <c r="A490" s="51"/>
      <c r="B490" s="51"/>
      <c r="C490" s="66" t="s">
        <v>222</v>
      </c>
      <c r="D490" s="66"/>
      <c r="E490" s="66"/>
      <c r="G490" s="54">
        <f>SUM(G489)</f>
        <v>231.01</v>
      </c>
    </row>
    <row r="491" spans="1:7" x14ac:dyDescent="0.35">
      <c r="A491" s="48"/>
      <c r="B491" s="48">
        <v>7</v>
      </c>
      <c r="C491" s="69" t="s">
        <v>639</v>
      </c>
      <c r="D491" s="70"/>
      <c r="E491" s="70"/>
      <c r="F491" s="70"/>
      <c r="G491" s="70"/>
    </row>
    <row r="492" spans="1:7" ht="39" x14ac:dyDescent="0.35">
      <c r="A492" s="51">
        <v>1</v>
      </c>
      <c r="B492" s="51" t="s">
        <v>333</v>
      </c>
      <c r="C492" s="52" t="s">
        <v>334</v>
      </c>
      <c r="D492" s="51" t="s">
        <v>85</v>
      </c>
      <c r="E492" s="34">
        <v>7</v>
      </c>
      <c r="F492" s="53">
        <v>45.9</v>
      </c>
      <c r="G492" s="36">
        <f t="shared" ref="G492:G513" si="43">ROUND(E492*F492,2)</f>
        <v>321.3</v>
      </c>
    </row>
    <row r="493" spans="1:7" ht="26" x14ac:dyDescent="0.35">
      <c r="A493" s="51">
        <v>2</v>
      </c>
      <c r="B493" s="51" t="s">
        <v>598</v>
      </c>
      <c r="C493" s="52" t="s">
        <v>607</v>
      </c>
      <c r="D493" s="51" t="s">
        <v>85</v>
      </c>
      <c r="E493" s="34">
        <v>29</v>
      </c>
      <c r="F493" s="53">
        <v>54.06</v>
      </c>
      <c r="G493" s="36">
        <f t="shared" si="43"/>
        <v>1567.74</v>
      </c>
    </row>
    <row r="494" spans="1:7" ht="26" x14ac:dyDescent="0.35">
      <c r="A494" s="51">
        <v>3</v>
      </c>
      <c r="B494" s="51" t="s">
        <v>598</v>
      </c>
      <c r="C494" s="52" t="s">
        <v>599</v>
      </c>
      <c r="D494" s="51" t="s">
        <v>85</v>
      </c>
      <c r="E494" s="34">
        <v>3</v>
      </c>
      <c r="F494" s="53">
        <v>94.53</v>
      </c>
      <c r="G494" s="36">
        <f t="shared" si="43"/>
        <v>283.58999999999997</v>
      </c>
    </row>
    <row r="495" spans="1:7" ht="39" x14ac:dyDescent="0.35">
      <c r="A495" s="51">
        <v>4</v>
      </c>
      <c r="B495" s="51" t="s">
        <v>608</v>
      </c>
      <c r="C495" s="52" t="s">
        <v>609</v>
      </c>
      <c r="D495" s="51" t="s">
        <v>16</v>
      </c>
      <c r="E495" s="34">
        <v>1</v>
      </c>
      <c r="F495" s="53">
        <v>418.67</v>
      </c>
      <c r="G495" s="36">
        <f t="shared" si="43"/>
        <v>418.67</v>
      </c>
    </row>
    <row r="496" spans="1:7" ht="39" x14ac:dyDescent="0.35">
      <c r="A496" s="51">
        <v>5</v>
      </c>
      <c r="B496" s="51" t="s">
        <v>610</v>
      </c>
      <c r="C496" s="52" t="s">
        <v>611</v>
      </c>
      <c r="D496" s="51" t="s">
        <v>85</v>
      </c>
      <c r="E496" s="34">
        <v>2</v>
      </c>
      <c r="F496" s="53">
        <v>580.98</v>
      </c>
      <c r="G496" s="36">
        <f t="shared" si="43"/>
        <v>1161.96</v>
      </c>
    </row>
    <row r="497" spans="1:7" ht="39" x14ac:dyDescent="0.35">
      <c r="A497" s="51">
        <v>6</v>
      </c>
      <c r="B497" s="51" t="s">
        <v>610</v>
      </c>
      <c r="C497" s="52" t="s">
        <v>612</v>
      </c>
      <c r="D497" s="51" t="s">
        <v>85</v>
      </c>
      <c r="E497" s="34">
        <v>1</v>
      </c>
      <c r="F497" s="53">
        <v>1472.12</v>
      </c>
      <c r="G497" s="36">
        <f t="shared" si="43"/>
        <v>1472.12</v>
      </c>
    </row>
    <row r="498" spans="1:7" ht="26" x14ac:dyDescent="0.35">
      <c r="A498" s="51">
        <v>7</v>
      </c>
      <c r="B498" s="51" t="s">
        <v>613</v>
      </c>
      <c r="C498" s="52" t="s">
        <v>614</v>
      </c>
      <c r="D498" s="51" t="s">
        <v>16</v>
      </c>
      <c r="E498" s="34">
        <v>12</v>
      </c>
      <c r="F498" s="53">
        <v>237.36</v>
      </c>
      <c r="G498" s="36">
        <f t="shared" si="43"/>
        <v>2848.32</v>
      </c>
    </row>
    <row r="499" spans="1:7" ht="26" x14ac:dyDescent="0.35">
      <c r="A499" s="51">
        <v>8</v>
      </c>
      <c r="B499" s="51" t="s">
        <v>615</v>
      </c>
      <c r="C499" s="52" t="s">
        <v>616</v>
      </c>
      <c r="D499" s="51" t="s">
        <v>146</v>
      </c>
      <c r="E499" s="34">
        <v>7.5</v>
      </c>
      <c r="F499" s="53">
        <v>39.619999999999997</v>
      </c>
      <c r="G499" s="36">
        <f t="shared" si="43"/>
        <v>297.14999999999998</v>
      </c>
    </row>
    <row r="500" spans="1:7" ht="26" x14ac:dyDescent="0.35">
      <c r="A500" s="51">
        <v>9</v>
      </c>
      <c r="B500" s="51" t="s">
        <v>617</v>
      </c>
      <c r="C500" s="52" t="s">
        <v>618</v>
      </c>
      <c r="D500" s="51" t="s">
        <v>146</v>
      </c>
      <c r="E500" s="34">
        <v>83</v>
      </c>
      <c r="F500" s="53">
        <v>7.77</v>
      </c>
      <c r="G500" s="36">
        <f t="shared" si="43"/>
        <v>644.91</v>
      </c>
    </row>
    <row r="501" spans="1:7" ht="39" x14ac:dyDescent="0.35">
      <c r="A501" s="51">
        <v>10</v>
      </c>
      <c r="B501" s="51" t="s">
        <v>617</v>
      </c>
      <c r="C501" s="52" t="s">
        <v>619</v>
      </c>
      <c r="D501" s="51" t="s">
        <v>146</v>
      </c>
      <c r="E501" s="34">
        <v>37</v>
      </c>
      <c r="F501" s="53">
        <v>11.91</v>
      </c>
      <c r="G501" s="36">
        <f t="shared" si="43"/>
        <v>440.67</v>
      </c>
    </row>
    <row r="502" spans="1:7" x14ac:dyDescent="0.35">
      <c r="A502" s="51">
        <v>11</v>
      </c>
      <c r="B502" s="51" t="s">
        <v>620</v>
      </c>
      <c r="C502" s="52" t="s">
        <v>621</v>
      </c>
      <c r="D502" s="51" t="s">
        <v>146</v>
      </c>
      <c r="E502" s="34">
        <v>43</v>
      </c>
      <c r="F502" s="53">
        <v>2.75</v>
      </c>
      <c r="G502" s="36">
        <f t="shared" si="43"/>
        <v>118.25</v>
      </c>
    </row>
    <row r="503" spans="1:7" x14ac:dyDescent="0.35">
      <c r="A503" s="51">
        <v>12</v>
      </c>
      <c r="B503" s="51" t="s">
        <v>622</v>
      </c>
      <c r="C503" s="52" t="s">
        <v>623</v>
      </c>
      <c r="D503" s="51" t="s">
        <v>146</v>
      </c>
      <c r="E503" s="34">
        <v>19</v>
      </c>
      <c r="F503" s="53">
        <v>3.45</v>
      </c>
      <c r="G503" s="36">
        <f t="shared" si="43"/>
        <v>65.55</v>
      </c>
    </row>
    <row r="504" spans="1:7" x14ac:dyDescent="0.35">
      <c r="A504" s="51">
        <v>13</v>
      </c>
      <c r="B504" s="51" t="s">
        <v>624</v>
      </c>
      <c r="C504" s="52" t="s">
        <v>625</v>
      </c>
      <c r="D504" s="51" t="s">
        <v>146</v>
      </c>
      <c r="E504" s="34">
        <v>21</v>
      </c>
      <c r="F504" s="53">
        <v>4.4400000000000004</v>
      </c>
      <c r="G504" s="36">
        <f t="shared" si="43"/>
        <v>93.24</v>
      </c>
    </row>
    <row r="505" spans="1:7" x14ac:dyDescent="0.35">
      <c r="A505" s="51">
        <v>14</v>
      </c>
      <c r="B505" s="51" t="s">
        <v>626</v>
      </c>
      <c r="C505" s="52" t="s">
        <v>627</v>
      </c>
      <c r="D505" s="51" t="s">
        <v>146</v>
      </c>
      <c r="E505" s="34">
        <v>33</v>
      </c>
      <c r="F505" s="53">
        <v>5.42</v>
      </c>
      <c r="G505" s="36">
        <f t="shared" si="43"/>
        <v>178.86</v>
      </c>
    </row>
    <row r="506" spans="1:7" x14ac:dyDescent="0.35">
      <c r="A506" s="51">
        <v>15</v>
      </c>
      <c r="B506" s="51" t="s">
        <v>640</v>
      </c>
      <c r="C506" s="52" t="s">
        <v>641</v>
      </c>
      <c r="D506" s="51" t="s">
        <v>146</v>
      </c>
      <c r="E506" s="34">
        <v>4</v>
      </c>
      <c r="F506" s="53">
        <v>6.87</v>
      </c>
      <c r="G506" s="36">
        <f t="shared" si="43"/>
        <v>27.48</v>
      </c>
    </row>
    <row r="507" spans="1:7" ht="39" x14ac:dyDescent="0.35">
      <c r="A507" s="51">
        <v>16</v>
      </c>
      <c r="B507" s="51" t="s">
        <v>630</v>
      </c>
      <c r="C507" s="52" t="s">
        <v>642</v>
      </c>
      <c r="D507" s="51" t="s">
        <v>146</v>
      </c>
      <c r="E507" s="34">
        <v>0.5</v>
      </c>
      <c r="F507" s="53">
        <v>31.44</v>
      </c>
      <c r="G507" s="36">
        <f t="shared" si="43"/>
        <v>15.72</v>
      </c>
    </row>
    <row r="508" spans="1:7" ht="39" x14ac:dyDescent="0.35">
      <c r="A508" s="51">
        <v>17</v>
      </c>
      <c r="B508" s="51" t="s">
        <v>630</v>
      </c>
      <c r="C508" s="52" t="s">
        <v>643</v>
      </c>
      <c r="D508" s="51" t="s">
        <v>146</v>
      </c>
      <c r="E508" s="34">
        <v>1</v>
      </c>
      <c r="F508" s="53">
        <v>35.479999999999997</v>
      </c>
      <c r="G508" s="36">
        <f t="shared" si="43"/>
        <v>35.479999999999997</v>
      </c>
    </row>
    <row r="509" spans="1:7" ht="39" x14ac:dyDescent="0.35">
      <c r="A509" s="51">
        <v>18</v>
      </c>
      <c r="B509" s="51" t="s">
        <v>630</v>
      </c>
      <c r="C509" s="52" t="s">
        <v>631</v>
      </c>
      <c r="D509" s="51" t="s">
        <v>146</v>
      </c>
      <c r="E509" s="34">
        <v>22.7</v>
      </c>
      <c r="F509" s="53">
        <v>40.28</v>
      </c>
      <c r="G509" s="36">
        <f t="shared" si="43"/>
        <v>914.36</v>
      </c>
    </row>
    <row r="510" spans="1:7" ht="39" x14ac:dyDescent="0.35">
      <c r="A510" s="51">
        <v>19</v>
      </c>
      <c r="B510" s="51" t="s">
        <v>630</v>
      </c>
      <c r="C510" s="52" t="s">
        <v>632</v>
      </c>
      <c r="D510" s="51" t="s">
        <v>146</v>
      </c>
      <c r="E510" s="34">
        <v>6</v>
      </c>
      <c r="F510" s="53">
        <v>51.49</v>
      </c>
      <c r="G510" s="36">
        <f t="shared" si="43"/>
        <v>308.94</v>
      </c>
    </row>
    <row r="511" spans="1:7" ht="56.25" customHeight="1" x14ac:dyDescent="0.35">
      <c r="A511" s="51">
        <v>20</v>
      </c>
      <c r="B511" s="51" t="s">
        <v>633</v>
      </c>
      <c r="C511" s="52" t="s">
        <v>634</v>
      </c>
      <c r="D511" s="51" t="s">
        <v>22</v>
      </c>
      <c r="E511" s="34">
        <v>0.1363</v>
      </c>
      <c r="F511" s="53">
        <v>2263.09</v>
      </c>
      <c r="G511" s="36">
        <f t="shared" si="43"/>
        <v>308.45999999999998</v>
      </c>
    </row>
    <row r="512" spans="1:7" ht="26" x14ac:dyDescent="0.35">
      <c r="A512" s="51">
        <v>21</v>
      </c>
      <c r="B512" s="51" t="s">
        <v>635</v>
      </c>
      <c r="C512" s="52" t="s">
        <v>636</v>
      </c>
      <c r="D512" s="51" t="s">
        <v>22</v>
      </c>
      <c r="E512" s="34">
        <v>0.154</v>
      </c>
      <c r="F512" s="53">
        <v>3580.88</v>
      </c>
      <c r="G512" s="36">
        <f t="shared" si="43"/>
        <v>551.46</v>
      </c>
    </row>
    <row r="513" spans="1:7" x14ac:dyDescent="0.35">
      <c r="A513" s="51">
        <v>22</v>
      </c>
      <c r="B513" s="51">
        <v>88006004</v>
      </c>
      <c r="C513" s="52" t="s">
        <v>177</v>
      </c>
      <c r="D513" s="51" t="s">
        <v>120</v>
      </c>
      <c r="E513" s="34">
        <v>1</v>
      </c>
      <c r="F513" s="53">
        <v>547.80999999999995</v>
      </c>
      <c r="G513" s="36">
        <f t="shared" si="43"/>
        <v>547.80999999999995</v>
      </c>
    </row>
    <row r="514" spans="1:7" x14ac:dyDescent="0.35">
      <c r="A514" s="51"/>
      <c r="B514" s="51"/>
      <c r="C514" s="66" t="s">
        <v>226</v>
      </c>
      <c r="D514" s="66"/>
      <c r="E514" s="66"/>
      <c r="G514" s="54">
        <f>SUM(G492:G513)</f>
        <v>12622.039999999999</v>
      </c>
    </row>
    <row r="515" spans="1:7" x14ac:dyDescent="0.35">
      <c r="A515" s="48"/>
      <c r="B515" s="48">
        <v>8</v>
      </c>
      <c r="C515" s="69" t="s">
        <v>644</v>
      </c>
      <c r="D515" s="70"/>
      <c r="E515" s="70"/>
      <c r="F515" s="70"/>
      <c r="G515" s="70"/>
    </row>
    <row r="516" spans="1:7" ht="39" x14ac:dyDescent="0.35">
      <c r="A516" s="51">
        <v>1</v>
      </c>
      <c r="B516" s="51" t="s">
        <v>595</v>
      </c>
      <c r="C516" s="52" t="s">
        <v>645</v>
      </c>
      <c r="D516" s="51" t="s">
        <v>85</v>
      </c>
      <c r="E516" s="34">
        <v>1</v>
      </c>
      <c r="F516" s="53">
        <v>247.25</v>
      </c>
      <c r="G516" s="36">
        <f t="shared" ref="G516" si="44">ROUND(E516*F516,2)</f>
        <v>247.25</v>
      </c>
    </row>
    <row r="517" spans="1:7" x14ac:dyDescent="0.35">
      <c r="A517" s="51"/>
      <c r="B517" s="51"/>
      <c r="C517" s="66" t="s">
        <v>227</v>
      </c>
      <c r="D517" s="66"/>
      <c r="E517" s="66"/>
      <c r="G517" s="54">
        <f>SUM(G516)</f>
        <v>247.25</v>
      </c>
    </row>
    <row r="518" spans="1:7" x14ac:dyDescent="0.35">
      <c r="A518" s="48"/>
      <c r="B518" s="48">
        <v>9</v>
      </c>
      <c r="C518" s="69" t="s">
        <v>646</v>
      </c>
      <c r="D518" s="70"/>
      <c r="E518" s="70"/>
      <c r="F518" s="70"/>
      <c r="G518" s="70"/>
    </row>
    <row r="519" spans="1:7" ht="39" x14ac:dyDescent="0.35">
      <c r="A519" s="51">
        <v>1</v>
      </c>
      <c r="B519" s="51" t="s">
        <v>333</v>
      </c>
      <c r="C519" s="52" t="s">
        <v>334</v>
      </c>
      <c r="D519" s="51" t="s">
        <v>85</v>
      </c>
      <c r="E519" s="34">
        <v>4</v>
      </c>
      <c r="F519" s="53">
        <v>98.67</v>
      </c>
      <c r="G519" s="36">
        <f t="shared" ref="G519:G525" si="45">ROUND(E519*F519,2)</f>
        <v>394.68</v>
      </c>
    </row>
    <row r="520" spans="1:7" ht="39" x14ac:dyDescent="0.35">
      <c r="A520" s="51">
        <v>2</v>
      </c>
      <c r="B520" s="51" t="s">
        <v>600</v>
      </c>
      <c r="C520" s="52" t="s">
        <v>647</v>
      </c>
      <c r="D520" s="51" t="s">
        <v>85</v>
      </c>
      <c r="E520" s="34">
        <v>2</v>
      </c>
      <c r="F520" s="53">
        <v>345.72</v>
      </c>
      <c r="G520" s="36">
        <f t="shared" si="45"/>
        <v>691.44</v>
      </c>
    </row>
    <row r="521" spans="1:7" ht="39" x14ac:dyDescent="0.35">
      <c r="A521" s="51">
        <v>3</v>
      </c>
      <c r="B521" s="51" t="s">
        <v>648</v>
      </c>
      <c r="C521" s="52" t="s">
        <v>649</v>
      </c>
      <c r="D521" s="51" t="s">
        <v>85</v>
      </c>
      <c r="E521" s="34">
        <v>2</v>
      </c>
      <c r="F521" s="53">
        <v>333.51</v>
      </c>
      <c r="G521" s="36">
        <f t="shared" si="45"/>
        <v>667.02</v>
      </c>
    </row>
    <row r="522" spans="1:7" ht="26" x14ac:dyDescent="0.35">
      <c r="A522" s="51">
        <v>4</v>
      </c>
      <c r="B522" s="51" t="s">
        <v>617</v>
      </c>
      <c r="C522" s="52" t="s">
        <v>618</v>
      </c>
      <c r="D522" s="51" t="s">
        <v>146</v>
      </c>
      <c r="E522" s="34">
        <v>6.1</v>
      </c>
      <c r="F522" s="53">
        <v>16.7</v>
      </c>
      <c r="G522" s="36">
        <f t="shared" si="45"/>
        <v>101.87</v>
      </c>
    </row>
    <row r="523" spans="1:7" x14ac:dyDescent="0.35">
      <c r="A523" s="51">
        <v>5</v>
      </c>
      <c r="B523" s="51" t="s">
        <v>624</v>
      </c>
      <c r="C523" s="52" t="s">
        <v>625</v>
      </c>
      <c r="D523" s="51" t="s">
        <v>146</v>
      </c>
      <c r="E523" s="34">
        <v>6.1</v>
      </c>
      <c r="F523" s="53">
        <v>9.5399999999999991</v>
      </c>
      <c r="G523" s="36">
        <f t="shared" si="45"/>
        <v>58.19</v>
      </c>
    </row>
    <row r="524" spans="1:7" ht="39" x14ac:dyDescent="0.35">
      <c r="A524" s="51">
        <v>6</v>
      </c>
      <c r="B524" s="51" t="s">
        <v>149</v>
      </c>
      <c r="C524" s="52" t="s">
        <v>650</v>
      </c>
      <c r="D524" s="51" t="s">
        <v>28</v>
      </c>
      <c r="E524" s="34">
        <v>0.03</v>
      </c>
      <c r="F524" s="53">
        <v>3798.92</v>
      </c>
      <c r="G524" s="36">
        <f t="shared" si="45"/>
        <v>113.97</v>
      </c>
    </row>
    <row r="525" spans="1:7" x14ac:dyDescent="0.35">
      <c r="A525" s="51">
        <v>7</v>
      </c>
      <c r="B525" s="51">
        <v>88006005</v>
      </c>
      <c r="C525" s="52" t="s">
        <v>177</v>
      </c>
      <c r="D525" s="51" t="s">
        <v>120</v>
      </c>
      <c r="E525" s="34">
        <v>1</v>
      </c>
      <c r="F525" s="53">
        <v>1177.6600000000001</v>
      </c>
      <c r="G525" s="36">
        <f t="shared" si="45"/>
        <v>1177.6600000000001</v>
      </c>
    </row>
    <row r="526" spans="1:7" x14ac:dyDescent="0.35">
      <c r="A526" s="51"/>
      <c r="B526" s="51"/>
      <c r="C526" s="66" t="s">
        <v>233</v>
      </c>
      <c r="D526" s="66"/>
      <c r="E526" s="66"/>
      <c r="G526" s="54">
        <f>SUM(G519:G525)</f>
        <v>3204.8300000000004</v>
      </c>
    </row>
    <row r="527" spans="1:7" x14ac:dyDescent="0.35">
      <c r="A527" s="48"/>
      <c r="B527" s="48">
        <v>10</v>
      </c>
      <c r="C527" s="69" t="s">
        <v>651</v>
      </c>
      <c r="D527" s="70"/>
      <c r="E527" s="70"/>
      <c r="F527" s="70"/>
      <c r="G527" s="70"/>
    </row>
    <row r="528" spans="1:7" ht="42" customHeight="1" x14ac:dyDescent="0.35">
      <c r="A528" s="51">
        <v>1</v>
      </c>
      <c r="B528" s="51" t="s">
        <v>652</v>
      </c>
      <c r="C528" s="52" t="s">
        <v>653</v>
      </c>
      <c r="D528" s="51" t="s">
        <v>85</v>
      </c>
      <c r="E528" s="34">
        <v>2</v>
      </c>
      <c r="F528" s="53">
        <v>893.99</v>
      </c>
      <c r="G528" s="36">
        <f t="shared" ref="G528:G535" si="46">ROUND(E528*F528,2)</f>
        <v>1787.98</v>
      </c>
    </row>
    <row r="529" spans="1:7" ht="39" x14ac:dyDescent="0.35">
      <c r="A529" s="51">
        <v>2</v>
      </c>
      <c r="B529" s="51" t="s">
        <v>654</v>
      </c>
      <c r="C529" s="52" t="s">
        <v>655</v>
      </c>
      <c r="D529" s="51" t="s">
        <v>85</v>
      </c>
      <c r="E529" s="34">
        <v>2</v>
      </c>
      <c r="F529" s="53">
        <v>403.84</v>
      </c>
      <c r="G529" s="36">
        <f t="shared" si="46"/>
        <v>807.68</v>
      </c>
    </row>
    <row r="530" spans="1:7" ht="39" x14ac:dyDescent="0.35">
      <c r="A530" s="51">
        <v>3</v>
      </c>
      <c r="B530" s="51" t="s">
        <v>656</v>
      </c>
      <c r="C530" s="52" t="s">
        <v>657</v>
      </c>
      <c r="D530" s="51" t="s">
        <v>85</v>
      </c>
      <c r="E530" s="34">
        <v>2</v>
      </c>
      <c r="F530" s="53">
        <v>844.36</v>
      </c>
      <c r="G530" s="36">
        <f t="shared" si="46"/>
        <v>1688.72</v>
      </c>
    </row>
    <row r="531" spans="1:7" ht="39" x14ac:dyDescent="0.35">
      <c r="A531" s="51">
        <v>4</v>
      </c>
      <c r="B531" s="51" t="s">
        <v>617</v>
      </c>
      <c r="C531" s="52" t="s">
        <v>619</v>
      </c>
      <c r="D531" s="51" t="s">
        <v>146</v>
      </c>
      <c r="E531" s="34">
        <v>6</v>
      </c>
      <c r="F531" s="53">
        <v>17.22</v>
      </c>
      <c r="G531" s="36">
        <f t="shared" si="46"/>
        <v>103.32</v>
      </c>
    </row>
    <row r="532" spans="1:7" x14ac:dyDescent="0.35">
      <c r="A532" s="51">
        <v>5</v>
      </c>
      <c r="B532" s="51" t="s">
        <v>628</v>
      </c>
      <c r="C532" s="52" t="s">
        <v>629</v>
      </c>
      <c r="D532" s="51" t="s">
        <v>146</v>
      </c>
      <c r="E532" s="34">
        <v>6</v>
      </c>
      <c r="F532" s="53">
        <v>12.03</v>
      </c>
      <c r="G532" s="36">
        <f t="shared" si="46"/>
        <v>72.180000000000007</v>
      </c>
    </row>
    <row r="533" spans="1:7" ht="39" x14ac:dyDescent="0.35">
      <c r="A533" s="51">
        <v>6</v>
      </c>
      <c r="B533" s="51" t="s">
        <v>149</v>
      </c>
      <c r="C533" s="52" t="s">
        <v>658</v>
      </c>
      <c r="D533" s="51" t="s">
        <v>28</v>
      </c>
      <c r="E533" s="34">
        <v>4.5999999999999999E-2</v>
      </c>
      <c r="F533" s="53">
        <v>2658.46</v>
      </c>
      <c r="G533" s="36">
        <f t="shared" si="46"/>
        <v>122.29</v>
      </c>
    </row>
    <row r="534" spans="1:7" ht="42" customHeight="1" x14ac:dyDescent="0.35">
      <c r="A534" s="51">
        <v>7</v>
      </c>
      <c r="B534" s="51" t="s">
        <v>659</v>
      </c>
      <c r="C534" s="52" t="s">
        <v>660</v>
      </c>
      <c r="D534" s="51" t="s">
        <v>85</v>
      </c>
      <c r="E534" s="34">
        <v>2</v>
      </c>
      <c r="F534" s="53">
        <v>27.7</v>
      </c>
      <c r="G534" s="36">
        <f t="shared" si="46"/>
        <v>55.4</v>
      </c>
    </row>
    <row r="535" spans="1:7" x14ac:dyDescent="0.35">
      <c r="A535" s="51">
        <v>8</v>
      </c>
      <c r="B535" s="51">
        <v>88006006</v>
      </c>
      <c r="C535" s="52" t="s">
        <v>177</v>
      </c>
      <c r="D535" s="51" t="s">
        <v>120</v>
      </c>
      <c r="E535" s="34">
        <v>1</v>
      </c>
      <c r="F535" s="53">
        <v>969.11</v>
      </c>
      <c r="G535" s="36">
        <f t="shared" si="46"/>
        <v>969.11</v>
      </c>
    </row>
    <row r="536" spans="1:7" x14ac:dyDescent="0.35">
      <c r="A536" s="51"/>
      <c r="B536" s="51"/>
      <c r="C536" s="66" t="s">
        <v>241</v>
      </c>
      <c r="D536" s="66"/>
      <c r="E536" s="66"/>
      <c r="G536" s="54">
        <f>SUM(G528:G535)</f>
        <v>5606.6799999999994</v>
      </c>
    </row>
    <row r="537" spans="1:7" x14ac:dyDescent="0.35">
      <c r="A537" s="48"/>
      <c r="B537" s="48">
        <v>11</v>
      </c>
      <c r="C537" s="69" t="s">
        <v>661</v>
      </c>
      <c r="D537" s="70"/>
      <c r="E537" s="70"/>
      <c r="F537" s="70"/>
      <c r="G537" s="70"/>
    </row>
    <row r="538" spans="1:7" ht="26" x14ac:dyDescent="0.35">
      <c r="A538" s="51">
        <v>1</v>
      </c>
      <c r="B538" s="51" t="s">
        <v>662</v>
      </c>
      <c r="C538" s="52" t="s">
        <v>663</v>
      </c>
      <c r="D538" s="51" t="s">
        <v>85</v>
      </c>
      <c r="E538" s="34">
        <v>1</v>
      </c>
      <c r="F538" s="53">
        <v>603.27</v>
      </c>
      <c r="G538" s="36">
        <f t="shared" ref="G538:G543" si="47">ROUND(E538*F538,2)</f>
        <v>603.27</v>
      </c>
    </row>
    <row r="539" spans="1:7" ht="26" x14ac:dyDescent="0.35">
      <c r="A539" s="51">
        <v>2</v>
      </c>
      <c r="B539" s="51" t="s">
        <v>617</v>
      </c>
      <c r="C539" s="52" t="s">
        <v>618</v>
      </c>
      <c r="D539" s="51" t="s">
        <v>146</v>
      </c>
      <c r="E539" s="34">
        <v>8.5</v>
      </c>
      <c r="F539" s="53">
        <v>7.77</v>
      </c>
      <c r="G539" s="36">
        <f t="shared" si="47"/>
        <v>66.05</v>
      </c>
    </row>
    <row r="540" spans="1:7" x14ac:dyDescent="0.35">
      <c r="A540" s="51">
        <v>3</v>
      </c>
      <c r="B540" s="51" t="s">
        <v>622</v>
      </c>
      <c r="C540" s="52" t="s">
        <v>623</v>
      </c>
      <c r="D540" s="51" t="s">
        <v>146</v>
      </c>
      <c r="E540" s="34">
        <v>8.5</v>
      </c>
      <c r="F540" s="53">
        <v>3.45</v>
      </c>
      <c r="G540" s="36">
        <f t="shared" si="47"/>
        <v>29.33</v>
      </c>
    </row>
    <row r="541" spans="1:7" ht="26" x14ac:dyDescent="0.35">
      <c r="A541" s="51">
        <v>4</v>
      </c>
      <c r="B541" s="51" t="s">
        <v>656</v>
      </c>
      <c r="C541" s="52" t="s">
        <v>664</v>
      </c>
      <c r="D541" s="51" t="s">
        <v>85</v>
      </c>
      <c r="E541" s="34">
        <v>1</v>
      </c>
      <c r="F541" s="53">
        <v>540.20000000000005</v>
      </c>
      <c r="G541" s="36">
        <f t="shared" si="47"/>
        <v>540.20000000000005</v>
      </c>
    </row>
    <row r="542" spans="1:7" ht="39" x14ac:dyDescent="0.35">
      <c r="A542" s="51">
        <v>5</v>
      </c>
      <c r="B542" s="51" t="s">
        <v>149</v>
      </c>
      <c r="C542" s="52" t="s">
        <v>650</v>
      </c>
      <c r="D542" s="51" t="s">
        <v>28</v>
      </c>
      <c r="E542" s="34">
        <v>1.0999999999999999E-2</v>
      </c>
      <c r="F542" s="53">
        <v>1527.74</v>
      </c>
      <c r="G542" s="36">
        <f t="shared" si="47"/>
        <v>16.809999999999999</v>
      </c>
    </row>
    <row r="543" spans="1:7" x14ac:dyDescent="0.35">
      <c r="A543" s="51">
        <v>6</v>
      </c>
      <c r="B543" s="51">
        <v>88006007</v>
      </c>
      <c r="C543" s="52" t="s">
        <v>177</v>
      </c>
      <c r="D543" s="51" t="s">
        <v>120</v>
      </c>
      <c r="E543" s="34">
        <v>1</v>
      </c>
      <c r="F543" s="53">
        <v>669.55</v>
      </c>
      <c r="G543" s="36">
        <f t="shared" si="47"/>
        <v>669.55</v>
      </c>
    </row>
    <row r="544" spans="1:7" x14ac:dyDescent="0.35">
      <c r="A544" s="51"/>
      <c r="B544" s="51"/>
      <c r="C544" s="66" t="s">
        <v>263</v>
      </c>
      <c r="D544" s="66"/>
      <c r="E544" s="66"/>
      <c r="G544" s="54">
        <f>SUM(G538:G543)</f>
        <v>1925.2099999999998</v>
      </c>
    </row>
    <row r="545" spans="1:7" x14ac:dyDescent="0.35">
      <c r="A545" s="48"/>
      <c r="B545" s="48">
        <v>12</v>
      </c>
      <c r="C545" s="69" t="s">
        <v>665</v>
      </c>
      <c r="D545" s="70"/>
      <c r="E545" s="70"/>
      <c r="F545" s="70"/>
      <c r="G545" s="70"/>
    </row>
    <row r="546" spans="1:7" ht="39" x14ac:dyDescent="0.35">
      <c r="A546" s="51">
        <v>1</v>
      </c>
      <c r="B546" s="51" t="s">
        <v>652</v>
      </c>
      <c r="C546" s="52" t="s">
        <v>666</v>
      </c>
      <c r="D546" s="51" t="s">
        <v>85</v>
      </c>
      <c r="E546" s="34">
        <v>1</v>
      </c>
      <c r="F546" s="53">
        <v>604.54999999999995</v>
      </c>
      <c r="G546" s="36">
        <f t="shared" ref="G546:G555" si="48">ROUND(E546*F546,2)</f>
        <v>604.54999999999995</v>
      </c>
    </row>
    <row r="547" spans="1:7" x14ac:dyDescent="0.35">
      <c r="A547" s="51">
        <v>2</v>
      </c>
      <c r="B547" s="51" t="s">
        <v>667</v>
      </c>
      <c r="C547" s="52" t="s">
        <v>668</v>
      </c>
      <c r="D547" s="51" t="s">
        <v>85</v>
      </c>
      <c r="E547" s="34">
        <v>1</v>
      </c>
      <c r="F547" s="53">
        <v>46.87</v>
      </c>
      <c r="G547" s="36">
        <f t="shared" si="48"/>
        <v>46.87</v>
      </c>
    </row>
    <row r="548" spans="1:7" x14ac:dyDescent="0.35">
      <c r="A548" s="51">
        <v>3</v>
      </c>
      <c r="B548" s="51">
        <v>88006008</v>
      </c>
      <c r="C548" s="52" t="s">
        <v>669</v>
      </c>
      <c r="D548" s="51" t="s">
        <v>120</v>
      </c>
      <c r="E548" s="34">
        <v>1</v>
      </c>
      <c r="F548" s="53">
        <v>78.09</v>
      </c>
      <c r="G548" s="36">
        <f t="shared" si="48"/>
        <v>78.09</v>
      </c>
    </row>
    <row r="549" spans="1:7" ht="26" x14ac:dyDescent="0.35">
      <c r="A549" s="51">
        <v>4</v>
      </c>
      <c r="B549" s="51" t="s">
        <v>615</v>
      </c>
      <c r="C549" s="52" t="s">
        <v>616</v>
      </c>
      <c r="D549" s="51" t="s">
        <v>146</v>
      </c>
      <c r="E549" s="34">
        <v>0.5</v>
      </c>
      <c r="F549" s="53">
        <v>39.619999999999997</v>
      </c>
      <c r="G549" s="36">
        <f t="shared" si="48"/>
        <v>19.809999999999999</v>
      </c>
    </row>
    <row r="550" spans="1:7" ht="26" x14ac:dyDescent="0.35">
      <c r="A550" s="51">
        <v>5</v>
      </c>
      <c r="B550" s="51" t="s">
        <v>617</v>
      </c>
      <c r="C550" s="52" t="s">
        <v>618</v>
      </c>
      <c r="D550" s="51" t="s">
        <v>146</v>
      </c>
      <c r="E550" s="34">
        <v>2</v>
      </c>
      <c r="F550" s="53">
        <v>7.77</v>
      </c>
      <c r="G550" s="36">
        <f t="shared" si="48"/>
        <v>15.54</v>
      </c>
    </row>
    <row r="551" spans="1:7" x14ac:dyDescent="0.35">
      <c r="A551" s="51">
        <v>6</v>
      </c>
      <c r="B551" s="51" t="s">
        <v>620</v>
      </c>
      <c r="C551" s="52" t="s">
        <v>621</v>
      </c>
      <c r="D551" s="51" t="s">
        <v>146</v>
      </c>
      <c r="E551" s="34">
        <v>2</v>
      </c>
      <c r="F551" s="53">
        <v>2.75</v>
      </c>
      <c r="G551" s="36">
        <f t="shared" si="48"/>
        <v>5.5</v>
      </c>
    </row>
    <row r="552" spans="1:7" ht="39" x14ac:dyDescent="0.35">
      <c r="A552" s="51">
        <v>7</v>
      </c>
      <c r="B552" s="51" t="s">
        <v>659</v>
      </c>
      <c r="C552" s="52" t="s">
        <v>670</v>
      </c>
      <c r="D552" s="51" t="s">
        <v>85</v>
      </c>
      <c r="E552" s="34">
        <v>1</v>
      </c>
      <c r="F552" s="53">
        <v>12.86</v>
      </c>
      <c r="G552" s="36">
        <f t="shared" si="48"/>
        <v>12.86</v>
      </c>
    </row>
    <row r="553" spans="1:7" ht="26" x14ac:dyDescent="0.35">
      <c r="A553" s="51">
        <v>8</v>
      </c>
      <c r="B553" s="51" t="s">
        <v>656</v>
      </c>
      <c r="C553" s="52" t="s">
        <v>664</v>
      </c>
      <c r="D553" s="51" t="s">
        <v>85</v>
      </c>
      <c r="E553" s="34">
        <v>1</v>
      </c>
      <c r="F553" s="53">
        <v>540.20000000000005</v>
      </c>
      <c r="G553" s="36">
        <f t="shared" si="48"/>
        <v>540.20000000000005</v>
      </c>
    </row>
    <row r="554" spans="1:7" ht="39" x14ac:dyDescent="0.35">
      <c r="A554" s="51">
        <v>9</v>
      </c>
      <c r="B554" s="51" t="s">
        <v>149</v>
      </c>
      <c r="C554" s="52" t="s">
        <v>650</v>
      </c>
      <c r="D554" s="51" t="s">
        <v>28</v>
      </c>
      <c r="E554" s="34">
        <v>1.0999999999999999E-2</v>
      </c>
      <c r="F554" s="53">
        <v>557.41999999999996</v>
      </c>
      <c r="G554" s="36">
        <f t="shared" si="48"/>
        <v>6.13</v>
      </c>
    </row>
    <row r="555" spans="1:7" x14ac:dyDescent="0.35">
      <c r="A555" s="51">
        <v>10</v>
      </c>
      <c r="B555" s="51">
        <v>88006009</v>
      </c>
      <c r="C555" s="52" t="s">
        <v>177</v>
      </c>
      <c r="D555" s="51" t="s">
        <v>120</v>
      </c>
      <c r="E555" s="34">
        <v>1</v>
      </c>
      <c r="F555" s="53">
        <v>669.55</v>
      </c>
      <c r="G555" s="36">
        <f t="shared" si="48"/>
        <v>669.55</v>
      </c>
    </row>
    <row r="556" spans="1:7" x14ac:dyDescent="0.35">
      <c r="A556" s="51"/>
      <c r="B556" s="51"/>
      <c r="C556" s="66" t="s">
        <v>271</v>
      </c>
      <c r="D556" s="66"/>
      <c r="E556" s="66"/>
      <c r="G556" s="54">
        <f>SUM(G546:G555)</f>
        <v>1999.1000000000001</v>
      </c>
    </row>
    <row r="557" spans="1:7" x14ac:dyDescent="0.35">
      <c r="A557" s="48"/>
      <c r="B557" s="48">
        <v>13</v>
      </c>
      <c r="C557" s="69" t="s">
        <v>671</v>
      </c>
      <c r="D557" s="70"/>
      <c r="E557" s="70"/>
      <c r="F557" s="70"/>
      <c r="G557" s="70"/>
    </row>
    <row r="558" spans="1:7" ht="39" x14ac:dyDescent="0.35">
      <c r="A558" s="51">
        <v>1</v>
      </c>
      <c r="B558" s="51" t="s">
        <v>333</v>
      </c>
      <c r="C558" s="52" t="s">
        <v>334</v>
      </c>
      <c r="D558" s="51" t="s">
        <v>85</v>
      </c>
      <c r="E558" s="34">
        <v>55</v>
      </c>
      <c r="F558" s="53">
        <v>45.9</v>
      </c>
      <c r="G558" s="36">
        <f t="shared" ref="G558:G561" si="49">ROUND(E558*F558,2)</f>
        <v>2524.5</v>
      </c>
    </row>
    <row r="559" spans="1:7" ht="26" x14ac:dyDescent="0.35">
      <c r="A559" s="51">
        <v>2</v>
      </c>
      <c r="B559" s="51" t="s">
        <v>613</v>
      </c>
      <c r="C559" s="52" t="s">
        <v>614</v>
      </c>
      <c r="D559" s="51" t="s">
        <v>16</v>
      </c>
      <c r="E559" s="34">
        <v>2</v>
      </c>
      <c r="F559" s="53">
        <v>237.36</v>
      </c>
      <c r="G559" s="36">
        <f t="shared" si="49"/>
        <v>474.72</v>
      </c>
    </row>
    <row r="560" spans="1:7" ht="39" x14ac:dyDescent="0.35">
      <c r="A560" s="51">
        <v>3</v>
      </c>
      <c r="B560" s="51" t="s">
        <v>630</v>
      </c>
      <c r="C560" s="52" t="s">
        <v>642</v>
      </c>
      <c r="D560" s="51" t="s">
        <v>146</v>
      </c>
      <c r="E560" s="34">
        <v>2.1</v>
      </c>
      <c r="F560" s="53">
        <v>31.44</v>
      </c>
      <c r="G560" s="36">
        <f t="shared" si="49"/>
        <v>66.02</v>
      </c>
    </row>
    <row r="561" spans="1:7" ht="65" x14ac:dyDescent="0.35">
      <c r="A561" s="51">
        <v>4</v>
      </c>
      <c r="B561" s="51" t="s">
        <v>672</v>
      </c>
      <c r="C561" s="52" t="s">
        <v>673</v>
      </c>
      <c r="D561" s="51" t="s">
        <v>22</v>
      </c>
      <c r="E561" s="34">
        <v>5.0000000000000001E-3</v>
      </c>
      <c r="F561" s="53">
        <v>2222.83</v>
      </c>
      <c r="G561" s="36">
        <f t="shared" si="49"/>
        <v>11.11</v>
      </c>
    </row>
    <row r="562" spans="1:7" x14ac:dyDescent="0.35">
      <c r="A562" s="51"/>
      <c r="B562" s="51"/>
      <c r="C562" s="66" t="s">
        <v>523</v>
      </c>
      <c r="D562" s="66"/>
      <c r="E562" s="66"/>
      <c r="G562" s="54">
        <f>SUM(G558:G561)</f>
        <v>3076.3500000000004</v>
      </c>
    </row>
    <row r="563" spans="1:7" x14ac:dyDescent="0.35">
      <c r="A563" s="48"/>
      <c r="B563" s="48">
        <v>14</v>
      </c>
      <c r="C563" s="69" t="s">
        <v>674</v>
      </c>
      <c r="D563" s="70"/>
      <c r="E563" s="70"/>
      <c r="F563" s="70"/>
      <c r="G563" s="70"/>
    </row>
    <row r="564" spans="1:7" ht="26" x14ac:dyDescent="0.35">
      <c r="A564" s="51">
        <v>1</v>
      </c>
      <c r="B564" s="51" t="s">
        <v>675</v>
      </c>
      <c r="C564" s="52" t="s">
        <v>676</v>
      </c>
      <c r="D564" s="51" t="s">
        <v>85</v>
      </c>
      <c r="E564" s="34">
        <v>2</v>
      </c>
      <c r="F564" s="53">
        <v>1204.07</v>
      </c>
      <c r="G564" s="36">
        <f t="shared" ref="G564" si="50">ROUND(E564*F564,2)</f>
        <v>2408.14</v>
      </c>
    </row>
    <row r="565" spans="1:7" x14ac:dyDescent="0.35">
      <c r="A565" s="51"/>
      <c r="B565" s="51"/>
      <c r="C565" s="66" t="s">
        <v>527</v>
      </c>
      <c r="D565" s="66"/>
      <c r="E565" s="66"/>
      <c r="G565" s="54">
        <f>SUM(G564)</f>
        <v>2408.14</v>
      </c>
    </row>
    <row r="566" spans="1:7" x14ac:dyDescent="0.35">
      <c r="A566" s="48"/>
      <c r="B566" s="48">
        <v>15</v>
      </c>
      <c r="C566" s="69" t="s">
        <v>677</v>
      </c>
      <c r="D566" s="70"/>
      <c r="E566" s="70"/>
      <c r="F566" s="70"/>
      <c r="G566" s="70"/>
    </row>
    <row r="567" spans="1:7" ht="39" x14ac:dyDescent="0.35">
      <c r="A567" s="51">
        <v>1</v>
      </c>
      <c r="B567" s="51" t="s">
        <v>333</v>
      </c>
      <c r="C567" s="52" t="s">
        <v>334</v>
      </c>
      <c r="D567" s="51" t="s">
        <v>85</v>
      </c>
      <c r="E567" s="34">
        <v>1</v>
      </c>
      <c r="F567" s="53">
        <v>45.9</v>
      </c>
      <c r="G567" s="36">
        <f t="shared" ref="G567:G570" si="51">ROUND(E567*F567,2)</f>
        <v>45.9</v>
      </c>
    </row>
    <row r="568" spans="1:7" ht="26" x14ac:dyDescent="0.35">
      <c r="A568" s="51">
        <v>2</v>
      </c>
      <c r="B568" s="51" t="s">
        <v>656</v>
      </c>
      <c r="C568" s="52" t="s">
        <v>664</v>
      </c>
      <c r="D568" s="51" t="s">
        <v>85</v>
      </c>
      <c r="E568" s="34">
        <v>1</v>
      </c>
      <c r="F568" s="53">
        <v>540.20000000000005</v>
      </c>
      <c r="G568" s="36">
        <f t="shared" si="51"/>
        <v>540.20000000000005</v>
      </c>
    </row>
    <row r="569" spans="1:7" ht="39" x14ac:dyDescent="0.35">
      <c r="A569" s="51">
        <v>3</v>
      </c>
      <c r="B569" s="51" t="s">
        <v>617</v>
      </c>
      <c r="C569" s="52" t="s">
        <v>619</v>
      </c>
      <c r="D569" s="51" t="s">
        <v>146</v>
      </c>
      <c r="E569" s="34">
        <v>0.6</v>
      </c>
      <c r="F569" s="53">
        <v>11.91</v>
      </c>
      <c r="G569" s="36">
        <f t="shared" si="51"/>
        <v>7.15</v>
      </c>
    </row>
    <row r="570" spans="1:7" x14ac:dyDescent="0.35">
      <c r="A570" s="51">
        <v>4</v>
      </c>
      <c r="B570" s="51" t="s">
        <v>626</v>
      </c>
      <c r="C570" s="52" t="s">
        <v>627</v>
      </c>
      <c r="D570" s="51" t="s">
        <v>146</v>
      </c>
      <c r="E570" s="34">
        <v>0.6</v>
      </c>
      <c r="F570" s="53">
        <v>5.42</v>
      </c>
      <c r="G570" s="36">
        <f t="shared" si="51"/>
        <v>3.25</v>
      </c>
    </row>
    <row r="571" spans="1:7" x14ac:dyDescent="0.35">
      <c r="A571" s="51"/>
      <c r="B571" s="51"/>
      <c r="C571" s="66" t="s">
        <v>50</v>
      </c>
      <c r="D571" s="66"/>
      <c r="E571" s="66"/>
      <c r="G571" s="54">
        <f>SUM(G567:G570)</f>
        <v>596.5</v>
      </c>
    </row>
    <row r="572" spans="1:7" x14ac:dyDescent="0.35">
      <c r="A572" s="48"/>
      <c r="B572" s="48">
        <v>16</v>
      </c>
      <c r="C572" s="69" t="s">
        <v>678</v>
      </c>
      <c r="D572" s="70"/>
      <c r="E572" s="70"/>
      <c r="F572" s="70"/>
      <c r="G572" s="70"/>
    </row>
    <row r="573" spans="1:7" ht="26" x14ac:dyDescent="0.35">
      <c r="A573" s="51">
        <v>1</v>
      </c>
      <c r="B573" s="51" t="s">
        <v>679</v>
      </c>
      <c r="C573" s="52" t="s">
        <v>680</v>
      </c>
      <c r="D573" s="51" t="s">
        <v>85</v>
      </c>
      <c r="E573" s="34">
        <v>1</v>
      </c>
      <c r="F573" s="53">
        <v>1188.6600000000001</v>
      </c>
      <c r="G573" s="36">
        <f t="shared" ref="G573:G581" si="52">ROUND(E573*F573,2)</f>
        <v>1188.6600000000001</v>
      </c>
    </row>
    <row r="574" spans="1:7" ht="39" x14ac:dyDescent="0.35">
      <c r="A574" s="51">
        <v>2</v>
      </c>
      <c r="B574" s="51" t="s">
        <v>654</v>
      </c>
      <c r="C574" s="52" t="s">
        <v>681</v>
      </c>
      <c r="D574" s="51" t="s">
        <v>85</v>
      </c>
      <c r="E574" s="34">
        <v>2</v>
      </c>
      <c r="F574" s="53">
        <v>284.35000000000002</v>
      </c>
      <c r="G574" s="36">
        <f t="shared" si="52"/>
        <v>568.70000000000005</v>
      </c>
    </row>
    <row r="575" spans="1:7" ht="39" x14ac:dyDescent="0.35">
      <c r="A575" s="51">
        <v>3</v>
      </c>
      <c r="B575" s="51" t="s">
        <v>333</v>
      </c>
      <c r="C575" s="52" t="s">
        <v>682</v>
      </c>
      <c r="D575" s="51" t="s">
        <v>85</v>
      </c>
      <c r="E575" s="34">
        <v>3</v>
      </c>
      <c r="F575" s="53">
        <v>70.760000000000005</v>
      </c>
      <c r="G575" s="36">
        <f t="shared" si="52"/>
        <v>212.28</v>
      </c>
    </row>
    <row r="576" spans="1:7" ht="39" x14ac:dyDescent="0.35">
      <c r="A576" s="51">
        <v>4</v>
      </c>
      <c r="B576" s="51" t="s">
        <v>630</v>
      </c>
      <c r="C576" s="52" t="s">
        <v>683</v>
      </c>
      <c r="D576" s="51" t="s">
        <v>146</v>
      </c>
      <c r="E576" s="34">
        <v>4</v>
      </c>
      <c r="F576" s="53">
        <v>76.62</v>
      </c>
      <c r="G576" s="36">
        <f t="shared" si="52"/>
        <v>306.48</v>
      </c>
    </row>
    <row r="577" spans="1:7" ht="39" x14ac:dyDescent="0.35">
      <c r="A577" s="51">
        <v>5</v>
      </c>
      <c r="B577" s="51" t="s">
        <v>617</v>
      </c>
      <c r="C577" s="52" t="s">
        <v>684</v>
      </c>
      <c r="D577" s="51" t="s">
        <v>146</v>
      </c>
      <c r="E577" s="34">
        <v>2</v>
      </c>
      <c r="F577" s="53">
        <v>29.01</v>
      </c>
      <c r="G577" s="36">
        <f t="shared" si="52"/>
        <v>58.02</v>
      </c>
    </row>
    <row r="578" spans="1:7" ht="65" x14ac:dyDescent="0.35">
      <c r="A578" s="51">
        <v>6</v>
      </c>
      <c r="B578" s="51" t="s">
        <v>685</v>
      </c>
      <c r="C578" s="52" t="s">
        <v>686</v>
      </c>
      <c r="D578" s="51" t="s">
        <v>22</v>
      </c>
      <c r="E578" s="34">
        <v>0.224</v>
      </c>
      <c r="F578" s="53">
        <v>1976.96</v>
      </c>
      <c r="G578" s="36">
        <f t="shared" si="52"/>
        <v>442.84</v>
      </c>
    </row>
    <row r="579" spans="1:7" ht="65" x14ac:dyDescent="0.35">
      <c r="A579" s="51">
        <v>7</v>
      </c>
      <c r="B579" s="51" t="s">
        <v>687</v>
      </c>
      <c r="C579" s="52" t="s">
        <v>688</v>
      </c>
      <c r="D579" s="51" t="s">
        <v>22</v>
      </c>
      <c r="E579" s="34">
        <v>7.9000000000000001E-2</v>
      </c>
      <c r="F579" s="53">
        <v>2213.16</v>
      </c>
      <c r="G579" s="36">
        <f t="shared" si="52"/>
        <v>174.84</v>
      </c>
    </row>
    <row r="580" spans="1:7" x14ac:dyDescent="0.35">
      <c r="A580" s="51">
        <v>8</v>
      </c>
      <c r="B580" s="51">
        <v>88006010</v>
      </c>
      <c r="C580" s="52" t="s">
        <v>177</v>
      </c>
      <c r="D580" s="51" t="s">
        <v>120</v>
      </c>
      <c r="E580" s="34">
        <v>1</v>
      </c>
      <c r="F580" s="53">
        <v>780.89</v>
      </c>
      <c r="G580" s="36">
        <f t="shared" si="52"/>
        <v>780.89</v>
      </c>
    </row>
    <row r="581" spans="1:7" ht="26" x14ac:dyDescent="0.35">
      <c r="A581" s="51">
        <v>9</v>
      </c>
      <c r="B581" s="51" t="s">
        <v>689</v>
      </c>
      <c r="C581" s="52" t="s">
        <v>690</v>
      </c>
      <c r="D581" s="51" t="s">
        <v>85</v>
      </c>
      <c r="E581" s="34">
        <v>1</v>
      </c>
      <c r="F581" s="53">
        <v>326.44</v>
      </c>
      <c r="G581" s="36">
        <f t="shared" si="52"/>
        <v>326.44</v>
      </c>
    </row>
    <row r="582" spans="1:7" x14ac:dyDescent="0.35">
      <c r="A582" s="51"/>
      <c r="B582" s="51"/>
      <c r="C582" s="66" t="s">
        <v>78</v>
      </c>
      <c r="D582" s="66"/>
      <c r="E582" s="66"/>
      <c r="G582" s="54">
        <f>SUM(G573:G581)</f>
        <v>4059.15</v>
      </c>
    </row>
    <row r="583" spans="1:7" x14ac:dyDescent="0.35">
      <c r="A583" s="48"/>
      <c r="B583" s="48">
        <v>17</v>
      </c>
      <c r="C583" s="69" t="s">
        <v>691</v>
      </c>
      <c r="D583" s="70"/>
      <c r="E583" s="70"/>
      <c r="F583" s="70"/>
      <c r="G583" s="70"/>
    </row>
    <row r="584" spans="1:7" ht="26" x14ac:dyDescent="0.35">
      <c r="A584" s="51">
        <v>1</v>
      </c>
      <c r="B584" s="51" t="s">
        <v>679</v>
      </c>
      <c r="C584" s="52" t="s">
        <v>680</v>
      </c>
      <c r="D584" s="51" t="s">
        <v>85</v>
      </c>
      <c r="E584" s="34">
        <v>1</v>
      </c>
      <c r="F584" s="53">
        <v>1188.6600000000001</v>
      </c>
      <c r="G584" s="36">
        <f t="shared" ref="G584:G592" si="53">ROUND(E584*F584,2)</f>
        <v>1188.6600000000001</v>
      </c>
    </row>
    <row r="585" spans="1:7" ht="39" x14ac:dyDescent="0.35">
      <c r="A585" s="51">
        <v>2</v>
      </c>
      <c r="B585" s="51" t="s">
        <v>654</v>
      </c>
      <c r="C585" s="52" t="s">
        <v>681</v>
      </c>
      <c r="D585" s="51" t="s">
        <v>85</v>
      </c>
      <c r="E585" s="34">
        <v>2</v>
      </c>
      <c r="F585" s="53">
        <v>284.35000000000002</v>
      </c>
      <c r="G585" s="36">
        <f t="shared" si="53"/>
        <v>568.70000000000005</v>
      </c>
    </row>
    <row r="586" spans="1:7" ht="39" x14ac:dyDescent="0.35">
      <c r="A586" s="51">
        <v>3</v>
      </c>
      <c r="B586" s="51" t="s">
        <v>333</v>
      </c>
      <c r="C586" s="52" t="s">
        <v>682</v>
      </c>
      <c r="D586" s="51" t="s">
        <v>85</v>
      </c>
      <c r="E586" s="34">
        <v>3</v>
      </c>
      <c r="F586" s="53">
        <v>64.819999999999993</v>
      </c>
      <c r="G586" s="36">
        <f t="shared" si="53"/>
        <v>194.46</v>
      </c>
    </row>
    <row r="587" spans="1:7" ht="39" x14ac:dyDescent="0.35">
      <c r="A587" s="51">
        <v>4</v>
      </c>
      <c r="B587" s="51" t="s">
        <v>630</v>
      </c>
      <c r="C587" s="52" t="s">
        <v>683</v>
      </c>
      <c r="D587" s="51" t="s">
        <v>146</v>
      </c>
      <c r="E587" s="34">
        <v>4</v>
      </c>
      <c r="F587" s="53">
        <v>76.62</v>
      </c>
      <c r="G587" s="36">
        <f t="shared" si="53"/>
        <v>306.48</v>
      </c>
    </row>
    <row r="588" spans="1:7" ht="39" x14ac:dyDescent="0.35">
      <c r="A588" s="51">
        <v>5</v>
      </c>
      <c r="B588" s="51" t="s">
        <v>617</v>
      </c>
      <c r="C588" s="52" t="s">
        <v>684</v>
      </c>
      <c r="D588" s="51" t="s">
        <v>146</v>
      </c>
      <c r="E588" s="34">
        <v>2</v>
      </c>
      <c r="F588" s="53">
        <v>60.24</v>
      </c>
      <c r="G588" s="36">
        <f t="shared" si="53"/>
        <v>120.48</v>
      </c>
    </row>
    <row r="589" spans="1:7" ht="65" x14ac:dyDescent="0.35">
      <c r="A589" s="51">
        <v>6</v>
      </c>
      <c r="B589" s="51" t="s">
        <v>685</v>
      </c>
      <c r="C589" s="52" t="s">
        <v>686</v>
      </c>
      <c r="D589" s="51" t="s">
        <v>22</v>
      </c>
      <c r="E589" s="34">
        <v>0.224</v>
      </c>
      <c r="F589" s="53">
        <v>2212.29</v>
      </c>
      <c r="G589" s="36">
        <f t="shared" si="53"/>
        <v>495.55</v>
      </c>
    </row>
    <row r="590" spans="1:7" ht="65" x14ac:dyDescent="0.35">
      <c r="A590" s="51">
        <v>7</v>
      </c>
      <c r="B590" s="51" t="s">
        <v>687</v>
      </c>
      <c r="C590" s="52" t="s">
        <v>688</v>
      </c>
      <c r="D590" s="51" t="s">
        <v>22</v>
      </c>
      <c r="E590" s="34">
        <v>7.9000000000000001E-2</v>
      </c>
      <c r="F590" s="53">
        <v>2213.13</v>
      </c>
      <c r="G590" s="36">
        <f t="shared" si="53"/>
        <v>174.84</v>
      </c>
    </row>
    <row r="591" spans="1:7" x14ac:dyDescent="0.35">
      <c r="A591" s="51">
        <v>8</v>
      </c>
      <c r="B591" s="51">
        <v>88006010</v>
      </c>
      <c r="C591" s="52" t="s">
        <v>177</v>
      </c>
      <c r="D591" s="51" t="s">
        <v>120</v>
      </c>
      <c r="E591" s="34">
        <v>1</v>
      </c>
      <c r="F591" s="53">
        <v>835.21999999999991</v>
      </c>
      <c r="G591" s="36">
        <f t="shared" si="53"/>
        <v>835.22</v>
      </c>
    </row>
    <row r="592" spans="1:7" ht="26" x14ac:dyDescent="0.35">
      <c r="A592" s="51">
        <v>9</v>
      </c>
      <c r="B592" s="51" t="s">
        <v>689</v>
      </c>
      <c r="C592" s="52" t="s">
        <v>690</v>
      </c>
      <c r="D592" s="51" t="s">
        <v>85</v>
      </c>
      <c r="E592" s="34">
        <v>1</v>
      </c>
      <c r="F592" s="53">
        <v>326.08999999999997</v>
      </c>
      <c r="G592" s="36">
        <f t="shared" si="53"/>
        <v>326.08999999999997</v>
      </c>
    </row>
    <row r="593" spans="1:7" x14ac:dyDescent="0.35">
      <c r="A593" s="51"/>
      <c r="B593" s="51"/>
      <c r="C593" s="66" t="s">
        <v>692</v>
      </c>
      <c r="D593" s="66"/>
      <c r="E593" s="66"/>
      <c r="G593" s="54">
        <f>SUM(G584:G592)</f>
        <v>4210.4800000000005</v>
      </c>
    </row>
    <row r="594" spans="1:7" x14ac:dyDescent="0.35">
      <c r="A594" s="51"/>
      <c r="B594" s="51"/>
      <c r="C594" s="66" t="s">
        <v>693</v>
      </c>
      <c r="D594" s="66"/>
      <c r="E594" s="66"/>
      <c r="G594" s="54">
        <f>G452+G455+G462+G465+G487+G490+G514+G517+G526+G536+G544+G556+G562+G565+G571+G582+G593</f>
        <v>185343</v>
      </c>
    </row>
    <row r="595" spans="1:7" x14ac:dyDescent="0.35">
      <c r="A595" s="51"/>
      <c r="B595" s="51"/>
      <c r="C595" s="67" t="s">
        <v>39</v>
      </c>
      <c r="D595" s="67"/>
      <c r="E595" s="67"/>
      <c r="G595" s="36">
        <f>ROUND(G594*0.21,2)</f>
        <v>38922.03</v>
      </c>
    </row>
    <row r="596" spans="1:7" x14ac:dyDescent="0.35">
      <c r="A596" s="51"/>
      <c r="B596" s="51"/>
      <c r="C596" s="66" t="s">
        <v>694</v>
      </c>
      <c r="D596" s="66"/>
      <c r="E596" s="66"/>
      <c r="G596" s="54">
        <f>SUM(G594:G595)</f>
        <v>224265.03</v>
      </c>
    </row>
    <row r="598" spans="1:7" x14ac:dyDescent="0.35">
      <c r="B598" s="61" t="s">
        <v>41</v>
      </c>
      <c r="C598" s="61"/>
      <c r="D598" s="61"/>
      <c r="E598" s="61"/>
      <c r="F598" s="61"/>
      <c r="G598" s="61"/>
    </row>
    <row r="599" spans="1:7" x14ac:dyDescent="0.35">
      <c r="B599" s="61" t="s">
        <v>42</v>
      </c>
      <c r="C599" s="61"/>
      <c r="D599" s="61"/>
      <c r="E599" s="61"/>
      <c r="F599" s="61"/>
      <c r="G599" s="61"/>
    </row>
    <row r="601" spans="1:7" x14ac:dyDescent="0.35">
      <c r="A601" s="56"/>
      <c r="B601" s="56"/>
      <c r="C601" s="38"/>
      <c r="D601" s="56"/>
      <c r="E601" s="56"/>
      <c r="F601" s="57"/>
      <c r="G601" s="58"/>
    </row>
    <row r="603" spans="1:7" x14ac:dyDescent="0.35">
      <c r="C603" s="68" t="s">
        <v>0</v>
      </c>
      <c r="D603" s="62"/>
      <c r="E603" s="62"/>
      <c r="F603" s="62"/>
    </row>
    <row r="604" spans="1:7" x14ac:dyDescent="0.35">
      <c r="C604" s="62" t="s">
        <v>1</v>
      </c>
      <c r="D604" s="62"/>
      <c r="E604" s="62"/>
      <c r="F604" s="62"/>
    </row>
    <row r="606" spans="1:7" x14ac:dyDescent="0.35">
      <c r="A606" s="69" t="s">
        <v>2</v>
      </c>
      <c r="B606" s="70"/>
      <c r="C606" s="70"/>
      <c r="D606" s="70"/>
      <c r="E606" s="70"/>
      <c r="F606" s="70"/>
      <c r="G606" s="70"/>
    </row>
    <row r="607" spans="1:7" x14ac:dyDescent="0.35">
      <c r="A607" s="70"/>
      <c r="B607" s="70"/>
      <c r="C607" s="70"/>
      <c r="D607" s="70"/>
      <c r="E607" s="70"/>
      <c r="F607" s="70"/>
      <c r="G607" s="70"/>
    </row>
    <row r="608" spans="1:7" x14ac:dyDescent="0.35">
      <c r="A608" s="69" t="s">
        <v>180</v>
      </c>
      <c r="B608" s="70"/>
      <c r="C608" s="70"/>
      <c r="D608" s="70"/>
      <c r="E608" s="70"/>
      <c r="F608" s="70"/>
      <c r="G608" s="70"/>
    </row>
    <row r="609" spans="1:7" x14ac:dyDescent="0.35">
      <c r="A609" s="70"/>
      <c r="B609" s="70"/>
      <c r="C609" s="70"/>
      <c r="D609" s="70"/>
      <c r="E609" s="70"/>
      <c r="F609" s="70"/>
      <c r="G609" s="70"/>
    </row>
    <row r="610" spans="1:7" x14ac:dyDescent="0.35">
      <c r="A610" s="69" t="s">
        <v>695</v>
      </c>
      <c r="B610" s="70"/>
      <c r="C610" s="70"/>
      <c r="D610" s="70"/>
      <c r="E610" s="70"/>
      <c r="F610" s="70"/>
      <c r="G610" s="70"/>
    </row>
    <row r="611" spans="1:7" x14ac:dyDescent="0.35">
      <c r="A611" s="70"/>
      <c r="B611" s="70"/>
      <c r="C611" s="70"/>
      <c r="D611" s="70"/>
      <c r="E611" s="70"/>
      <c r="F611" s="70"/>
      <c r="G611" s="70"/>
    </row>
    <row r="612" spans="1:7" ht="12.75" customHeight="1" x14ac:dyDescent="0.35">
      <c r="A612" s="71"/>
      <c r="B612" s="71"/>
      <c r="C612" s="38"/>
      <c r="D612" s="72" t="s">
        <v>5</v>
      </c>
      <c r="E612" s="72"/>
      <c r="F612" s="72"/>
      <c r="G612" s="39">
        <f>G653</f>
        <v>17182</v>
      </c>
    </row>
    <row r="613" spans="1:7" x14ac:dyDescent="0.35">
      <c r="A613" s="40" t="s">
        <v>6</v>
      </c>
      <c r="B613" s="40" t="s">
        <v>7</v>
      </c>
      <c r="C613" s="40" t="s">
        <v>8</v>
      </c>
      <c r="D613" s="41" t="s">
        <v>9</v>
      </c>
      <c r="E613" s="62" t="s">
        <v>10</v>
      </c>
      <c r="F613" s="42" t="s">
        <v>11</v>
      </c>
      <c r="G613" s="43" t="s">
        <v>12</v>
      </c>
    </row>
    <row r="614" spans="1:7" x14ac:dyDescent="0.35">
      <c r="A614" s="44" t="s">
        <v>13</v>
      </c>
      <c r="B614" s="44" t="s">
        <v>14</v>
      </c>
      <c r="C614" s="44" t="s">
        <v>15</v>
      </c>
      <c r="D614" s="45" t="s">
        <v>16</v>
      </c>
      <c r="E614" s="63"/>
      <c r="F614" s="46" t="s">
        <v>17</v>
      </c>
      <c r="G614" s="47" t="s">
        <v>18</v>
      </c>
    </row>
    <row r="615" spans="1:7" x14ac:dyDescent="0.35">
      <c r="A615" s="48"/>
      <c r="B615" s="48">
        <v>1</v>
      </c>
      <c r="C615" s="49" t="s">
        <v>696</v>
      </c>
      <c r="D615" s="50"/>
      <c r="E615" s="50"/>
      <c r="F615" s="50"/>
      <c r="G615" s="50"/>
    </row>
    <row r="616" spans="1:7" ht="27" customHeight="1" x14ac:dyDescent="0.35">
      <c r="A616" s="51">
        <v>1</v>
      </c>
      <c r="B616" s="51" t="s">
        <v>591</v>
      </c>
      <c r="C616" s="52" t="s">
        <v>697</v>
      </c>
      <c r="D616" s="51" t="s">
        <v>85</v>
      </c>
      <c r="E616" s="34">
        <v>1</v>
      </c>
      <c r="F616" s="53">
        <v>410.74</v>
      </c>
      <c r="G616" s="36">
        <f>ROUND(E616*F616,2)</f>
        <v>410.74</v>
      </c>
    </row>
    <row r="617" spans="1:7" ht="52" x14ac:dyDescent="0.35">
      <c r="A617" s="51">
        <v>2</v>
      </c>
      <c r="B617" s="51" t="s">
        <v>698</v>
      </c>
      <c r="C617" s="52" t="s">
        <v>699</v>
      </c>
      <c r="D617" s="51" t="s">
        <v>85</v>
      </c>
      <c r="E617" s="34">
        <v>1</v>
      </c>
      <c r="F617" s="53">
        <v>421.63</v>
      </c>
      <c r="G617" s="36">
        <f t="shared" ref="G617:G621" si="54">ROUND(E617*F617,2)</f>
        <v>421.63</v>
      </c>
    </row>
    <row r="618" spans="1:7" ht="26" x14ac:dyDescent="0.35">
      <c r="A618" s="51">
        <v>3</v>
      </c>
      <c r="B618" s="51" t="s">
        <v>700</v>
      </c>
      <c r="C618" s="52" t="s">
        <v>701</v>
      </c>
      <c r="D618" s="51" t="s">
        <v>28</v>
      </c>
      <c r="E618" s="34">
        <v>0.06</v>
      </c>
      <c r="F618" s="53">
        <v>1053.55</v>
      </c>
      <c r="G618" s="36">
        <f t="shared" si="54"/>
        <v>63.21</v>
      </c>
    </row>
    <row r="619" spans="1:7" ht="39.9" customHeight="1" x14ac:dyDescent="0.35">
      <c r="A619" s="51">
        <v>4</v>
      </c>
      <c r="B619" s="51" t="s">
        <v>702</v>
      </c>
      <c r="C619" s="52" t="s">
        <v>703</v>
      </c>
      <c r="D619" s="51" t="s">
        <v>146</v>
      </c>
      <c r="E619" s="34">
        <v>16</v>
      </c>
      <c r="F619" s="53">
        <v>9.66</v>
      </c>
      <c r="G619" s="36">
        <f t="shared" si="54"/>
        <v>154.56</v>
      </c>
    </row>
    <row r="620" spans="1:7" ht="39.9" customHeight="1" x14ac:dyDescent="0.35">
      <c r="A620" s="51">
        <v>5</v>
      </c>
      <c r="B620" s="51" t="s">
        <v>704</v>
      </c>
      <c r="C620" s="52" t="s">
        <v>705</v>
      </c>
      <c r="D620" s="51" t="s">
        <v>85</v>
      </c>
      <c r="E620" s="34">
        <v>1</v>
      </c>
      <c r="F620" s="53">
        <v>56.81</v>
      </c>
      <c r="G620" s="36">
        <f t="shared" si="54"/>
        <v>56.81</v>
      </c>
    </row>
    <row r="621" spans="1:7" ht="27" customHeight="1" x14ac:dyDescent="0.35">
      <c r="A621" s="51">
        <v>6</v>
      </c>
      <c r="B621" s="51" t="s">
        <v>706</v>
      </c>
      <c r="C621" s="52" t="s">
        <v>707</v>
      </c>
      <c r="D621" s="51" t="s">
        <v>85</v>
      </c>
      <c r="E621" s="34">
        <v>1</v>
      </c>
      <c r="F621" s="53">
        <v>194.64</v>
      </c>
      <c r="G621" s="36">
        <f t="shared" si="54"/>
        <v>194.64</v>
      </c>
    </row>
    <row r="622" spans="1:7" x14ac:dyDescent="0.35">
      <c r="A622" s="51"/>
      <c r="B622" s="51"/>
      <c r="C622" s="66" t="s">
        <v>123</v>
      </c>
      <c r="D622" s="66"/>
      <c r="E622" s="66"/>
      <c r="G622" s="54">
        <f>SUM(G616:G621)</f>
        <v>1301.5900000000001</v>
      </c>
    </row>
    <row r="623" spans="1:7" x14ac:dyDescent="0.35">
      <c r="A623" s="48"/>
      <c r="B623" s="48">
        <v>2</v>
      </c>
      <c r="C623" s="69" t="s">
        <v>708</v>
      </c>
      <c r="D623" s="70"/>
      <c r="E623" s="70"/>
      <c r="F623" s="70"/>
      <c r="G623" s="70"/>
    </row>
    <row r="624" spans="1:7" ht="27" customHeight="1" x14ac:dyDescent="0.35">
      <c r="A624" s="51">
        <v>1</v>
      </c>
      <c r="B624" s="51" t="s">
        <v>591</v>
      </c>
      <c r="C624" s="52" t="s">
        <v>697</v>
      </c>
      <c r="D624" s="51" t="s">
        <v>85</v>
      </c>
      <c r="E624" s="34">
        <v>1</v>
      </c>
      <c r="F624" s="53">
        <v>443.75</v>
      </c>
      <c r="G624" s="36">
        <f t="shared" ref="G624:G630" si="55">ROUND(E624*F624,2)</f>
        <v>443.75</v>
      </c>
    </row>
    <row r="625" spans="1:7" ht="52" x14ac:dyDescent="0.35">
      <c r="A625" s="51">
        <v>2</v>
      </c>
      <c r="B625" s="51" t="s">
        <v>698</v>
      </c>
      <c r="C625" s="52" t="s">
        <v>699</v>
      </c>
      <c r="D625" s="51" t="s">
        <v>85</v>
      </c>
      <c r="E625" s="34">
        <v>1</v>
      </c>
      <c r="F625" s="53">
        <v>450.23</v>
      </c>
      <c r="G625" s="36">
        <f t="shared" si="55"/>
        <v>450.23</v>
      </c>
    </row>
    <row r="626" spans="1:7" ht="26" x14ac:dyDescent="0.35">
      <c r="A626" s="51">
        <v>3</v>
      </c>
      <c r="B626" s="51" t="s">
        <v>709</v>
      </c>
      <c r="C626" s="52" t="s">
        <v>710</v>
      </c>
      <c r="D626" s="51" t="s">
        <v>16</v>
      </c>
      <c r="E626" s="34">
        <v>1</v>
      </c>
      <c r="F626" s="53">
        <v>18.25</v>
      </c>
      <c r="G626" s="36">
        <f t="shared" si="55"/>
        <v>18.25</v>
      </c>
    </row>
    <row r="627" spans="1:7" ht="26" x14ac:dyDescent="0.35">
      <c r="A627" s="51">
        <v>4</v>
      </c>
      <c r="B627" s="51" t="s">
        <v>700</v>
      </c>
      <c r="C627" s="52" t="s">
        <v>701</v>
      </c>
      <c r="D627" s="51" t="s">
        <v>28</v>
      </c>
      <c r="E627" s="34">
        <v>0.11</v>
      </c>
      <c r="F627" s="53">
        <v>1053.55</v>
      </c>
      <c r="G627" s="36">
        <f t="shared" si="55"/>
        <v>115.89</v>
      </c>
    </row>
    <row r="628" spans="1:7" ht="39.9" customHeight="1" x14ac:dyDescent="0.35">
      <c r="A628" s="51">
        <v>5</v>
      </c>
      <c r="B628" s="51" t="s">
        <v>702</v>
      </c>
      <c r="C628" s="52" t="s">
        <v>703</v>
      </c>
      <c r="D628" s="51" t="s">
        <v>146</v>
      </c>
      <c r="E628" s="34">
        <v>0</v>
      </c>
      <c r="F628" s="53">
        <v>0</v>
      </c>
      <c r="G628" s="36">
        <f t="shared" si="55"/>
        <v>0</v>
      </c>
    </row>
    <row r="629" spans="1:7" ht="39" x14ac:dyDescent="0.35">
      <c r="A629" s="51">
        <v>6</v>
      </c>
      <c r="B629" s="51" t="s">
        <v>704</v>
      </c>
      <c r="C629" s="52" t="s">
        <v>705</v>
      </c>
      <c r="D629" s="51" t="s">
        <v>85</v>
      </c>
      <c r="E629" s="34">
        <v>1</v>
      </c>
      <c r="F629" s="53">
        <v>56.81</v>
      </c>
      <c r="G629" s="36">
        <f t="shared" si="55"/>
        <v>56.81</v>
      </c>
    </row>
    <row r="630" spans="1:7" ht="28.5" customHeight="1" x14ac:dyDescent="0.35">
      <c r="A630" s="51">
        <v>7</v>
      </c>
      <c r="B630" s="51" t="s">
        <v>706</v>
      </c>
      <c r="C630" s="52" t="s">
        <v>707</v>
      </c>
      <c r="D630" s="51" t="s">
        <v>85</v>
      </c>
      <c r="E630" s="34">
        <v>1</v>
      </c>
      <c r="F630" s="53">
        <v>194.64</v>
      </c>
      <c r="G630" s="36">
        <f t="shared" si="55"/>
        <v>194.64</v>
      </c>
    </row>
    <row r="631" spans="1:7" x14ac:dyDescent="0.35">
      <c r="A631" s="51"/>
      <c r="B631" s="51"/>
      <c r="C631" s="66" t="s">
        <v>37</v>
      </c>
      <c r="D631" s="66"/>
      <c r="E631" s="66"/>
      <c r="G631" s="54">
        <f>SUM(G624:G630)</f>
        <v>1279.5700000000002</v>
      </c>
    </row>
    <row r="632" spans="1:7" x14ac:dyDescent="0.35">
      <c r="A632" s="48"/>
      <c r="B632" s="48">
        <v>3</v>
      </c>
      <c r="C632" s="69" t="s">
        <v>711</v>
      </c>
      <c r="D632" s="70"/>
      <c r="E632" s="70"/>
      <c r="F632" s="70"/>
      <c r="G632" s="70"/>
    </row>
    <row r="633" spans="1:7" ht="52" x14ac:dyDescent="0.35">
      <c r="A633" s="51">
        <v>1</v>
      </c>
      <c r="B633" s="51" t="s">
        <v>698</v>
      </c>
      <c r="C633" s="52" t="s">
        <v>699</v>
      </c>
      <c r="D633" s="51" t="s">
        <v>85</v>
      </c>
      <c r="E633" s="34">
        <v>1</v>
      </c>
      <c r="F633" s="53">
        <v>538.33000000000004</v>
      </c>
      <c r="G633" s="36">
        <f t="shared" ref="G633:G638" si="56">ROUND(E633*F633,2)</f>
        <v>538.33000000000004</v>
      </c>
    </row>
    <row r="634" spans="1:7" ht="27" customHeight="1" x14ac:dyDescent="0.35">
      <c r="A634" s="51">
        <v>2</v>
      </c>
      <c r="B634" s="51" t="s">
        <v>591</v>
      </c>
      <c r="C634" s="52" t="s">
        <v>697</v>
      </c>
      <c r="D634" s="51" t="s">
        <v>85</v>
      </c>
      <c r="E634" s="34">
        <v>1</v>
      </c>
      <c r="F634" s="53">
        <v>527.45000000000005</v>
      </c>
      <c r="G634" s="36">
        <f t="shared" si="56"/>
        <v>527.45000000000005</v>
      </c>
    </row>
    <row r="635" spans="1:7" ht="26" x14ac:dyDescent="0.35">
      <c r="A635" s="51">
        <v>3</v>
      </c>
      <c r="B635" s="51" t="s">
        <v>700</v>
      </c>
      <c r="C635" s="52" t="s">
        <v>701</v>
      </c>
      <c r="D635" s="51" t="s">
        <v>28</v>
      </c>
      <c r="E635" s="34">
        <v>0.03</v>
      </c>
      <c r="F635" s="53">
        <v>1053.55</v>
      </c>
      <c r="G635" s="36">
        <f t="shared" si="56"/>
        <v>31.61</v>
      </c>
    </row>
    <row r="636" spans="1:7" ht="39.9" customHeight="1" x14ac:dyDescent="0.35">
      <c r="A636" s="51">
        <v>4</v>
      </c>
      <c r="B636" s="51" t="s">
        <v>702</v>
      </c>
      <c r="C636" s="52" t="s">
        <v>703</v>
      </c>
      <c r="D636" s="51" t="s">
        <v>146</v>
      </c>
      <c r="E636" s="34">
        <v>0</v>
      </c>
      <c r="F636" s="53">
        <v>0</v>
      </c>
      <c r="G636" s="36">
        <f t="shared" si="56"/>
        <v>0</v>
      </c>
    </row>
    <row r="637" spans="1:7" ht="39" x14ac:dyDescent="0.35">
      <c r="A637" s="51">
        <v>5</v>
      </c>
      <c r="B637" s="51" t="s">
        <v>704</v>
      </c>
      <c r="C637" s="52" t="s">
        <v>705</v>
      </c>
      <c r="D637" s="51" t="s">
        <v>85</v>
      </c>
      <c r="E637" s="34">
        <v>1</v>
      </c>
      <c r="F637" s="53">
        <v>56.81</v>
      </c>
      <c r="G637" s="36">
        <f t="shared" si="56"/>
        <v>56.81</v>
      </c>
    </row>
    <row r="638" spans="1:7" ht="30.75" customHeight="1" x14ac:dyDescent="0.35">
      <c r="A638" s="51">
        <v>6</v>
      </c>
      <c r="B638" s="51" t="s">
        <v>706</v>
      </c>
      <c r="C638" s="52" t="s">
        <v>707</v>
      </c>
      <c r="D638" s="51" t="s">
        <v>85</v>
      </c>
      <c r="E638" s="34">
        <v>1</v>
      </c>
      <c r="F638" s="53">
        <v>194.64</v>
      </c>
      <c r="G638" s="36">
        <f t="shared" si="56"/>
        <v>194.64</v>
      </c>
    </row>
    <row r="639" spans="1:7" x14ac:dyDescent="0.35">
      <c r="A639" s="51"/>
      <c r="B639" s="51"/>
      <c r="C639" s="66" t="s">
        <v>163</v>
      </c>
      <c r="D639" s="66"/>
      <c r="E639" s="66"/>
      <c r="G639" s="54">
        <f>SUM(G633:G638)</f>
        <v>1348.8400000000001</v>
      </c>
    </row>
    <row r="640" spans="1:7" x14ac:dyDescent="0.35">
      <c r="A640" s="48"/>
      <c r="B640" s="48">
        <v>4</v>
      </c>
      <c r="C640" s="69" t="s">
        <v>712</v>
      </c>
      <c r="D640" s="70"/>
      <c r="E640" s="70"/>
      <c r="F640" s="70"/>
      <c r="G640" s="70"/>
    </row>
    <row r="641" spans="1:7" ht="27" customHeight="1" x14ac:dyDescent="0.35">
      <c r="A641" s="51">
        <v>1</v>
      </c>
      <c r="B641" s="51" t="s">
        <v>591</v>
      </c>
      <c r="C641" s="52" t="s">
        <v>697</v>
      </c>
      <c r="D641" s="51" t="s">
        <v>85</v>
      </c>
      <c r="E641" s="34">
        <v>2</v>
      </c>
      <c r="F641" s="53">
        <v>1035.52</v>
      </c>
      <c r="G641" s="36">
        <f t="shared" ref="G641:G645" si="57">ROUND(E641*F641,2)</f>
        <v>2071.04</v>
      </c>
    </row>
    <row r="642" spans="1:7" ht="52.5" customHeight="1" x14ac:dyDescent="0.35">
      <c r="A642" s="51">
        <v>2</v>
      </c>
      <c r="B642" s="51" t="s">
        <v>713</v>
      </c>
      <c r="C642" s="52" t="s">
        <v>714</v>
      </c>
      <c r="D642" s="51" t="s">
        <v>85</v>
      </c>
      <c r="E642" s="34">
        <v>1</v>
      </c>
      <c r="F642" s="53">
        <v>2017.4399999999998</v>
      </c>
      <c r="G642" s="36">
        <f t="shared" si="57"/>
        <v>2017.44</v>
      </c>
    </row>
    <row r="643" spans="1:7" ht="26" x14ac:dyDescent="0.35">
      <c r="A643" s="51">
        <v>3</v>
      </c>
      <c r="B643" s="51" t="s">
        <v>700</v>
      </c>
      <c r="C643" s="52" t="s">
        <v>701</v>
      </c>
      <c r="D643" s="51" t="s">
        <v>28</v>
      </c>
      <c r="E643" s="34">
        <v>0.3</v>
      </c>
      <c r="F643" s="53">
        <v>1053.55</v>
      </c>
      <c r="G643" s="36">
        <f t="shared" si="57"/>
        <v>316.07</v>
      </c>
    </row>
    <row r="644" spans="1:7" ht="30" customHeight="1" x14ac:dyDescent="0.35">
      <c r="A644" s="51">
        <v>4</v>
      </c>
      <c r="B644" s="51" t="s">
        <v>706</v>
      </c>
      <c r="C644" s="52" t="s">
        <v>707</v>
      </c>
      <c r="D644" s="51" t="s">
        <v>85</v>
      </c>
      <c r="E644" s="34">
        <v>1</v>
      </c>
      <c r="F644" s="53">
        <v>194.64</v>
      </c>
      <c r="G644" s="36">
        <f t="shared" si="57"/>
        <v>194.64</v>
      </c>
    </row>
    <row r="645" spans="1:7" ht="39" x14ac:dyDescent="0.35">
      <c r="A645" s="51">
        <v>5</v>
      </c>
      <c r="B645" s="51" t="s">
        <v>704</v>
      </c>
      <c r="C645" s="52" t="s">
        <v>715</v>
      </c>
      <c r="D645" s="51" t="s">
        <v>85</v>
      </c>
      <c r="E645" s="34">
        <v>1</v>
      </c>
      <c r="F645" s="53">
        <v>56.81</v>
      </c>
      <c r="G645" s="36">
        <f t="shared" si="57"/>
        <v>56.81</v>
      </c>
    </row>
    <row r="646" spans="1:7" x14ac:dyDescent="0.35">
      <c r="A646" s="51"/>
      <c r="B646" s="51"/>
      <c r="C646" s="66" t="s">
        <v>168</v>
      </c>
      <c r="D646" s="66"/>
      <c r="E646" s="66"/>
      <c r="G646" s="54">
        <f>SUM(G641:G645)</f>
        <v>4656.0000000000009</v>
      </c>
    </row>
    <row r="647" spans="1:7" x14ac:dyDescent="0.35">
      <c r="A647" s="48"/>
      <c r="B647" s="48">
        <v>5</v>
      </c>
      <c r="C647" s="69" t="s">
        <v>716</v>
      </c>
      <c r="D647" s="70"/>
      <c r="E647" s="70"/>
      <c r="F647" s="70"/>
      <c r="G647" s="70"/>
    </row>
    <row r="648" spans="1:7" x14ac:dyDescent="0.35">
      <c r="A648" s="51">
        <v>1</v>
      </c>
      <c r="B648" s="51" t="s">
        <v>717</v>
      </c>
      <c r="C648" s="52" t="s">
        <v>718</v>
      </c>
      <c r="D648" s="51" t="s">
        <v>146</v>
      </c>
      <c r="E648" s="34">
        <v>500</v>
      </c>
      <c r="F648" s="53">
        <v>3</v>
      </c>
      <c r="G648" s="36">
        <f t="shared" ref="G648:G649" si="58">ROUND(E648*F648,2)</f>
        <v>1500</v>
      </c>
    </row>
    <row r="649" spans="1:7" x14ac:dyDescent="0.35">
      <c r="A649" s="51">
        <v>2</v>
      </c>
      <c r="B649" s="51" t="s">
        <v>719</v>
      </c>
      <c r="C649" s="52" t="s">
        <v>720</v>
      </c>
      <c r="D649" s="51" t="s">
        <v>16</v>
      </c>
      <c r="E649" s="34">
        <v>170</v>
      </c>
      <c r="F649" s="53">
        <v>24.2</v>
      </c>
      <c r="G649" s="36">
        <f t="shared" si="58"/>
        <v>4114</v>
      </c>
    </row>
    <row r="650" spans="1:7" x14ac:dyDescent="0.35">
      <c r="A650" s="51"/>
      <c r="B650" s="51"/>
      <c r="C650" s="66" t="s">
        <v>221</v>
      </c>
      <c r="D650" s="66"/>
      <c r="E650" s="66"/>
      <c r="G650" s="54">
        <f>SUM(G648:G649)</f>
        <v>5614</v>
      </c>
    </row>
    <row r="651" spans="1:7" x14ac:dyDescent="0.35">
      <c r="A651" s="51"/>
      <c r="B651" s="51"/>
      <c r="C651" s="66" t="s">
        <v>721</v>
      </c>
      <c r="D651" s="66"/>
      <c r="E651" s="66"/>
      <c r="G651" s="54">
        <f>G622+G631+G639+G646+G650</f>
        <v>14200.000000000002</v>
      </c>
    </row>
    <row r="652" spans="1:7" x14ac:dyDescent="0.35">
      <c r="A652" s="51"/>
      <c r="B652" s="51"/>
      <c r="C652" s="67" t="s">
        <v>39</v>
      </c>
      <c r="D652" s="67"/>
      <c r="E652" s="67"/>
      <c r="G652" s="36">
        <f>ROUND(G651*0.21,2)</f>
        <v>2982</v>
      </c>
    </row>
    <row r="653" spans="1:7" x14ac:dyDescent="0.35">
      <c r="A653" s="51"/>
      <c r="B653" s="51"/>
      <c r="C653" s="66" t="s">
        <v>722</v>
      </c>
      <c r="D653" s="66"/>
      <c r="E653" s="66"/>
      <c r="G653" s="54">
        <f>SUM(G651:G652)</f>
        <v>17182</v>
      </c>
    </row>
    <row r="655" spans="1:7" x14ac:dyDescent="0.35">
      <c r="B655" s="61" t="s">
        <v>41</v>
      </c>
      <c r="C655" s="61"/>
      <c r="D655" s="61"/>
      <c r="E655" s="61"/>
      <c r="F655" s="61"/>
      <c r="G655" s="61"/>
    </row>
    <row r="656" spans="1:7" x14ac:dyDescent="0.35">
      <c r="B656" s="61" t="s">
        <v>42</v>
      </c>
      <c r="C656" s="61"/>
      <c r="D656" s="61"/>
      <c r="E656" s="61"/>
      <c r="F656" s="61"/>
      <c r="G656" s="61"/>
    </row>
    <row r="658" spans="1:7" x14ac:dyDescent="0.35">
      <c r="A658" s="56"/>
      <c r="B658" s="56"/>
      <c r="C658" s="38"/>
      <c r="D658" s="56"/>
      <c r="E658" s="56"/>
      <c r="F658" s="57"/>
      <c r="G658" s="58"/>
    </row>
    <row r="660" spans="1:7" x14ac:dyDescent="0.35">
      <c r="C660" s="68" t="s">
        <v>0</v>
      </c>
      <c r="D660" s="62"/>
      <c r="E660" s="62"/>
      <c r="F660" s="62"/>
    </row>
    <row r="661" spans="1:7" x14ac:dyDescent="0.35">
      <c r="C661" s="62" t="s">
        <v>1</v>
      </c>
      <c r="D661" s="62"/>
      <c r="E661" s="62"/>
      <c r="F661" s="62"/>
    </row>
    <row r="662" spans="1:7" x14ac:dyDescent="0.35">
      <c r="A662" s="69" t="s">
        <v>2</v>
      </c>
      <c r="B662" s="70"/>
      <c r="C662" s="70"/>
      <c r="D662" s="70"/>
      <c r="E662" s="70"/>
      <c r="F662" s="70"/>
      <c r="G662" s="70"/>
    </row>
    <row r="663" spans="1:7" x14ac:dyDescent="0.35">
      <c r="A663" s="70"/>
      <c r="B663" s="70"/>
      <c r="C663" s="70"/>
      <c r="D663" s="70"/>
      <c r="E663" s="70"/>
      <c r="F663" s="70"/>
      <c r="G663" s="70"/>
    </row>
    <row r="664" spans="1:7" x14ac:dyDescent="0.35">
      <c r="A664" s="69" t="s">
        <v>180</v>
      </c>
      <c r="B664" s="70"/>
      <c r="C664" s="70"/>
      <c r="D664" s="70"/>
      <c r="E664" s="70"/>
      <c r="F664" s="70"/>
      <c r="G664" s="70"/>
    </row>
    <row r="665" spans="1:7" x14ac:dyDescent="0.35">
      <c r="A665" s="70"/>
      <c r="B665" s="70"/>
      <c r="C665" s="70"/>
      <c r="D665" s="70"/>
      <c r="E665" s="70"/>
      <c r="F665" s="70"/>
      <c r="G665" s="70"/>
    </row>
    <row r="666" spans="1:7" x14ac:dyDescent="0.35">
      <c r="A666" s="69" t="s">
        <v>723</v>
      </c>
      <c r="B666" s="70"/>
      <c r="C666" s="70"/>
      <c r="D666" s="70"/>
      <c r="E666" s="70"/>
      <c r="F666" s="70"/>
      <c r="G666" s="70"/>
    </row>
    <row r="667" spans="1:7" x14ac:dyDescent="0.35">
      <c r="A667" s="70"/>
      <c r="B667" s="70"/>
      <c r="C667" s="70"/>
      <c r="D667" s="70"/>
      <c r="E667" s="70"/>
      <c r="F667" s="70"/>
      <c r="G667" s="70"/>
    </row>
    <row r="668" spans="1:7" ht="12.75" customHeight="1" x14ac:dyDescent="0.35">
      <c r="A668" s="71" t="s">
        <v>724</v>
      </c>
      <c r="B668" s="71"/>
      <c r="C668" s="38"/>
      <c r="D668" s="72" t="s">
        <v>5</v>
      </c>
      <c r="E668" s="72"/>
      <c r="F668" s="72"/>
      <c r="G668" s="39">
        <f>G754</f>
        <v>144499.74000000002</v>
      </c>
    </row>
    <row r="669" spans="1:7" x14ac:dyDescent="0.35">
      <c r="A669" s="40" t="s">
        <v>6</v>
      </c>
      <c r="B669" s="40" t="s">
        <v>7</v>
      </c>
      <c r="C669" s="40" t="s">
        <v>8</v>
      </c>
      <c r="D669" s="41" t="s">
        <v>9</v>
      </c>
      <c r="E669" s="62" t="s">
        <v>10</v>
      </c>
      <c r="F669" s="42" t="s">
        <v>11</v>
      </c>
      <c r="G669" s="60" t="s">
        <v>12</v>
      </c>
    </row>
    <row r="670" spans="1:7" x14ac:dyDescent="0.35">
      <c r="A670" s="44" t="s">
        <v>13</v>
      </c>
      <c r="B670" s="44" t="s">
        <v>14</v>
      </c>
      <c r="C670" s="44" t="s">
        <v>15</v>
      </c>
      <c r="D670" s="45" t="s">
        <v>16</v>
      </c>
      <c r="E670" s="63"/>
      <c r="F670" s="46" t="s">
        <v>17</v>
      </c>
      <c r="G670" s="47" t="s">
        <v>18</v>
      </c>
    </row>
    <row r="671" spans="1:7" x14ac:dyDescent="0.35">
      <c r="A671" s="48"/>
      <c r="B671" s="48">
        <v>1</v>
      </c>
      <c r="C671" s="49" t="s">
        <v>725</v>
      </c>
      <c r="D671" s="50"/>
      <c r="E671" s="50"/>
      <c r="F671" s="50"/>
      <c r="G671" s="50"/>
    </row>
    <row r="672" spans="1:7" ht="26" x14ac:dyDescent="0.35">
      <c r="A672" s="51">
        <v>1</v>
      </c>
      <c r="B672" s="51" t="s">
        <v>726</v>
      </c>
      <c r="C672" s="52" t="s">
        <v>727</v>
      </c>
      <c r="D672" s="51" t="s">
        <v>28</v>
      </c>
      <c r="E672" s="34">
        <v>140.33000000000001</v>
      </c>
      <c r="F672" s="53">
        <v>111.49</v>
      </c>
      <c r="G672" s="36">
        <f>ROUND(E672*F672,2)</f>
        <v>15645.39</v>
      </c>
    </row>
    <row r="673" spans="1:7" ht="14.15" customHeight="1" x14ac:dyDescent="0.35">
      <c r="A673" s="51">
        <v>2</v>
      </c>
      <c r="B673" s="51" t="s">
        <v>728</v>
      </c>
      <c r="C673" s="52" t="s">
        <v>729</v>
      </c>
      <c r="D673" s="51" t="s">
        <v>146</v>
      </c>
      <c r="E673" s="34">
        <v>25</v>
      </c>
      <c r="F673" s="53">
        <v>22.12</v>
      </c>
      <c r="G673" s="36">
        <f t="shared" ref="G673:G688" si="59">ROUND(E673*F673,2)</f>
        <v>553</v>
      </c>
    </row>
    <row r="674" spans="1:7" x14ac:dyDescent="0.35">
      <c r="A674" s="51">
        <v>3</v>
      </c>
      <c r="B674" s="51" t="s">
        <v>730</v>
      </c>
      <c r="C674" s="52" t="s">
        <v>731</v>
      </c>
      <c r="D674" s="51" t="s">
        <v>146</v>
      </c>
      <c r="E674" s="34">
        <v>68</v>
      </c>
      <c r="F674" s="53">
        <v>5.95</v>
      </c>
      <c r="G674" s="36">
        <f t="shared" si="59"/>
        <v>404.6</v>
      </c>
    </row>
    <row r="675" spans="1:7" ht="26" x14ac:dyDescent="0.35">
      <c r="A675" s="51">
        <v>4</v>
      </c>
      <c r="B675" s="51" t="s">
        <v>732</v>
      </c>
      <c r="C675" s="52" t="s">
        <v>733</v>
      </c>
      <c r="D675" s="51" t="s">
        <v>146</v>
      </c>
      <c r="E675" s="34">
        <v>45</v>
      </c>
      <c r="F675" s="53">
        <v>5.3</v>
      </c>
      <c r="G675" s="36">
        <f t="shared" si="59"/>
        <v>238.5</v>
      </c>
    </row>
    <row r="676" spans="1:7" ht="26" x14ac:dyDescent="0.35">
      <c r="A676" s="51">
        <v>5</v>
      </c>
      <c r="B676" s="51" t="s">
        <v>734</v>
      </c>
      <c r="C676" s="52" t="s">
        <v>735</v>
      </c>
      <c r="D676" s="51" t="s">
        <v>146</v>
      </c>
      <c r="E676" s="34">
        <v>760</v>
      </c>
      <c r="F676" s="53">
        <v>0.89</v>
      </c>
      <c r="G676" s="36">
        <f t="shared" si="59"/>
        <v>676.4</v>
      </c>
    </row>
    <row r="677" spans="1:7" ht="26" x14ac:dyDescent="0.35">
      <c r="A677" s="51">
        <v>6</v>
      </c>
      <c r="B677" s="51" t="s">
        <v>736</v>
      </c>
      <c r="C677" s="52" t="s">
        <v>737</v>
      </c>
      <c r="D677" s="51" t="s">
        <v>146</v>
      </c>
      <c r="E677" s="34">
        <v>12500</v>
      </c>
      <c r="F677" s="53">
        <v>0.99</v>
      </c>
      <c r="G677" s="36">
        <f t="shared" si="59"/>
        <v>12375</v>
      </c>
    </row>
    <row r="678" spans="1:7" ht="26" x14ac:dyDescent="0.35">
      <c r="A678" s="51">
        <v>7</v>
      </c>
      <c r="B678" s="51" t="s">
        <v>738</v>
      </c>
      <c r="C678" s="52" t="s">
        <v>739</v>
      </c>
      <c r="D678" s="51" t="s">
        <v>146</v>
      </c>
      <c r="E678" s="34">
        <v>185</v>
      </c>
      <c r="F678" s="53">
        <v>1.98</v>
      </c>
      <c r="G678" s="36">
        <f t="shared" si="59"/>
        <v>366.3</v>
      </c>
    </row>
    <row r="679" spans="1:7" ht="26" x14ac:dyDescent="0.35">
      <c r="A679" s="51">
        <v>8</v>
      </c>
      <c r="B679" s="51" t="s">
        <v>740</v>
      </c>
      <c r="C679" s="52" t="s">
        <v>741</v>
      </c>
      <c r="D679" s="51" t="s">
        <v>146</v>
      </c>
      <c r="E679" s="34">
        <v>245</v>
      </c>
      <c r="F679" s="53">
        <v>2.97</v>
      </c>
      <c r="G679" s="36">
        <f t="shared" si="59"/>
        <v>727.65</v>
      </c>
    </row>
    <row r="680" spans="1:7" ht="26" x14ac:dyDescent="0.35">
      <c r="A680" s="51">
        <v>9</v>
      </c>
      <c r="B680" s="51" t="s">
        <v>742</v>
      </c>
      <c r="C680" s="52" t="s">
        <v>743</v>
      </c>
      <c r="D680" s="51" t="s">
        <v>146</v>
      </c>
      <c r="E680" s="34">
        <v>165</v>
      </c>
      <c r="F680" s="53">
        <v>3.97</v>
      </c>
      <c r="G680" s="36">
        <f t="shared" si="59"/>
        <v>655.04999999999995</v>
      </c>
    </row>
    <row r="681" spans="1:7" ht="26" x14ac:dyDescent="0.35">
      <c r="A681" s="51">
        <v>10</v>
      </c>
      <c r="B681" s="51" t="s">
        <v>744</v>
      </c>
      <c r="C681" s="52" t="s">
        <v>745</v>
      </c>
      <c r="D681" s="51" t="s">
        <v>146</v>
      </c>
      <c r="E681" s="34">
        <v>30</v>
      </c>
      <c r="F681" s="53">
        <v>1.98</v>
      </c>
      <c r="G681" s="36">
        <f t="shared" si="59"/>
        <v>59.4</v>
      </c>
    </row>
    <row r="682" spans="1:7" x14ac:dyDescent="0.35">
      <c r="A682" s="51">
        <v>11</v>
      </c>
      <c r="B682" s="51">
        <v>88008017</v>
      </c>
      <c r="C682" s="52" t="s">
        <v>746</v>
      </c>
      <c r="D682" s="51" t="s">
        <v>146</v>
      </c>
      <c r="E682" s="34">
        <v>10</v>
      </c>
      <c r="F682" s="53">
        <v>29.75</v>
      </c>
      <c r="G682" s="36">
        <f t="shared" si="59"/>
        <v>297.5</v>
      </c>
    </row>
    <row r="683" spans="1:7" ht="39" x14ac:dyDescent="0.35">
      <c r="A683" s="51">
        <v>12</v>
      </c>
      <c r="B683" s="51" t="s">
        <v>747</v>
      </c>
      <c r="C683" s="52" t="s">
        <v>748</v>
      </c>
      <c r="D683" s="51" t="s">
        <v>85</v>
      </c>
      <c r="E683" s="34">
        <v>8</v>
      </c>
      <c r="F683" s="53">
        <v>50.38</v>
      </c>
      <c r="G683" s="36">
        <f t="shared" si="59"/>
        <v>403.04</v>
      </c>
    </row>
    <row r="684" spans="1:7" ht="26" x14ac:dyDescent="0.35">
      <c r="A684" s="51">
        <v>13</v>
      </c>
      <c r="B684" s="51" t="s">
        <v>749</v>
      </c>
      <c r="C684" s="52" t="s">
        <v>750</v>
      </c>
      <c r="D684" s="51" t="s">
        <v>28</v>
      </c>
      <c r="E684" s="34">
        <v>0.14000000000000001</v>
      </c>
      <c r="F684" s="53">
        <v>1317.19</v>
      </c>
      <c r="G684" s="36">
        <f t="shared" si="59"/>
        <v>184.41</v>
      </c>
    </row>
    <row r="685" spans="1:7" ht="26" x14ac:dyDescent="0.35">
      <c r="A685" s="51">
        <v>14</v>
      </c>
      <c r="B685" s="51" t="s">
        <v>726</v>
      </c>
      <c r="C685" s="52" t="s">
        <v>727</v>
      </c>
      <c r="D685" s="51" t="s">
        <v>28</v>
      </c>
      <c r="E685" s="34">
        <v>46.05</v>
      </c>
      <c r="F685" s="53">
        <v>111.49</v>
      </c>
      <c r="G685" s="36">
        <f t="shared" si="59"/>
        <v>5134.1099999999997</v>
      </c>
    </row>
    <row r="686" spans="1:7" ht="26" x14ac:dyDescent="0.35">
      <c r="A686" s="51">
        <v>15</v>
      </c>
      <c r="B686" s="51" t="s">
        <v>734</v>
      </c>
      <c r="C686" s="52" t="s">
        <v>735</v>
      </c>
      <c r="D686" s="51" t="s">
        <v>146</v>
      </c>
      <c r="E686" s="34">
        <v>4490</v>
      </c>
      <c r="F686" s="53">
        <v>0.89</v>
      </c>
      <c r="G686" s="36">
        <f t="shared" si="59"/>
        <v>3996.1</v>
      </c>
    </row>
    <row r="687" spans="1:7" ht="26" x14ac:dyDescent="0.35">
      <c r="A687" s="51">
        <v>16</v>
      </c>
      <c r="B687" s="51" t="s">
        <v>736</v>
      </c>
      <c r="C687" s="52" t="s">
        <v>737</v>
      </c>
      <c r="D687" s="51" t="s">
        <v>146</v>
      </c>
      <c r="E687" s="34">
        <v>100</v>
      </c>
      <c r="F687" s="53">
        <v>0.99</v>
      </c>
      <c r="G687" s="36">
        <f t="shared" si="59"/>
        <v>99</v>
      </c>
    </row>
    <row r="688" spans="1:7" ht="26" x14ac:dyDescent="0.35">
      <c r="A688" s="51">
        <v>17</v>
      </c>
      <c r="B688" s="51" t="s">
        <v>740</v>
      </c>
      <c r="C688" s="52" t="s">
        <v>741</v>
      </c>
      <c r="D688" s="51" t="s">
        <v>146</v>
      </c>
      <c r="E688" s="34">
        <v>15</v>
      </c>
      <c r="F688" s="53">
        <v>2.97</v>
      </c>
      <c r="G688" s="36">
        <f t="shared" si="59"/>
        <v>44.55</v>
      </c>
    </row>
    <row r="689" spans="1:7" x14ac:dyDescent="0.35">
      <c r="A689" s="51"/>
      <c r="B689" s="51"/>
      <c r="C689" s="66" t="s">
        <v>123</v>
      </c>
      <c r="D689" s="66"/>
      <c r="E689" s="66"/>
      <c r="G689" s="54">
        <f>SUM(G672:G688)</f>
        <v>41860</v>
      </c>
    </row>
    <row r="690" spans="1:7" x14ac:dyDescent="0.35">
      <c r="A690" s="48"/>
      <c r="B690" s="48">
        <v>2</v>
      </c>
      <c r="C690" s="69" t="s">
        <v>751</v>
      </c>
      <c r="D690" s="70"/>
      <c r="E690" s="70"/>
      <c r="F690" s="70"/>
      <c r="G690" s="70"/>
    </row>
    <row r="691" spans="1:7" ht="26" x14ac:dyDescent="0.35">
      <c r="A691" s="51">
        <v>1</v>
      </c>
      <c r="B691" s="51" t="s">
        <v>752</v>
      </c>
      <c r="C691" s="52" t="s">
        <v>753</v>
      </c>
      <c r="D691" s="51" t="s">
        <v>16</v>
      </c>
      <c r="E691" s="34">
        <v>13</v>
      </c>
      <c r="F691" s="53">
        <v>128.72</v>
      </c>
      <c r="G691" s="36">
        <f t="shared" ref="G691:G706" si="60">ROUND(E691*F691,2)</f>
        <v>1673.36</v>
      </c>
    </row>
    <row r="692" spans="1:7" x14ac:dyDescent="0.35">
      <c r="A692" s="51">
        <v>2</v>
      </c>
      <c r="B692" s="51">
        <v>88008001</v>
      </c>
      <c r="C692" s="52" t="s">
        <v>754</v>
      </c>
      <c r="D692" s="51" t="s">
        <v>120</v>
      </c>
      <c r="E692" s="34">
        <v>1</v>
      </c>
      <c r="F692" s="53">
        <v>1669.76</v>
      </c>
      <c r="G692" s="36">
        <f t="shared" si="60"/>
        <v>1669.76</v>
      </c>
    </row>
    <row r="693" spans="1:7" x14ac:dyDescent="0.35">
      <c r="A693" s="51">
        <v>3</v>
      </c>
      <c r="B693" s="51">
        <v>88008002</v>
      </c>
      <c r="C693" s="52" t="s">
        <v>755</v>
      </c>
      <c r="D693" s="51" t="s">
        <v>120</v>
      </c>
      <c r="E693" s="34">
        <v>1</v>
      </c>
      <c r="F693" s="53">
        <v>495.85</v>
      </c>
      <c r="G693" s="36">
        <f t="shared" si="60"/>
        <v>495.85</v>
      </c>
    </row>
    <row r="694" spans="1:7" x14ac:dyDescent="0.35">
      <c r="A694" s="51">
        <v>4</v>
      </c>
      <c r="B694" s="51">
        <v>88008003</v>
      </c>
      <c r="C694" s="52" t="s">
        <v>756</v>
      </c>
      <c r="D694" s="51" t="s">
        <v>120</v>
      </c>
      <c r="E694" s="34">
        <v>1</v>
      </c>
      <c r="F694" s="53">
        <v>340.29</v>
      </c>
      <c r="G694" s="36">
        <f t="shared" si="60"/>
        <v>340.29</v>
      </c>
    </row>
    <row r="695" spans="1:7" x14ac:dyDescent="0.35">
      <c r="A695" s="51">
        <v>5</v>
      </c>
      <c r="B695" s="51">
        <v>88008004</v>
      </c>
      <c r="C695" s="52" t="s">
        <v>757</v>
      </c>
      <c r="D695" s="51" t="s">
        <v>120</v>
      </c>
      <c r="E695" s="34">
        <v>1</v>
      </c>
      <c r="F695" s="53">
        <v>340.29</v>
      </c>
      <c r="G695" s="36">
        <f t="shared" si="60"/>
        <v>340.29</v>
      </c>
    </row>
    <row r="696" spans="1:7" x14ac:dyDescent="0.35">
      <c r="A696" s="51">
        <v>6</v>
      </c>
      <c r="B696" s="51">
        <v>88008005</v>
      </c>
      <c r="C696" s="52" t="s">
        <v>758</v>
      </c>
      <c r="D696" s="51" t="s">
        <v>120</v>
      </c>
      <c r="E696" s="34">
        <v>1</v>
      </c>
      <c r="F696" s="53">
        <v>340.29</v>
      </c>
      <c r="G696" s="36">
        <f t="shared" si="60"/>
        <v>340.29</v>
      </c>
    </row>
    <row r="697" spans="1:7" x14ac:dyDescent="0.35">
      <c r="A697" s="51">
        <v>7</v>
      </c>
      <c r="B697" s="51">
        <v>88008006</v>
      </c>
      <c r="C697" s="52" t="s">
        <v>759</v>
      </c>
      <c r="D697" s="51" t="s">
        <v>120</v>
      </c>
      <c r="E697" s="34">
        <v>1</v>
      </c>
      <c r="F697" s="53">
        <v>340.29</v>
      </c>
      <c r="G697" s="36">
        <f t="shared" si="60"/>
        <v>340.29</v>
      </c>
    </row>
    <row r="698" spans="1:7" x14ac:dyDescent="0.35">
      <c r="A698" s="51">
        <v>8</v>
      </c>
      <c r="B698" s="51">
        <v>88008007</v>
      </c>
      <c r="C698" s="52" t="s">
        <v>760</v>
      </c>
      <c r="D698" s="51" t="s">
        <v>120</v>
      </c>
      <c r="E698" s="34">
        <v>1</v>
      </c>
      <c r="F698" s="53">
        <v>340.29</v>
      </c>
      <c r="G698" s="36">
        <f t="shared" si="60"/>
        <v>340.29</v>
      </c>
    </row>
    <row r="699" spans="1:7" x14ac:dyDescent="0.35">
      <c r="A699" s="51">
        <v>9</v>
      </c>
      <c r="B699" s="51">
        <v>88008008</v>
      </c>
      <c r="C699" s="52" t="s">
        <v>761</v>
      </c>
      <c r="D699" s="51" t="s">
        <v>120</v>
      </c>
      <c r="E699" s="34">
        <v>1</v>
      </c>
      <c r="F699" s="53">
        <v>340.29</v>
      </c>
      <c r="G699" s="36">
        <f t="shared" si="60"/>
        <v>340.29</v>
      </c>
    </row>
    <row r="700" spans="1:7" x14ac:dyDescent="0.35">
      <c r="A700" s="51">
        <v>10</v>
      </c>
      <c r="B700" s="51">
        <v>88008009</v>
      </c>
      <c r="C700" s="52" t="s">
        <v>762</v>
      </c>
      <c r="D700" s="51" t="s">
        <v>120</v>
      </c>
      <c r="E700" s="34">
        <v>1</v>
      </c>
      <c r="F700" s="53">
        <v>340.29</v>
      </c>
      <c r="G700" s="36">
        <f t="shared" si="60"/>
        <v>340.29</v>
      </c>
    </row>
    <row r="701" spans="1:7" x14ac:dyDescent="0.35">
      <c r="A701" s="51">
        <v>11</v>
      </c>
      <c r="B701" s="51">
        <v>88008010</v>
      </c>
      <c r="C701" s="52" t="s">
        <v>763</v>
      </c>
      <c r="D701" s="51" t="s">
        <v>120</v>
      </c>
      <c r="E701" s="34">
        <v>1</v>
      </c>
      <c r="F701" s="53">
        <v>340.29</v>
      </c>
      <c r="G701" s="36">
        <f t="shared" si="60"/>
        <v>340.29</v>
      </c>
    </row>
    <row r="702" spans="1:7" x14ac:dyDescent="0.35">
      <c r="A702" s="51">
        <v>12</v>
      </c>
      <c r="B702" s="51">
        <v>88008011</v>
      </c>
      <c r="C702" s="52" t="s">
        <v>764</v>
      </c>
      <c r="D702" s="51" t="s">
        <v>120</v>
      </c>
      <c r="E702" s="34">
        <v>1</v>
      </c>
      <c r="F702" s="53">
        <v>340.29</v>
      </c>
      <c r="G702" s="36">
        <f t="shared" si="60"/>
        <v>340.29</v>
      </c>
    </row>
    <row r="703" spans="1:7" x14ac:dyDescent="0.35">
      <c r="A703" s="51">
        <v>13</v>
      </c>
      <c r="B703" s="51">
        <v>88008012</v>
      </c>
      <c r="C703" s="52" t="s">
        <v>765</v>
      </c>
      <c r="D703" s="51" t="s">
        <v>120</v>
      </c>
      <c r="E703" s="34">
        <v>1</v>
      </c>
      <c r="F703" s="53">
        <v>340.29</v>
      </c>
      <c r="G703" s="36">
        <f t="shared" si="60"/>
        <v>340.29</v>
      </c>
    </row>
    <row r="704" spans="1:7" x14ac:dyDescent="0.35">
      <c r="A704" s="51">
        <v>14</v>
      </c>
      <c r="B704" s="51">
        <v>88008013</v>
      </c>
      <c r="C704" s="52" t="s">
        <v>766</v>
      </c>
      <c r="D704" s="51" t="s">
        <v>120</v>
      </c>
      <c r="E704" s="34">
        <v>1</v>
      </c>
      <c r="F704" s="53">
        <v>379.18</v>
      </c>
      <c r="G704" s="36">
        <f t="shared" si="60"/>
        <v>379.18</v>
      </c>
    </row>
    <row r="705" spans="1:7" ht="26" x14ac:dyDescent="0.35">
      <c r="A705" s="51">
        <v>15</v>
      </c>
      <c r="B705" s="51" t="s">
        <v>752</v>
      </c>
      <c r="C705" s="52" t="s">
        <v>753</v>
      </c>
      <c r="D705" s="51" t="s">
        <v>16</v>
      </c>
      <c r="E705" s="34">
        <v>1</v>
      </c>
      <c r="F705" s="53">
        <v>128.72</v>
      </c>
      <c r="G705" s="36">
        <f t="shared" si="60"/>
        <v>128.72</v>
      </c>
    </row>
    <row r="706" spans="1:7" x14ac:dyDescent="0.35">
      <c r="A706" s="51">
        <v>16</v>
      </c>
      <c r="B706" s="51">
        <v>88009001</v>
      </c>
      <c r="C706" s="52" t="s">
        <v>767</v>
      </c>
      <c r="D706" s="51" t="s">
        <v>120</v>
      </c>
      <c r="E706" s="34">
        <v>1</v>
      </c>
      <c r="F706" s="53">
        <v>398.62</v>
      </c>
      <c r="G706" s="36">
        <f t="shared" si="60"/>
        <v>398.62</v>
      </c>
    </row>
    <row r="707" spans="1:7" x14ac:dyDescent="0.35">
      <c r="A707" s="51"/>
      <c r="B707" s="51"/>
      <c r="C707" s="66" t="s">
        <v>37</v>
      </c>
      <c r="D707" s="66"/>
      <c r="E707" s="66"/>
      <c r="G707" s="54">
        <f>SUM(G691:G706)</f>
        <v>8148.39</v>
      </c>
    </row>
    <row r="708" spans="1:7" x14ac:dyDescent="0.35">
      <c r="A708" s="48"/>
      <c r="B708" s="48">
        <v>3</v>
      </c>
      <c r="C708" s="69" t="s">
        <v>768</v>
      </c>
      <c r="D708" s="70"/>
      <c r="E708" s="70"/>
      <c r="F708" s="70"/>
      <c r="G708" s="70"/>
    </row>
    <row r="709" spans="1:7" x14ac:dyDescent="0.35">
      <c r="A709" s="51">
        <v>1</v>
      </c>
      <c r="B709" s="51" t="s">
        <v>769</v>
      </c>
      <c r="C709" s="52" t="s">
        <v>770</v>
      </c>
      <c r="D709" s="51" t="s">
        <v>771</v>
      </c>
      <c r="E709" s="34">
        <v>7.83</v>
      </c>
      <c r="F709" s="53">
        <v>906.19</v>
      </c>
      <c r="G709" s="36">
        <f t="shared" ref="G709:G712" si="61">ROUND(E709*F709,2)</f>
        <v>7095.47</v>
      </c>
    </row>
    <row r="710" spans="1:7" ht="39" x14ac:dyDescent="0.35">
      <c r="A710" s="51">
        <v>2</v>
      </c>
      <c r="B710" s="51" t="s">
        <v>772</v>
      </c>
      <c r="C710" s="52" t="s">
        <v>773</v>
      </c>
      <c r="D710" s="51" t="s">
        <v>771</v>
      </c>
      <c r="E710" s="34">
        <v>7.83</v>
      </c>
      <c r="F710" s="53">
        <v>87.82</v>
      </c>
      <c r="G710" s="36">
        <f t="shared" si="61"/>
        <v>687.63</v>
      </c>
    </row>
    <row r="711" spans="1:7" ht="26" x14ac:dyDescent="0.35">
      <c r="A711" s="51">
        <v>3</v>
      </c>
      <c r="B711" s="51" t="s">
        <v>774</v>
      </c>
      <c r="C711" s="52" t="s">
        <v>775</v>
      </c>
      <c r="D711" s="51" t="s">
        <v>771</v>
      </c>
      <c r="E711" s="34">
        <v>0.01</v>
      </c>
      <c r="F711" s="53">
        <v>925.49</v>
      </c>
      <c r="G711" s="36">
        <f t="shared" si="61"/>
        <v>9.25</v>
      </c>
    </row>
    <row r="712" spans="1:7" ht="26" x14ac:dyDescent="0.35">
      <c r="A712" s="51">
        <v>4</v>
      </c>
      <c r="B712" s="51" t="s">
        <v>776</v>
      </c>
      <c r="C712" s="52" t="s">
        <v>777</v>
      </c>
      <c r="D712" s="51" t="s">
        <v>771</v>
      </c>
      <c r="E712" s="34">
        <v>0.01</v>
      </c>
      <c r="F712" s="53">
        <v>6561.64</v>
      </c>
      <c r="G712" s="36">
        <f t="shared" si="61"/>
        <v>65.62</v>
      </c>
    </row>
    <row r="713" spans="1:7" x14ac:dyDescent="0.35">
      <c r="A713" s="51"/>
      <c r="B713" s="51"/>
      <c r="C713" s="66" t="s">
        <v>163</v>
      </c>
      <c r="D713" s="66"/>
      <c r="E713" s="66"/>
      <c r="G713" s="54">
        <f>SUM(G709:G712)</f>
        <v>7857.97</v>
      </c>
    </row>
    <row r="714" spans="1:7" x14ac:dyDescent="0.35">
      <c r="A714" s="48"/>
      <c r="B714" s="48">
        <v>4</v>
      </c>
      <c r="C714" s="69" t="s">
        <v>778</v>
      </c>
      <c r="D714" s="70"/>
      <c r="E714" s="70"/>
      <c r="F714" s="70"/>
      <c r="G714" s="70"/>
    </row>
    <row r="715" spans="1:7" ht="39" x14ac:dyDescent="0.35">
      <c r="A715" s="51">
        <v>1</v>
      </c>
      <c r="B715" s="51" t="s">
        <v>779</v>
      </c>
      <c r="C715" s="52" t="s">
        <v>780</v>
      </c>
      <c r="D715" s="51" t="s">
        <v>85</v>
      </c>
      <c r="E715" s="34">
        <v>1</v>
      </c>
      <c r="F715" s="53">
        <v>594.44000000000005</v>
      </c>
      <c r="G715" s="36">
        <f t="shared" ref="G715:G725" si="62">ROUND(E715*F715,2)</f>
        <v>594.44000000000005</v>
      </c>
    </row>
    <row r="716" spans="1:7" ht="26" x14ac:dyDescent="0.35">
      <c r="A716" s="51">
        <v>2</v>
      </c>
      <c r="B716" s="51" t="s">
        <v>781</v>
      </c>
      <c r="C716" s="52" t="s">
        <v>782</v>
      </c>
      <c r="D716" s="51" t="s">
        <v>28</v>
      </c>
      <c r="E716" s="34">
        <v>1</v>
      </c>
      <c r="F716" s="53">
        <v>570.80999999999995</v>
      </c>
      <c r="G716" s="36">
        <f t="shared" si="62"/>
        <v>570.80999999999995</v>
      </c>
    </row>
    <row r="717" spans="1:7" x14ac:dyDescent="0.35">
      <c r="A717" s="51">
        <v>3</v>
      </c>
      <c r="B717" s="51" t="s">
        <v>781</v>
      </c>
      <c r="C717" s="52" t="s">
        <v>783</v>
      </c>
      <c r="D717" s="51" t="s">
        <v>28</v>
      </c>
      <c r="E717" s="34">
        <v>0.35</v>
      </c>
      <c r="F717" s="53">
        <v>462.33</v>
      </c>
      <c r="G717" s="36">
        <f t="shared" si="62"/>
        <v>161.82</v>
      </c>
    </row>
    <row r="718" spans="1:7" ht="26" x14ac:dyDescent="0.35">
      <c r="A718" s="51">
        <v>4</v>
      </c>
      <c r="B718" s="51" t="s">
        <v>784</v>
      </c>
      <c r="C718" s="52" t="s">
        <v>785</v>
      </c>
      <c r="D718" s="51" t="s">
        <v>146</v>
      </c>
      <c r="E718" s="34">
        <v>45</v>
      </c>
      <c r="F718" s="53">
        <v>11.8</v>
      </c>
      <c r="G718" s="36">
        <f t="shared" si="62"/>
        <v>531</v>
      </c>
    </row>
    <row r="719" spans="1:7" x14ac:dyDescent="0.35">
      <c r="A719" s="51">
        <v>5</v>
      </c>
      <c r="B719" s="51">
        <v>88008014</v>
      </c>
      <c r="C719" s="52" t="s">
        <v>786</v>
      </c>
      <c r="D719" s="51" t="s">
        <v>16</v>
      </c>
      <c r="E719" s="34">
        <v>1</v>
      </c>
      <c r="F719" s="53">
        <v>97.22</v>
      </c>
      <c r="G719" s="36">
        <f t="shared" si="62"/>
        <v>97.22</v>
      </c>
    </row>
    <row r="720" spans="1:7" x14ac:dyDescent="0.35">
      <c r="A720" s="51">
        <v>6</v>
      </c>
      <c r="B720" s="51">
        <v>88008015</v>
      </c>
      <c r="C720" s="52" t="s">
        <v>787</v>
      </c>
      <c r="D720" s="51" t="s">
        <v>16</v>
      </c>
      <c r="E720" s="34">
        <v>2</v>
      </c>
      <c r="F720" s="53">
        <v>19.440000000000001</v>
      </c>
      <c r="G720" s="36">
        <f t="shared" si="62"/>
        <v>38.880000000000003</v>
      </c>
    </row>
    <row r="721" spans="1:7" x14ac:dyDescent="0.35">
      <c r="A721" s="51">
        <v>7</v>
      </c>
      <c r="B721" s="51" t="s">
        <v>788</v>
      </c>
      <c r="C721" s="52" t="s">
        <v>789</v>
      </c>
      <c r="D721" s="51" t="s">
        <v>85</v>
      </c>
      <c r="E721" s="34">
        <v>3</v>
      </c>
      <c r="F721" s="53">
        <v>41.97</v>
      </c>
      <c r="G721" s="36">
        <f t="shared" si="62"/>
        <v>125.91</v>
      </c>
    </row>
    <row r="722" spans="1:7" ht="41.25" customHeight="1" x14ac:dyDescent="0.35">
      <c r="A722" s="51">
        <v>8</v>
      </c>
      <c r="B722" s="51" t="s">
        <v>790</v>
      </c>
      <c r="C722" s="52" t="s">
        <v>791</v>
      </c>
      <c r="D722" s="51" t="s">
        <v>28</v>
      </c>
      <c r="E722" s="34">
        <v>0.06</v>
      </c>
      <c r="F722" s="53">
        <v>259.83</v>
      </c>
      <c r="G722" s="36">
        <f t="shared" si="62"/>
        <v>15.59</v>
      </c>
    </row>
    <row r="723" spans="1:7" x14ac:dyDescent="0.35">
      <c r="A723" s="51">
        <v>9</v>
      </c>
      <c r="B723" s="51">
        <v>88008016</v>
      </c>
      <c r="C723" s="52" t="s">
        <v>792</v>
      </c>
      <c r="D723" s="51" t="s">
        <v>793</v>
      </c>
      <c r="E723" s="34">
        <v>1</v>
      </c>
      <c r="F723" s="53">
        <v>4.8600000000000003</v>
      </c>
      <c r="G723" s="36">
        <f t="shared" si="62"/>
        <v>4.8600000000000003</v>
      </c>
    </row>
    <row r="724" spans="1:7" ht="39" x14ac:dyDescent="0.35">
      <c r="A724" s="51">
        <v>10</v>
      </c>
      <c r="B724" s="51" t="s">
        <v>794</v>
      </c>
      <c r="C724" s="52" t="s">
        <v>795</v>
      </c>
      <c r="D724" s="51" t="s">
        <v>16</v>
      </c>
      <c r="E724" s="34">
        <v>3</v>
      </c>
      <c r="F724" s="53">
        <v>10.91</v>
      </c>
      <c r="G724" s="36">
        <f t="shared" si="62"/>
        <v>32.729999999999997</v>
      </c>
    </row>
    <row r="725" spans="1:7" ht="39" x14ac:dyDescent="0.35">
      <c r="A725" s="51">
        <v>11</v>
      </c>
      <c r="B725" s="51" t="s">
        <v>796</v>
      </c>
      <c r="C725" s="52" t="s">
        <v>797</v>
      </c>
      <c r="D725" s="51" t="s">
        <v>28</v>
      </c>
      <c r="E725" s="34">
        <v>3.3</v>
      </c>
      <c r="F725" s="53">
        <v>195.66</v>
      </c>
      <c r="G725" s="36">
        <f t="shared" si="62"/>
        <v>645.67999999999995</v>
      </c>
    </row>
    <row r="726" spans="1:7" x14ac:dyDescent="0.35">
      <c r="A726" s="51"/>
      <c r="B726" s="51"/>
      <c r="C726" s="66" t="s">
        <v>168</v>
      </c>
      <c r="D726" s="66"/>
      <c r="E726" s="66"/>
      <c r="G726" s="54">
        <f>SUM(G715:G725)</f>
        <v>2818.94</v>
      </c>
    </row>
    <row r="727" spans="1:7" x14ac:dyDescent="0.35">
      <c r="A727" s="48"/>
      <c r="B727" s="48">
        <v>5</v>
      </c>
      <c r="C727" s="69" t="s">
        <v>798</v>
      </c>
      <c r="D727" s="70"/>
      <c r="E727" s="70"/>
      <c r="F727" s="70"/>
      <c r="G727" s="70"/>
    </row>
    <row r="728" spans="1:7" ht="52" x14ac:dyDescent="0.35">
      <c r="A728" s="51">
        <v>1</v>
      </c>
      <c r="B728" s="51" t="s">
        <v>790</v>
      </c>
      <c r="C728" s="52" t="s">
        <v>799</v>
      </c>
      <c r="D728" s="51" t="s">
        <v>28</v>
      </c>
      <c r="E728" s="34">
        <v>3</v>
      </c>
      <c r="F728" s="53">
        <v>339.66</v>
      </c>
      <c r="G728" s="36">
        <f t="shared" ref="G728:G734" si="63">ROUND(E728*F728,2)</f>
        <v>1018.98</v>
      </c>
    </row>
    <row r="729" spans="1:7" ht="39" x14ac:dyDescent="0.35">
      <c r="A729" s="51">
        <v>2</v>
      </c>
      <c r="B729" s="51" t="s">
        <v>800</v>
      </c>
      <c r="C729" s="52" t="s">
        <v>801</v>
      </c>
      <c r="D729" s="51" t="s">
        <v>28</v>
      </c>
      <c r="E729" s="34">
        <v>70</v>
      </c>
      <c r="F729" s="53">
        <v>194.87</v>
      </c>
      <c r="G729" s="36">
        <f t="shared" si="63"/>
        <v>13640.9</v>
      </c>
    </row>
    <row r="730" spans="1:7" ht="39" x14ac:dyDescent="0.35">
      <c r="A730" s="51">
        <v>3</v>
      </c>
      <c r="B730" s="51" t="s">
        <v>800</v>
      </c>
      <c r="C730" s="52" t="s">
        <v>802</v>
      </c>
      <c r="D730" s="51" t="s">
        <v>28</v>
      </c>
      <c r="E730" s="34">
        <v>0.27</v>
      </c>
      <c r="F730" s="53">
        <v>618.75</v>
      </c>
      <c r="G730" s="36">
        <f t="shared" si="63"/>
        <v>167.06</v>
      </c>
    </row>
    <row r="731" spans="1:7" ht="26" x14ac:dyDescent="0.35">
      <c r="A731" s="51">
        <v>4</v>
      </c>
      <c r="B731" s="51" t="s">
        <v>749</v>
      </c>
      <c r="C731" s="52" t="s">
        <v>750</v>
      </c>
      <c r="D731" s="51" t="s">
        <v>28</v>
      </c>
      <c r="E731" s="34">
        <v>3.19</v>
      </c>
      <c r="F731" s="53">
        <v>1317.19</v>
      </c>
      <c r="G731" s="36">
        <f t="shared" si="63"/>
        <v>4201.84</v>
      </c>
    </row>
    <row r="732" spans="1:7" ht="26" x14ac:dyDescent="0.35">
      <c r="A732" s="51">
        <v>5</v>
      </c>
      <c r="B732" s="51" t="s">
        <v>749</v>
      </c>
      <c r="C732" s="52" t="s">
        <v>803</v>
      </c>
      <c r="D732" s="51" t="s">
        <v>28</v>
      </c>
      <c r="E732" s="34">
        <v>0.06</v>
      </c>
      <c r="F732" s="53">
        <v>1698.78</v>
      </c>
      <c r="G732" s="36">
        <f t="shared" si="63"/>
        <v>101.93</v>
      </c>
    </row>
    <row r="733" spans="1:7" ht="39" x14ac:dyDescent="0.35">
      <c r="A733" s="51">
        <v>6</v>
      </c>
      <c r="B733" s="51" t="s">
        <v>804</v>
      </c>
      <c r="C733" s="52" t="s">
        <v>805</v>
      </c>
      <c r="D733" s="51" t="s">
        <v>771</v>
      </c>
      <c r="E733" s="34">
        <v>3</v>
      </c>
      <c r="F733" s="53">
        <v>96.52</v>
      </c>
      <c r="G733" s="36">
        <f t="shared" si="63"/>
        <v>289.56</v>
      </c>
    </row>
    <row r="734" spans="1:7" x14ac:dyDescent="0.35">
      <c r="A734" s="51">
        <v>7</v>
      </c>
      <c r="B734" s="51" t="s">
        <v>806</v>
      </c>
      <c r="C734" s="52" t="s">
        <v>807</v>
      </c>
      <c r="D734" s="51" t="s">
        <v>16</v>
      </c>
      <c r="E734" s="34">
        <v>56</v>
      </c>
      <c r="F734" s="53">
        <v>7.11</v>
      </c>
      <c r="G734" s="36">
        <f t="shared" si="63"/>
        <v>398.16</v>
      </c>
    </row>
    <row r="735" spans="1:7" x14ac:dyDescent="0.35">
      <c r="A735" s="51"/>
      <c r="B735" s="51"/>
      <c r="C735" s="66" t="s">
        <v>221</v>
      </c>
      <c r="D735" s="66"/>
      <c r="E735" s="66"/>
      <c r="G735" s="54">
        <f>SUM(G728:G734)</f>
        <v>19818.43</v>
      </c>
    </row>
    <row r="736" spans="1:7" x14ac:dyDescent="0.35">
      <c r="A736" s="48"/>
      <c r="B736" s="48">
        <v>6</v>
      </c>
      <c r="C736" s="69" t="s">
        <v>182</v>
      </c>
      <c r="D736" s="70"/>
      <c r="E736" s="70"/>
      <c r="F736" s="70"/>
      <c r="G736" s="70"/>
    </row>
    <row r="737" spans="1:7" ht="26" x14ac:dyDescent="0.35">
      <c r="A737" s="51">
        <v>1</v>
      </c>
      <c r="B737" s="51" t="s">
        <v>808</v>
      </c>
      <c r="C737" s="52" t="s">
        <v>809</v>
      </c>
      <c r="D737" s="51" t="s">
        <v>253</v>
      </c>
      <c r="E737" s="34">
        <v>4.3999999999999997E-2</v>
      </c>
      <c r="F737" s="53">
        <v>4409.6099999999997</v>
      </c>
      <c r="G737" s="36">
        <f t="shared" ref="G737:G740" si="64">ROUND(E737*F737,2)</f>
        <v>194.02</v>
      </c>
    </row>
    <row r="738" spans="1:7" ht="26" x14ac:dyDescent="0.35">
      <c r="A738" s="51">
        <v>2</v>
      </c>
      <c r="B738" s="51" t="s">
        <v>810</v>
      </c>
      <c r="C738" s="52" t="s">
        <v>811</v>
      </c>
      <c r="D738" s="51" t="s">
        <v>253</v>
      </c>
      <c r="E738" s="34">
        <v>4.3999999999999997E-2</v>
      </c>
      <c r="F738" s="53">
        <v>1778.69</v>
      </c>
      <c r="G738" s="36">
        <f t="shared" si="64"/>
        <v>78.260000000000005</v>
      </c>
    </row>
    <row r="739" spans="1:7" ht="39" x14ac:dyDescent="0.35">
      <c r="A739" s="51">
        <v>3</v>
      </c>
      <c r="B739" s="51" t="s">
        <v>812</v>
      </c>
      <c r="C739" s="52" t="s">
        <v>813</v>
      </c>
      <c r="D739" s="51" t="s">
        <v>253</v>
      </c>
      <c r="E739" s="34">
        <v>1.7000000000000001E-2</v>
      </c>
      <c r="F739" s="53">
        <v>3755.08</v>
      </c>
      <c r="G739" s="36">
        <f t="shared" si="64"/>
        <v>63.84</v>
      </c>
    </row>
    <row r="740" spans="1:7" ht="52" x14ac:dyDescent="0.35">
      <c r="A740" s="51">
        <v>4</v>
      </c>
      <c r="B740" s="51" t="s">
        <v>814</v>
      </c>
      <c r="C740" s="52" t="s">
        <v>815</v>
      </c>
      <c r="D740" s="51" t="s">
        <v>253</v>
      </c>
      <c r="E740" s="34">
        <v>1.7000000000000001E-2</v>
      </c>
      <c r="F740" s="53">
        <v>3194.39</v>
      </c>
      <c r="G740" s="36">
        <f t="shared" si="64"/>
        <v>54.3</v>
      </c>
    </row>
    <row r="741" spans="1:7" x14ac:dyDescent="0.35">
      <c r="A741" s="51"/>
      <c r="B741" s="51"/>
      <c r="C741" s="66" t="s">
        <v>222</v>
      </c>
      <c r="D741" s="66"/>
      <c r="E741" s="66"/>
      <c r="G741" s="54">
        <f>SUM(G737:G740)</f>
        <v>390.42</v>
      </c>
    </row>
    <row r="742" spans="1:7" x14ac:dyDescent="0.35">
      <c r="A742" s="48"/>
      <c r="B742" s="48">
        <v>7</v>
      </c>
      <c r="C742" s="69" t="s">
        <v>816</v>
      </c>
      <c r="D742" s="70"/>
      <c r="E742" s="70"/>
      <c r="F742" s="70"/>
      <c r="G742" s="70"/>
    </row>
    <row r="743" spans="1:7" ht="26" x14ac:dyDescent="0.35">
      <c r="A743" s="51">
        <v>1</v>
      </c>
      <c r="B743" s="51" t="s">
        <v>817</v>
      </c>
      <c r="C743" s="52" t="s">
        <v>818</v>
      </c>
      <c r="D743" s="51" t="s">
        <v>771</v>
      </c>
      <c r="E743" s="34">
        <v>1.84</v>
      </c>
      <c r="F743" s="53">
        <v>906.19</v>
      </c>
      <c r="G743" s="36">
        <f t="shared" ref="G743:G750" si="65">ROUND(E743*F743,2)</f>
        <v>1667.39</v>
      </c>
    </row>
    <row r="744" spans="1:7" ht="26" x14ac:dyDescent="0.35">
      <c r="A744" s="51">
        <v>2</v>
      </c>
      <c r="B744" s="51" t="s">
        <v>819</v>
      </c>
      <c r="C744" s="52" t="s">
        <v>820</v>
      </c>
      <c r="D744" s="51" t="s">
        <v>771</v>
      </c>
      <c r="E744" s="34">
        <v>0.71</v>
      </c>
      <c r="F744" s="53">
        <v>1100.6400000000001</v>
      </c>
      <c r="G744" s="36">
        <f t="shared" si="65"/>
        <v>781.45</v>
      </c>
    </row>
    <row r="745" spans="1:7" ht="39" x14ac:dyDescent="0.35">
      <c r="A745" s="51">
        <v>3</v>
      </c>
      <c r="B745" s="51" t="s">
        <v>772</v>
      </c>
      <c r="C745" s="52" t="s">
        <v>773</v>
      </c>
      <c r="D745" s="51" t="s">
        <v>771</v>
      </c>
      <c r="E745" s="34">
        <v>2.5499999999999998</v>
      </c>
      <c r="F745" s="53">
        <v>87.82</v>
      </c>
      <c r="G745" s="36">
        <f t="shared" si="65"/>
        <v>223.94</v>
      </c>
    </row>
    <row r="746" spans="1:7" ht="26" x14ac:dyDescent="0.35">
      <c r="A746" s="51">
        <v>4</v>
      </c>
      <c r="B746" s="51" t="s">
        <v>821</v>
      </c>
      <c r="C746" s="52" t="s">
        <v>822</v>
      </c>
      <c r="D746" s="51" t="s">
        <v>85</v>
      </c>
      <c r="E746" s="34">
        <v>13</v>
      </c>
      <c r="F746" s="53">
        <v>34</v>
      </c>
      <c r="G746" s="36">
        <f t="shared" si="65"/>
        <v>442</v>
      </c>
    </row>
    <row r="747" spans="1:7" ht="26" x14ac:dyDescent="0.35">
      <c r="A747" s="51">
        <v>5</v>
      </c>
      <c r="B747" s="51" t="s">
        <v>823</v>
      </c>
      <c r="C747" s="52" t="s">
        <v>824</v>
      </c>
      <c r="D747" s="51" t="s">
        <v>771</v>
      </c>
      <c r="E747" s="34">
        <v>6.19</v>
      </c>
      <c r="F747" s="53">
        <v>5227.6000000000004</v>
      </c>
      <c r="G747" s="36">
        <f t="shared" si="65"/>
        <v>32358.84</v>
      </c>
    </row>
    <row r="748" spans="1:7" ht="26" x14ac:dyDescent="0.35">
      <c r="A748" s="51">
        <v>6</v>
      </c>
      <c r="B748" s="51" t="s">
        <v>825</v>
      </c>
      <c r="C748" s="52" t="s">
        <v>826</v>
      </c>
      <c r="D748" s="51" t="s">
        <v>85</v>
      </c>
      <c r="E748" s="34">
        <v>3</v>
      </c>
      <c r="F748" s="53">
        <v>151.99</v>
      </c>
      <c r="G748" s="36">
        <f t="shared" si="65"/>
        <v>455.97</v>
      </c>
    </row>
    <row r="749" spans="1:7" ht="26" x14ac:dyDescent="0.35">
      <c r="A749" s="51">
        <v>7</v>
      </c>
      <c r="B749" s="51" t="s">
        <v>827</v>
      </c>
      <c r="C749" s="52" t="s">
        <v>828</v>
      </c>
      <c r="D749" s="51" t="s">
        <v>771</v>
      </c>
      <c r="E749" s="34">
        <v>0.32</v>
      </c>
      <c r="F749" s="53">
        <v>4509.16</v>
      </c>
      <c r="G749" s="36">
        <f t="shared" si="65"/>
        <v>1442.93</v>
      </c>
    </row>
    <row r="750" spans="1:7" x14ac:dyDescent="0.35">
      <c r="A750" s="51">
        <v>8</v>
      </c>
      <c r="B750" s="51" t="s">
        <v>829</v>
      </c>
      <c r="C750" s="52" t="s">
        <v>830</v>
      </c>
      <c r="D750" s="51" t="s">
        <v>85</v>
      </c>
      <c r="E750" s="34">
        <v>46</v>
      </c>
      <c r="F750" s="53">
        <v>25.1</v>
      </c>
      <c r="G750" s="36">
        <f t="shared" si="65"/>
        <v>1154.5999999999999</v>
      </c>
    </row>
    <row r="751" spans="1:7" x14ac:dyDescent="0.35">
      <c r="A751" s="51"/>
      <c r="B751" s="51"/>
      <c r="C751" s="66" t="s">
        <v>226</v>
      </c>
      <c r="D751" s="66"/>
      <c r="E751" s="66"/>
      <c r="G751" s="54">
        <f>SUM(G743:G750)</f>
        <v>38527.120000000003</v>
      </c>
    </row>
    <row r="752" spans="1:7" x14ac:dyDescent="0.35">
      <c r="A752" s="51"/>
      <c r="B752" s="51"/>
      <c r="C752" s="66" t="s">
        <v>831</v>
      </c>
      <c r="D752" s="66"/>
      <c r="E752" s="66"/>
      <c r="G752" s="54">
        <f>G689+G707+G713+G726+G735+G741+G751</f>
        <v>119421.27000000002</v>
      </c>
    </row>
    <row r="753" spans="1:7" x14ac:dyDescent="0.35">
      <c r="A753" s="51"/>
      <c r="B753" s="51"/>
      <c r="C753" s="67" t="s">
        <v>39</v>
      </c>
      <c r="D753" s="67"/>
      <c r="E753" s="67"/>
      <c r="G753" s="36">
        <f>ROUND(G752*0.21,2)</f>
        <v>25078.47</v>
      </c>
    </row>
    <row r="754" spans="1:7" x14ac:dyDescent="0.35">
      <c r="A754" s="51"/>
      <c r="B754" s="51"/>
      <c r="C754" s="66" t="s">
        <v>832</v>
      </c>
      <c r="D754" s="66"/>
      <c r="E754" s="66"/>
      <c r="G754" s="54">
        <f>SUM(G752:G753)</f>
        <v>144499.74000000002</v>
      </c>
    </row>
    <row r="756" spans="1:7" x14ac:dyDescent="0.35">
      <c r="B756" s="61" t="s">
        <v>41</v>
      </c>
      <c r="C756" s="61"/>
      <c r="D756" s="61"/>
      <c r="E756" s="61"/>
      <c r="F756" s="61"/>
      <c r="G756" s="61"/>
    </row>
    <row r="757" spans="1:7" x14ac:dyDescent="0.35">
      <c r="B757" s="61" t="s">
        <v>42</v>
      </c>
      <c r="C757" s="61"/>
      <c r="D757" s="61"/>
      <c r="E757" s="61"/>
      <c r="F757" s="61"/>
      <c r="G757" s="61"/>
    </row>
    <row r="759" spans="1:7" x14ac:dyDescent="0.35">
      <c r="A759" s="56"/>
      <c r="B759" s="56"/>
      <c r="C759" s="38"/>
      <c r="D759" s="56"/>
      <c r="E759" s="56"/>
      <c r="F759" s="57"/>
      <c r="G759" s="58"/>
    </row>
    <row r="761" spans="1:7" x14ac:dyDescent="0.35">
      <c r="C761" s="68" t="s">
        <v>0</v>
      </c>
      <c r="D761" s="62"/>
      <c r="E761" s="62"/>
      <c r="F761" s="62"/>
    </row>
    <row r="762" spans="1:7" x14ac:dyDescent="0.35">
      <c r="C762" s="62" t="s">
        <v>1</v>
      </c>
      <c r="D762" s="62"/>
      <c r="E762" s="62"/>
      <c r="F762" s="62"/>
    </row>
    <row r="764" spans="1:7" x14ac:dyDescent="0.35">
      <c r="A764" s="69" t="s">
        <v>2</v>
      </c>
      <c r="B764" s="70"/>
      <c r="C764" s="70"/>
      <c r="D764" s="70"/>
      <c r="E764" s="70"/>
      <c r="F764" s="70"/>
      <c r="G764" s="70"/>
    </row>
    <row r="765" spans="1:7" x14ac:dyDescent="0.35">
      <c r="A765" s="70"/>
      <c r="B765" s="70"/>
      <c r="C765" s="70"/>
      <c r="D765" s="70"/>
      <c r="E765" s="70"/>
      <c r="F765" s="70"/>
      <c r="G765" s="70"/>
    </row>
    <row r="766" spans="1:7" x14ac:dyDescent="0.35">
      <c r="A766" s="69" t="s">
        <v>180</v>
      </c>
      <c r="B766" s="70"/>
      <c r="C766" s="70"/>
      <c r="D766" s="70"/>
      <c r="E766" s="70"/>
      <c r="F766" s="70"/>
      <c r="G766" s="70"/>
    </row>
    <row r="767" spans="1:7" x14ac:dyDescent="0.35">
      <c r="A767" s="70"/>
      <c r="B767" s="70"/>
      <c r="C767" s="70"/>
      <c r="D767" s="70"/>
      <c r="E767" s="70"/>
      <c r="F767" s="70"/>
      <c r="G767" s="70"/>
    </row>
    <row r="768" spans="1:7" x14ac:dyDescent="0.35">
      <c r="A768" s="69" t="s">
        <v>833</v>
      </c>
      <c r="B768" s="70"/>
      <c r="C768" s="70"/>
      <c r="D768" s="70"/>
      <c r="E768" s="70"/>
      <c r="F768" s="70"/>
      <c r="G768" s="70"/>
    </row>
    <row r="769" spans="1:7" x14ac:dyDescent="0.35">
      <c r="A769" s="70"/>
      <c r="B769" s="70"/>
      <c r="C769" s="70"/>
      <c r="D769" s="70"/>
      <c r="E769" s="70"/>
      <c r="F769" s="70"/>
      <c r="G769" s="70"/>
    </row>
    <row r="770" spans="1:7" ht="12.75" customHeight="1" x14ac:dyDescent="0.35">
      <c r="A770" s="71"/>
      <c r="B770" s="71"/>
      <c r="C770" s="38"/>
      <c r="D770" s="72" t="s">
        <v>5</v>
      </c>
      <c r="E770" s="72"/>
      <c r="F770" s="72"/>
      <c r="G770" s="39">
        <f>G881</f>
        <v>171956.73</v>
      </c>
    </row>
    <row r="771" spans="1:7" x14ac:dyDescent="0.35">
      <c r="A771" s="40" t="s">
        <v>6</v>
      </c>
      <c r="B771" s="40" t="s">
        <v>7</v>
      </c>
      <c r="C771" s="40" t="s">
        <v>8</v>
      </c>
      <c r="D771" s="41" t="s">
        <v>9</v>
      </c>
      <c r="E771" s="62" t="s">
        <v>10</v>
      </c>
      <c r="F771" s="42" t="s">
        <v>11</v>
      </c>
      <c r="G771" s="43" t="s">
        <v>12</v>
      </c>
    </row>
    <row r="772" spans="1:7" x14ac:dyDescent="0.35">
      <c r="A772" s="44" t="s">
        <v>13</v>
      </c>
      <c r="B772" s="44" t="s">
        <v>14</v>
      </c>
      <c r="C772" s="44" t="s">
        <v>15</v>
      </c>
      <c r="D772" s="45" t="s">
        <v>16</v>
      </c>
      <c r="E772" s="63"/>
      <c r="F772" s="46" t="s">
        <v>17</v>
      </c>
      <c r="G772" s="47" t="s">
        <v>18</v>
      </c>
    </row>
    <row r="773" spans="1:7" x14ac:dyDescent="0.35">
      <c r="A773" s="48"/>
      <c r="B773" s="48">
        <v>1</v>
      </c>
      <c r="C773" s="49" t="s">
        <v>834</v>
      </c>
      <c r="D773" s="50"/>
      <c r="E773" s="50"/>
      <c r="F773" s="50"/>
      <c r="G773" s="50"/>
    </row>
    <row r="774" spans="1:7" ht="52" x14ac:dyDescent="0.35">
      <c r="A774" s="51">
        <v>1</v>
      </c>
      <c r="B774" s="51" t="s">
        <v>835</v>
      </c>
      <c r="C774" s="52" t="s">
        <v>836</v>
      </c>
      <c r="D774" s="51" t="s">
        <v>146</v>
      </c>
      <c r="E774" s="34">
        <v>921</v>
      </c>
      <c r="F774" s="53">
        <v>5.55</v>
      </c>
      <c r="G774" s="36">
        <f>ROUND(E774*F774,2)</f>
        <v>5111.55</v>
      </c>
    </row>
    <row r="775" spans="1:7" ht="26" x14ac:dyDescent="0.35">
      <c r="A775" s="51">
        <v>2</v>
      </c>
      <c r="B775" s="51" t="s">
        <v>837</v>
      </c>
      <c r="C775" s="52" t="s">
        <v>838</v>
      </c>
      <c r="D775" s="51" t="s">
        <v>146</v>
      </c>
      <c r="E775" s="34">
        <v>520</v>
      </c>
      <c r="F775" s="53">
        <v>1.64</v>
      </c>
      <c r="G775" s="36">
        <f t="shared" ref="G775:G805" si="66">ROUND(E775*F775,2)</f>
        <v>852.8</v>
      </c>
    </row>
    <row r="776" spans="1:7" ht="26" x14ac:dyDescent="0.35">
      <c r="A776" s="51">
        <v>3</v>
      </c>
      <c r="B776" s="51" t="s">
        <v>839</v>
      </c>
      <c r="C776" s="52" t="s">
        <v>840</v>
      </c>
      <c r="D776" s="51" t="s">
        <v>146</v>
      </c>
      <c r="E776" s="34">
        <v>317</v>
      </c>
      <c r="F776" s="53">
        <v>2.44</v>
      </c>
      <c r="G776" s="36">
        <f t="shared" si="66"/>
        <v>773.48</v>
      </c>
    </row>
    <row r="777" spans="1:7" ht="26" x14ac:dyDescent="0.35">
      <c r="A777" s="51">
        <v>4</v>
      </c>
      <c r="B777" s="51" t="s">
        <v>841</v>
      </c>
      <c r="C777" s="52" t="s">
        <v>842</v>
      </c>
      <c r="D777" s="51" t="s">
        <v>146</v>
      </c>
      <c r="E777" s="34">
        <v>72</v>
      </c>
      <c r="F777" s="53">
        <v>4.9000000000000004</v>
      </c>
      <c r="G777" s="36">
        <f t="shared" si="66"/>
        <v>352.8</v>
      </c>
    </row>
    <row r="778" spans="1:7" ht="26" x14ac:dyDescent="0.35">
      <c r="A778" s="51">
        <v>5</v>
      </c>
      <c r="B778" s="51" t="s">
        <v>843</v>
      </c>
      <c r="C778" s="52" t="s">
        <v>844</v>
      </c>
      <c r="D778" s="51" t="s">
        <v>146</v>
      </c>
      <c r="E778" s="34">
        <v>12</v>
      </c>
      <c r="F778" s="53">
        <v>9.24</v>
      </c>
      <c r="G778" s="36">
        <f t="shared" si="66"/>
        <v>110.88</v>
      </c>
    </row>
    <row r="779" spans="1:7" x14ac:dyDescent="0.35">
      <c r="A779" s="51">
        <v>6</v>
      </c>
      <c r="B779" s="51">
        <v>88009001</v>
      </c>
      <c r="C779" s="52" t="s">
        <v>177</v>
      </c>
      <c r="D779" s="51" t="s">
        <v>120</v>
      </c>
      <c r="E779" s="34">
        <v>1</v>
      </c>
      <c r="F779" s="53">
        <v>2169.0899999999997</v>
      </c>
      <c r="G779" s="36">
        <f t="shared" si="66"/>
        <v>2169.09</v>
      </c>
    </row>
    <row r="780" spans="1:7" ht="52" x14ac:dyDescent="0.35">
      <c r="A780" s="51">
        <v>7</v>
      </c>
      <c r="B780" s="51" t="s">
        <v>835</v>
      </c>
      <c r="C780" s="52" t="s">
        <v>836</v>
      </c>
      <c r="D780" s="51" t="s">
        <v>146</v>
      </c>
      <c r="E780" s="34">
        <v>156</v>
      </c>
      <c r="F780" s="53">
        <v>3.72</v>
      </c>
      <c r="G780" s="36">
        <f t="shared" si="66"/>
        <v>580.32000000000005</v>
      </c>
    </row>
    <row r="781" spans="1:7" ht="52" x14ac:dyDescent="0.35">
      <c r="A781" s="51">
        <v>8</v>
      </c>
      <c r="B781" s="51" t="s">
        <v>835</v>
      </c>
      <c r="C781" s="52" t="s">
        <v>845</v>
      </c>
      <c r="D781" s="51" t="s">
        <v>146</v>
      </c>
      <c r="E781" s="34">
        <v>293</v>
      </c>
      <c r="F781" s="53">
        <v>4.34</v>
      </c>
      <c r="G781" s="36">
        <f t="shared" si="66"/>
        <v>1271.6199999999999</v>
      </c>
    </row>
    <row r="782" spans="1:7" ht="52" x14ac:dyDescent="0.35">
      <c r="A782" s="51">
        <v>9</v>
      </c>
      <c r="B782" s="51" t="s">
        <v>835</v>
      </c>
      <c r="C782" s="52" t="s">
        <v>846</v>
      </c>
      <c r="D782" s="51" t="s">
        <v>146</v>
      </c>
      <c r="E782" s="34">
        <v>61</v>
      </c>
      <c r="F782" s="53">
        <v>5.64</v>
      </c>
      <c r="G782" s="36">
        <f t="shared" si="66"/>
        <v>344.04</v>
      </c>
    </row>
    <row r="783" spans="1:7" x14ac:dyDescent="0.35">
      <c r="A783" s="51">
        <v>10</v>
      </c>
      <c r="B783" s="51" t="s">
        <v>847</v>
      </c>
      <c r="C783" s="52" t="s">
        <v>848</v>
      </c>
      <c r="D783" s="51" t="s">
        <v>146</v>
      </c>
      <c r="E783" s="34">
        <v>41</v>
      </c>
      <c r="F783" s="53">
        <v>2.3199999999999998</v>
      </c>
      <c r="G783" s="36">
        <f t="shared" si="66"/>
        <v>95.12</v>
      </c>
    </row>
    <row r="784" spans="1:7" x14ac:dyDescent="0.35">
      <c r="A784" s="51">
        <v>11</v>
      </c>
      <c r="B784" s="51" t="s">
        <v>849</v>
      </c>
      <c r="C784" s="52" t="s">
        <v>850</v>
      </c>
      <c r="D784" s="51" t="s">
        <v>146</v>
      </c>
      <c r="E784" s="34">
        <v>5</v>
      </c>
      <c r="F784" s="53">
        <v>4.34</v>
      </c>
      <c r="G784" s="36">
        <f t="shared" si="66"/>
        <v>21.7</v>
      </c>
    </row>
    <row r="785" spans="1:7" x14ac:dyDescent="0.35">
      <c r="A785" s="51">
        <v>12</v>
      </c>
      <c r="B785" s="51" t="s">
        <v>851</v>
      </c>
      <c r="C785" s="52" t="s">
        <v>852</v>
      </c>
      <c r="D785" s="51" t="s">
        <v>146</v>
      </c>
      <c r="E785" s="34">
        <v>110</v>
      </c>
      <c r="F785" s="53">
        <v>7.46</v>
      </c>
      <c r="G785" s="36">
        <f t="shared" si="66"/>
        <v>820.6</v>
      </c>
    </row>
    <row r="786" spans="1:7" x14ac:dyDescent="0.35">
      <c r="A786" s="51">
        <v>13</v>
      </c>
      <c r="B786" s="51" t="s">
        <v>853</v>
      </c>
      <c r="C786" s="52" t="s">
        <v>854</v>
      </c>
      <c r="D786" s="51" t="s">
        <v>146</v>
      </c>
      <c r="E786" s="34">
        <v>100</v>
      </c>
      <c r="F786" s="53">
        <v>13.04</v>
      </c>
      <c r="G786" s="36">
        <f t="shared" si="66"/>
        <v>1304</v>
      </c>
    </row>
    <row r="787" spans="1:7" x14ac:dyDescent="0.35">
      <c r="A787" s="51">
        <v>14</v>
      </c>
      <c r="B787" s="51" t="s">
        <v>855</v>
      </c>
      <c r="C787" s="52" t="s">
        <v>856</v>
      </c>
      <c r="D787" s="51" t="s">
        <v>146</v>
      </c>
      <c r="E787" s="34">
        <v>83</v>
      </c>
      <c r="F787" s="53">
        <v>18.66</v>
      </c>
      <c r="G787" s="36">
        <f t="shared" si="66"/>
        <v>1548.78</v>
      </c>
    </row>
    <row r="788" spans="1:7" x14ac:dyDescent="0.35">
      <c r="A788" s="51">
        <v>15</v>
      </c>
      <c r="B788" s="51" t="s">
        <v>857</v>
      </c>
      <c r="C788" s="52" t="s">
        <v>858</v>
      </c>
      <c r="D788" s="51" t="s">
        <v>146</v>
      </c>
      <c r="E788" s="34">
        <v>110</v>
      </c>
      <c r="F788" s="53">
        <v>30.77</v>
      </c>
      <c r="G788" s="36">
        <f t="shared" si="66"/>
        <v>3384.7</v>
      </c>
    </row>
    <row r="789" spans="1:7" x14ac:dyDescent="0.35">
      <c r="A789" s="51">
        <v>16</v>
      </c>
      <c r="B789" s="51" t="s">
        <v>859</v>
      </c>
      <c r="C789" s="52" t="s">
        <v>860</v>
      </c>
      <c r="D789" s="51" t="s">
        <v>146</v>
      </c>
      <c r="E789" s="34">
        <v>50</v>
      </c>
      <c r="F789" s="53">
        <v>43.94</v>
      </c>
      <c r="G789" s="36">
        <f t="shared" si="66"/>
        <v>2197</v>
      </c>
    </row>
    <row r="790" spans="1:7" x14ac:dyDescent="0.35">
      <c r="A790" s="51">
        <v>17</v>
      </c>
      <c r="B790" s="51" t="s">
        <v>861</v>
      </c>
      <c r="C790" s="52" t="s">
        <v>862</v>
      </c>
      <c r="D790" s="51" t="s">
        <v>146</v>
      </c>
      <c r="E790" s="34">
        <v>11</v>
      </c>
      <c r="F790" s="53">
        <v>61.61</v>
      </c>
      <c r="G790" s="36">
        <f t="shared" si="66"/>
        <v>677.71</v>
      </c>
    </row>
    <row r="791" spans="1:7" x14ac:dyDescent="0.35">
      <c r="A791" s="51">
        <v>18</v>
      </c>
      <c r="B791" s="51">
        <v>88009002</v>
      </c>
      <c r="C791" s="52" t="s">
        <v>177</v>
      </c>
      <c r="D791" s="51" t="s">
        <v>120</v>
      </c>
      <c r="E791" s="34">
        <v>1</v>
      </c>
      <c r="F791" s="53">
        <v>1133.5999999999999</v>
      </c>
      <c r="G791" s="36">
        <f t="shared" si="66"/>
        <v>1133.5999999999999</v>
      </c>
    </row>
    <row r="792" spans="1:7" ht="39" x14ac:dyDescent="0.35">
      <c r="A792" s="51">
        <v>19</v>
      </c>
      <c r="B792" s="51" t="s">
        <v>149</v>
      </c>
      <c r="C792" s="52" t="s">
        <v>863</v>
      </c>
      <c r="D792" s="51" t="s">
        <v>28</v>
      </c>
      <c r="E792" s="34">
        <v>3.06</v>
      </c>
      <c r="F792" s="53">
        <v>520.53</v>
      </c>
      <c r="G792" s="36">
        <f t="shared" si="66"/>
        <v>1592.82</v>
      </c>
    </row>
    <row r="793" spans="1:7" ht="39" x14ac:dyDescent="0.35">
      <c r="A793" s="51">
        <v>20</v>
      </c>
      <c r="B793" s="51" t="s">
        <v>149</v>
      </c>
      <c r="C793" s="52" t="s">
        <v>864</v>
      </c>
      <c r="D793" s="51" t="s">
        <v>28</v>
      </c>
      <c r="E793" s="34">
        <v>1.65</v>
      </c>
      <c r="F793" s="53">
        <v>1025.1099999999999</v>
      </c>
      <c r="G793" s="36">
        <f t="shared" si="66"/>
        <v>1691.43</v>
      </c>
    </row>
    <row r="794" spans="1:7" ht="39" x14ac:dyDescent="0.35">
      <c r="A794" s="51">
        <v>21</v>
      </c>
      <c r="B794" s="51" t="s">
        <v>865</v>
      </c>
      <c r="C794" s="52" t="s">
        <v>866</v>
      </c>
      <c r="D794" s="51" t="s">
        <v>28</v>
      </c>
      <c r="E794" s="34">
        <v>9.48</v>
      </c>
      <c r="F794" s="53">
        <v>408.89</v>
      </c>
      <c r="G794" s="36">
        <f t="shared" si="66"/>
        <v>3876.28</v>
      </c>
    </row>
    <row r="795" spans="1:7" x14ac:dyDescent="0.35">
      <c r="A795" s="51">
        <v>22</v>
      </c>
      <c r="B795" s="51" t="s">
        <v>867</v>
      </c>
      <c r="C795" s="52" t="s">
        <v>868</v>
      </c>
      <c r="D795" s="51" t="s">
        <v>85</v>
      </c>
      <c r="E795" s="34">
        <v>1</v>
      </c>
      <c r="F795" s="53">
        <v>35.46</v>
      </c>
      <c r="G795" s="36">
        <f t="shared" si="66"/>
        <v>35.46</v>
      </c>
    </row>
    <row r="796" spans="1:7" ht="39" x14ac:dyDescent="0.35">
      <c r="A796" s="51">
        <v>23</v>
      </c>
      <c r="B796" s="51" t="s">
        <v>129</v>
      </c>
      <c r="C796" s="52" t="s">
        <v>130</v>
      </c>
      <c r="D796" s="51" t="s">
        <v>85</v>
      </c>
      <c r="E796" s="34">
        <v>8</v>
      </c>
      <c r="F796" s="53">
        <v>10.119999999999999</v>
      </c>
      <c r="G796" s="36">
        <f t="shared" si="66"/>
        <v>80.959999999999994</v>
      </c>
    </row>
    <row r="797" spans="1:7" ht="27" customHeight="1" x14ac:dyDescent="0.35">
      <c r="A797" s="51">
        <v>24</v>
      </c>
      <c r="B797" s="51" t="s">
        <v>108</v>
      </c>
      <c r="C797" s="52" t="s">
        <v>109</v>
      </c>
      <c r="D797" s="51" t="s">
        <v>85</v>
      </c>
      <c r="E797" s="34">
        <v>16</v>
      </c>
      <c r="F797" s="53">
        <v>7.17</v>
      </c>
      <c r="G797" s="36">
        <f t="shared" si="66"/>
        <v>114.72</v>
      </c>
    </row>
    <row r="798" spans="1:7" ht="27" customHeight="1" x14ac:dyDescent="0.35">
      <c r="A798" s="51">
        <v>25</v>
      </c>
      <c r="B798" s="51" t="s">
        <v>108</v>
      </c>
      <c r="C798" s="52" t="s">
        <v>110</v>
      </c>
      <c r="D798" s="51" t="s">
        <v>85</v>
      </c>
      <c r="E798" s="34">
        <v>8</v>
      </c>
      <c r="F798" s="53">
        <v>8.6999999999999993</v>
      </c>
      <c r="G798" s="36">
        <f t="shared" si="66"/>
        <v>69.599999999999994</v>
      </c>
    </row>
    <row r="799" spans="1:7" ht="27" customHeight="1" x14ac:dyDescent="0.35">
      <c r="A799" s="51">
        <v>26</v>
      </c>
      <c r="B799" s="51" t="s">
        <v>108</v>
      </c>
      <c r="C799" s="52" t="s">
        <v>111</v>
      </c>
      <c r="D799" s="51" t="s">
        <v>85</v>
      </c>
      <c r="E799" s="34">
        <v>2</v>
      </c>
      <c r="F799" s="53">
        <v>10.119999999999999</v>
      </c>
      <c r="G799" s="36">
        <f t="shared" si="66"/>
        <v>20.239999999999998</v>
      </c>
    </row>
    <row r="800" spans="1:7" ht="27" customHeight="1" x14ac:dyDescent="0.35">
      <c r="A800" s="51">
        <v>27</v>
      </c>
      <c r="B800" s="51" t="s">
        <v>108</v>
      </c>
      <c r="C800" s="52" t="s">
        <v>112</v>
      </c>
      <c r="D800" s="51" t="s">
        <v>85</v>
      </c>
      <c r="E800" s="34">
        <v>8</v>
      </c>
      <c r="F800" s="53">
        <v>12.81</v>
      </c>
      <c r="G800" s="36">
        <f t="shared" si="66"/>
        <v>102.48</v>
      </c>
    </row>
    <row r="801" spans="1:7" ht="27" customHeight="1" x14ac:dyDescent="0.35">
      <c r="A801" s="51">
        <v>28</v>
      </c>
      <c r="B801" s="51" t="s">
        <v>108</v>
      </c>
      <c r="C801" s="52" t="s">
        <v>113</v>
      </c>
      <c r="D801" s="51" t="s">
        <v>85</v>
      </c>
      <c r="E801" s="34">
        <v>8</v>
      </c>
      <c r="F801" s="53">
        <v>15.05</v>
      </c>
      <c r="G801" s="36">
        <f t="shared" si="66"/>
        <v>120.4</v>
      </c>
    </row>
    <row r="802" spans="1:7" ht="27" customHeight="1" x14ac:dyDescent="0.35">
      <c r="A802" s="51">
        <v>29</v>
      </c>
      <c r="B802" s="51" t="s">
        <v>108</v>
      </c>
      <c r="C802" s="52" t="s">
        <v>114</v>
      </c>
      <c r="D802" s="51" t="s">
        <v>85</v>
      </c>
      <c r="E802" s="34">
        <v>5</v>
      </c>
      <c r="F802" s="53">
        <v>18.16</v>
      </c>
      <c r="G802" s="36">
        <f t="shared" si="66"/>
        <v>90.8</v>
      </c>
    </row>
    <row r="803" spans="1:7" ht="27" customHeight="1" x14ac:dyDescent="0.35">
      <c r="A803" s="51">
        <v>30</v>
      </c>
      <c r="B803" s="51" t="s">
        <v>108</v>
      </c>
      <c r="C803" s="52" t="s">
        <v>869</v>
      </c>
      <c r="D803" s="51" t="s">
        <v>85</v>
      </c>
      <c r="E803" s="34">
        <v>6</v>
      </c>
      <c r="F803" s="53">
        <v>24.5</v>
      </c>
      <c r="G803" s="36">
        <f t="shared" si="66"/>
        <v>147</v>
      </c>
    </row>
    <row r="804" spans="1:7" ht="39" x14ac:dyDescent="0.35">
      <c r="A804" s="51">
        <v>31</v>
      </c>
      <c r="B804" s="51" t="s">
        <v>870</v>
      </c>
      <c r="C804" s="52" t="s">
        <v>871</v>
      </c>
      <c r="D804" s="51" t="s">
        <v>28</v>
      </c>
      <c r="E804" s="34">
        <v>14.31</v>
      </c>
      <c r="F804" s="53">
        <v>57.12</v>
      </c>
      <c r="G804" s="36">
        <f t="shared" si="66"/>
        <v>817.39</v>
      </c>
    </row>
    <row r="805" spans="1:7" ht="26" x14ac:dyDescent="0.35">
      <c r="A805" s="51">
        <v>32</v>
      </c>
      <c r="B805" s="51" t="s">
        <v>583</v>
      </c>
      <c r="C805" s="52" t="s">
        <v>584</v>
      </c>
      <c r="D805" s="51" t="s">
        <v>28</v>
      </c>
      <c r="E805" s="34">
        <v>14.31</v>
      </c>
      <c r="F805" s="53">
        <v>89.44</v>
      </c>
      <c r="G805" s="36">
        <f t="shared" si="66"/>
        <v>1279.8900000000001</v>
      </c>
    </row>
    <row r="806" spans="1:7" x14ac:dyDescent="0.35">
      <c r="A806" s="51"/>
      <c r="B806" s="51"/>
      <c r="C806" s="66" t="s">
        <v>123</v>
      </c>
      <c r="D806" s="66"/>
      <c r="E806" s="66"/>
      <c r="G806" s="54">
        <f>SUM(G774:G805)</f>
        <v>32789.26</v>
      </c>
    </row>
    <row r="807" spans="1:7" x14ac:dyDescent="0.35">
      <c r="A807" s="48"/>
      <c r="B807" s="48">
        <v>2</v>
      </c>
      <c r="C807" s="69" t="s">
        <v>872</v>
      </c>
      <c r="D807" s="70"/>
      <c r="E807" s="70"/>
      <c r="F807" s="70"/>
      <c r="G807" s="70"/>
    </row>
    <row r="808" spans="1:7" ht="52" x14ac:dyDescent="0.35">
      <c r="A808" s="51">
        <v>1</v>
      </c>
      <c r="B808" s="51" t="s">
        <v>144</v>
      </c>
      <c r="C808" s="52" t="s">
        <v>873</v>
      </c>
      <c r="D808" s="51" t="s">
        <v>146</v>
      </c>
      <c r="E808" s="34">
        <v>21</v>
      </c>
      <c r="F808" s="53">
        <v>6.59</v>
      </c>
      <c r="G808" s="36">
        <f t="shared" ref="G808:G819" si="67">ROUND(E808*F808,2)</f>
        <v>138.38999999999999</v>
      </c>
    </row>
    <row r="809" spans="1:7" ht="52" x14ac:dyDescent="0.35">
      <c r="A809" s="51">
        <v>2</v>
      </c>
      <c r="B809" s="51" t="s">
        <v>144</v>
      </c>
      <c r="C809" s="52" t="s">
        <v>874</v>
      </c>
      <c r="D809" s="51" t="s">
        <v>146</v>
      </c>
      <c r="E809" s="34">
        <v>74</v>
      </c>
      <c r="F809" s="53">
        <v>7.76</v>
      </c>
      <c r="G809" s="36">
        <f t="shared" si="67"/>
        <v>574.24</v>
      </c>
    </row>
    <row r="810" spans="1:7" ht="26" x14ac:dyDescent="0.35">
      <c r="A810" s="51">
        <v>3</v>
      </c>
      <c r="B810" s="51" t="s">
        <v>875</v>
      </c>
      <c r="C810" s="52" t="s">
        <v>876</v>
      </c>
      <c r="D810" s="51" t="s">
        <v>146</v>
      </c>
      <c r="E810" s="34">
        <v>21</v>
      </c>
      <c r="F810" s="53">
        <v>4.83</v>
      </c>
      <c r="G810" s="36">
        <f t="shared" si="67"/>
        <v>101.43</v>
      </c>
    </row>
    <row r="811" spans="1:7" ht="15" customHeight="1" x14ac:dyDescent="0.35">
      <c r="A811" s="51">
        <v>4</v>
      </c>
      <c r="B811" s="51" t="s">
        <v>877</v>
      </c>
      <c r="C811" s="52" t="s">
        <v>878</v>
      </c>
      <c r="D811" s="51" t="s">
        <v>146</v>
      </c>
      <c r="E811" s="34">
        <v>74</v>
      </c>
      <c r="F811" s="53">
        <v>4.83</v>
      </c>
      <c r="G811" s="36">
        <f t="shared" si="67"/>
        <v>357.42</v>
      </c>
    </row>
    <row r="812" spans="1:7" x14ac:dyDescent="0.35">
      <c r="A812" s="51">
        <v>5</v>
      </c>
      <c r="B812" s="51">
        <v>88009003</v>
      </c>
      <c r="C812" s="52" t="s">
        <v>177</v>
      </c>
      <c r="D812" s="51" t="s">
        <v>120</v>
      </c>
      <c r="E812" s="34">
        <v>1</v>
      </c>
      <c r="F812" s="53">
        <f>546.36</f>
        <v>546.36</v>
      </c>
      <c r="G812" s="36">
        <f t="shared" si="67"/>
        <v>546.36</v>
      </c>
    </row>
    <row r="813" spans="1:7" ht="27" customHeight="1" x14ac:dyDescent="0.35">
      <c r="A813" s="51">
        <v>6</v>
      </c>
      <c r="B813" s="51" t="s">
        <v>108</v>
      </c>
      <c r="C813" s="52" t="s">
        <v>114</v>
      </c>
      <c r="D813" s="51" t="s">
        <v>85</v>
      </c>
      <c r="E813" s="34">
        <v>7</v>
      </c>
      <c r="F813" s="53">
        <v>23.81</v>
      </c>
      <c r="G813" s="36">
        <f t="shared" si="67"/>
        <v>166.67</v>
      </c>
    </row>
    <row r="814" spans="1:7" ht="27" customHeight="1" x14ac:dyDescent="0.35">
      <c r="A814" s="51">
        <v>7</v>
      </c>
      <c r="B814" s="51" t="s">
        <v>108</v>
      </c>
      <c r="C814" s="52" t="s">
        <v>869</v>
      </c>
      <c r="D814" s="51" t="s">
        <v>85</v>
      </c>
      <c r="E814" s="34">
        <v>5</v>
      </c>
      <c r="F814" s="53">
        <v>32.32</v>
      </c>
      <c r="G814" s="36">
        <f t="shared" si="67"/>
        <v>161.6</v>
      </c>
    </row>
    <row r="815" spans="1:7" ht="27" customHeight="1" x14ac:dyDescent="0.35">
      <c r="A815" s="51">
        <v>8</v>
      </c>
      <c r="B815" s="51" t="s">
        <v>108</v>
      </c>
      <c r="C815" s="52" t="s">
        <v>109</v>
      </c>
      <c r="D815" s="51" t="s">
        <v>85</v>
      </c>
      <c r="E815" s="34">
        <v>4</v>
      </c>
      <c r="F815" s="53">
        <v>17.47</v>
      </c>
      <c r="G815" s="36">
        <f t="shared" si="67"/>
        <v>69.88</v>
      </c>
    </row>
    <row r="816" spans="1:7" ht="26" x14ac:dyDescent="0.35">
      <c r="A816" s="51">
        <v>9</v>
      </c>
      <c r="B816" s="51" t="s">
        <v>879</v>
      </c>
      <c r="C816" s="52" t="s">
        <v>880</v>
      </c>
      <c r="D816" s="51" t="s">
        <v>22</v>
      </c>
      <c r="E816" s="34">
        <v>0.25</v>
      </c>
      <c r="F816" s="53">
        <v>581.1</v>
      </c>
      <c r="G816" s="36">
        <f t="shared" si="67"/>
        <v>145.28</v>
      </c>
    </row>
    <row r="817" spans="1:7" ht="39" x14ac:dyDescent="0.35">
      <c r="A817" s="51">
        <v>10</v>
      </c>
      <c r="B817" s="51" t="s">
        <v>581</v>
      </c>
      <c r="C817" s="52" t="s">
        <v>881</v>
      </c>
      <c r="D817" s="51" t="s">
        <v>28</v>
      </c>
      <c r="E817" s="34">
        <v>0.95</v>
      </c>
      <c r="F817" s="53">
        <v>40.85</v>
      </c>
      <c r="G817" s="36">
        <f t="shared" si="67"/>
        <v>38.81</v>
      </c>
    </row>
    <row r="818" spans="1:7" ht="26" x14ac:dyDescent="0.35">
      <c r="A818" s="51">
        <v>11</v>
      </c>
      <c r="B818" s="51" t="s">
        <v>583</v>
      </c>
      <c r="C818" s="52" t="s">
        <v>584</v>
      </c>
      <c r="D818" s="51" t="s">
        <v>28</v>
      </c>
      <c r="E818" s="34">
        <v>0.95</v>
      </c>
      <c r="F818" s="53">
        <v>132.21</v>
      </c>
      <c r="G818" s="36">
        <f t="shared" si="67"/>
        <v>125.6</v>
      </c>
    </row>
    <row r="819" spans="1:7" ht="14.15" customHeight="1" x14ac:dyDescent="0.35">
      <c r="A819" s="51">
        <v>12</v>
      </c>
      <c r="B819" s="51" t="s">
        <v>882</v>
      </c>
      <c r="C819" s="52" t="s">
        <v>883</v>
      </c>
      <c r="D819" s="51" t="s">
        <v>85</v>
      </c>
      <c r="E819" s="34">
        <v>11</v>
      </c>
      <c r="F819" s="53">
        <v>230.69</v>
      </c>
      <c r="G819" s="36">
        <f t="shared" si="67"/>
        <v>2537.59</v>
      </c>
    </row>
    <row r="820" spans="1:7" x14ac:dyDescent="0.35">
      <c r="A820" s="51"/>
      <c r="B820" s="51"/>
      <c r="C820" s="66" t="s">
        <v>37</v>
      </c>
      <c r="D820" s="66"/>
      <c r="E820" s="66"/>
      <c r="G820" s="54">
        <f>SUM(G808:G819)</f>
        <v>4963.2700000000004</v>
      </c>
    </row>
    <row r="821" spans="1:7" x14ac:dyDescent="0.35">
      <c r="A821" s="48"/>
      <c r="B821" s="48">
        <v>3</v>
      </c>
      <c r="C821" s="69" t="s">
        <v>884</v>
      </c>
      <c r="D821" s="70"/>
      <c r="E821" s="70"/>
      <c r="F821" s="70"/>
      <c r="G821" s="70"/>
    </row>
    <row r="822" spans="1:7" ht="27" customHeight="1" x14ac:dyDescent="0.35">
      <c r="A822" s="51">
        <v>1</v>
      </c>
      <c r="B822" s="51" t="s">
        <v>885</v>
      </c>
      <c r="C822" s="52" t="s">
        <v>886</v>
      </c>
      <c r="D822" s="51" t="s">
        <v>16</v>
      </c>
      <c r="E822" s="34">
        <v>3</v>
      </c>
      <c r="F822" s="53">
        <v>199.39</v>
      </c>
      <c r="G822" s="36">
        <f t="shared" ref="G822:G835" si="68">ROUND(E822*F822,2)</f>
        <v>598.16999999999996</v>
      </c>
    </row>
    <row r="823" spans="1:7" ht="27" customHeight="1" x14ac:dyDescent="0.35">
      <c r="A823" s="51">
        <v>2</v>
      </c>
      <c r="B823" s="51" t="s">
        <v>887</v>
      </c>
      <c r="C823" s="52" t="s">
        <v>888</v>
      </c>
      <c r="D823" s="51" t="s">
        <v>85</v>
      </c>
      <c r="E823" s="34">
        <v>6</v>
      </c>
      <c r="F823" s="53">
        <v>100.27</v>
      </c>
      <c r="G823" s="36">
        <f t="shared" si="68"/>
        <v>601.62</v>
      </c>
    </row>
    <row r="824" spans="1:7" ht="27" customHeight="1" x14ac:dyDescent="0.35">
      <c r="A824" s="51">
        <v>3</v>
      </c>
      <c r="B824" s="51" t="s">
        <v>121</v>
      </c>
      <c r="C824" s="52" t="s">
        <v>889</v>
      </c>
      <c r="D824" s="51" t="s">
        <v>85</v>
      </c>
      <c r="E824" s="34">
        <v>2</v>
      </c>
      <c r="F824" s="53">
        <v>104.09</v>
      </c>
      <c r="G824" s="36">
        <f t="shared" si="68"/>
        <v>208.18</v>
      </c>
    </row>
    <row r="825" spans="1:7" ht="27" customHeight="1" x14ac:dyDescent="0.35">
      <c r="A825" s="51">
        <v>4</v>
      </c>
      <c r="B825" s="51" t="s">
        <v>108</v>
      </c>
      <c r="C825" s="52" t="s">
        <v>109</v>
      </c>
      <c r="D825" s="51" t="s">
        <v>85</v>
      </c>
      <c r="E825" s="34">
        <v>2</v>
      </c>
      <c r="F825" s="53">
        <v>17.47</v>
      </c>
      <c r="G825" s="36">
        <f t="shared" si="68"/>
        <v>34.94</v>
      </c>
    </row>
    <row r="826" spans="1:7" ht="27" customHeight="1" x14ac:dyDescent="0.35">
      <c r="A826" s="51">
        <v>5</v>
      </c>
      <c r="B826" s="51" t="s">
        <v>887</v>
      </c>
      <c r="C826" s="52" t="s">
        <v>888</v>
      </c>
      <c r="D826" s="51" t="s">
        <v>85</v>
      </c>
      <c r="E826" s="34">
        <v>2</v>
      </c>
      <c r="F826" s="53">
        <v>100.27</v>
      </c>
      <c r="G826" s="36">
        <f t="shared" si="68"/>
        <v>200.54</v>
      </c>
    </row>
    <row r="827" spans="1:7" ht="27" customHeight="1" x14ac:dyDescent="0.35">
      <c r="A827" s="51">
        <v>6</v>
      </c>
      <c r="B827" s="51" t="s">
        <v>890</v>
      </c>
      <c r="C827" s="52" t="s">
        <v>891</v>
      </c>
      <c r="D827" s="51" t="s">
        <v>85</v>
      </c>
      <c r="E827" s="34">
        <v>3</v>
      </c>
      <c r="F827" s="53">
        <v>158.41</v>
      </c>
      <c r="G827" s="36">
        <f t="shared" si="68"/>
        <v>475.23</v>
      </c>
    </row>
    <row r="828" spans="1:7" ht="39" x14ac:dyDescent="0.35">
      <c r="A828" s="51">
        <v>7</v>
      </c>
      <c r="B828" s="51" t="s">
        <v>892</v>
      </c>
      <c r="C828" s="52" t="s">
        <v>893</v>
      </c>
      <c r="D828" s="51" t="s">
        <v>85</v>
      </c>
      <c r="E828" s="34">
        <v>4</v>
      </c>
      <c r="F828" s="53">
        <v>206.55</v>
      </c>
      <c r="G828" s="36">
        <f t="shared" si="68"/>
        <v>826.2</v>
      </c>
    </row>
    <row r="829" spans="1:7" ht="39" x14ac:dyDescent="0.35">
      <c r="A829" s="51">
        <v>8</v>
      </c>
      <c r="B829" s="51" t="s">
        <v>894</v>
      </c>
      <c r="C829" s="52" t="s">
        <v>895</v>
      </c>
      <c r="D829" s="51" t="s">
        <v>85</v>
      </c>
      <c r="E829" s="34">
        <v>4</v>
      </c>
      <c r="F829" s="53">
        <v>123.42</v>
      </c>
      <c r="G829" s="36">
        <f t="shared" si="68"/>
        <v>493.68</v>
      </c>
    </row>
    <row r="830" spans="1:7" ht="39" x14ac:dyDescent="0.35">
      <c r="A830" s="51">
        <v>9</v>
      </c>
      <c r="B830" s="51" t="s">
        <v>896</v>
      </c>
      <c r="C830" s="52" t="s">
        <v>897</v>
      </c>
      <c r="D830" s="51" t="s">
        <v>85</v>
      </c>
      <c r="E830" s="34">
        <v>2</v>
      </c>
      <c r="F830" s="53">
        <v>156.05000000000001</v>
      </c>
      <c r="G830" s="36">
        <f t="shared" si="68"/>
        <v>312.10000000000002</v>
      </c>
    </row>
    <row r="831" spans="1:7" ht="27" customHeight="1" x14ac:dyDescent="0.35">
      <c r="A831" s="51">
        <v>10</v>
      </c>
      <c r="B831" s="51" t="s">
        <v>102</v>
      </c>
      <c r="C831" s="52" t="s">
        <v>898</v>
      </c>
      <c r="D831" s="51" t="s">
        <v>16</v>
      </c>
      <c r="E831" s="34">
        <v>1</v>
      </c>
      <c r="F831" s="53">
        <v>172.74</v>
      </c>
      <c r="G831" s="36">
        <f t="shared" si="68"/>
        <v>172.74</v>
      </c>
    </row>
    <row r="832" spans="1:7" ht="27" customHeight="1" x14ac:dyDescent="0.35">
      <c r="A832" s="51">
        <v>11</v>
      </c>
      <c r="B832" s="51" t="s">
        <v>899</v>
      </c>
      <c r="C832" s="52" t="s">
        <v>900</v>
      </c>
      <c r="D832" s="51" t="s">
        <v>16</v>
      </c>
      <c r="E832" s="34">
        <v>2</v>
      </c>
      <c r="F832" s="53">
        <v>172.07</v>
      </c>
      <c r="G832" s="36">
        <f t="shared" si="68"/>
        <v>344.14</v>
      </c>
    </row>
    <row r="833" spans="1:7" ht="26" x14ac:dyDescent="0.35">
      <c r="A833" s="51">
        <v>12</v>
      </c>
      <c r="B833" s="51" t="s">
        <v>901</v>
      </c>
      <c r="C833" s="52" t="s">
        <v>902</v>
      </c>
      <c r="D833" s="51" t="s">
        <v>120</v>
      </c>
      <c r="E833" s="34">
        <v>1</v>
      </c>
      <c r="F833" s="53">
        <v>416.72</v>
      </c>
      <c r="G833" s="36">
        <f t="shared" si="68"/>
        <v>416.72</v>
      </c>
    </row>
    <row r="834" spans="1:7" ht="26" x14ac:dyDescent="0.35">
      <c r="A834" s="51">
        <v>13</v>
      </c>
      <c r="B834" s="51" t="s">
        <v>903</v>
      </c>
      <c r="C834" s="52" t="s">
        <v>904</v>
      </c>
      <c r="D834" s="51" t="s">
        <v>16</v>
      </c>
      <c r="E834" s="34">
        <v>1</v>
      </c>
      <c r="F834" s="53">
        <v>124.82</v>
      </c>
      <c r="G834" s="36">
        <f t="shared" si="68"/>
        <v>124.82</v>
      </c>
    </row>
    <row r="835" spans="1:7" ht="26" x14ac:dyDescent="0.35">
      <c r="A835" s="51">
        <v>14</v>
      </c>
      <c r="B835" s="51" t="s">
        <v>905</v>
      </c>
      <c r="C835" s="52" t="s">
        <v>906</v>
      </c>
      <c r="D835" s="51" t="s">
        <v>85</v>
      </c>
      <c r="E835" s="34">
        <v>1</v>
      </c>
      <c r="F835" s="53">
        <v>86.92</v>
      </c>
      <c r="G835" s="36">
        <f t="shared" si="68"/>
        <v>86.92</v>
      </c>
    </row>
    <row r="836" spans="1:7" x14ac:dyDescent="0.35">
      <c r="A836" s="51"/>
      <c r="B836" s="51"/>
      <c r="C836" s="66" t="s">
        <v>163</v>
      </c>
      <c r="D836" s="66"/>
      <c r="E836" s="66"/>
      <c r="G836" s="54">
        <f>SUM(G822:G835)</f>
        <v>4896</v>
      </c>
    </row>
    <row r="837" spans="1:7" x14ac:dyDescent="0.35">
      <c r="A837" s="48"/>
      <c r="B837" s="48">
        <v>4</v>
      </c>
      <c r="C837" s="69" t="s">
        <v>907</v>
      </c>
      <c r="D837" s="70"/>
      <c r="E837" s="70"/>
      <c r="F837" s="70"/>
      <c r="G837" s="70"/>
    </row>
    <row r="838" spans="1:7" ht="52" x14ac:dyDescent="0.35">
      <c r="A838" s="51">
        <v>1</v>
      </c>
      <c r="B838" s="51" t="s">
        <v>908</v>
      </c>
      <c r="C838" s="52" t="s">
        <v>909</v>
      </c>
      <c r="D838" s="51" t="s">
        <v>146</v>
      </c>
      <c r="E838" s="34">
        <v>117</v>
      </c>
      <c r="F838" s="53">
        <v>15.1</v>
      </c>
      <c r="G838" s="36">
        <f>ROUND(E838*F838,2)</f>
        <v>1766.7</v>
      </c>
    </row>
    <row r="839" spans="1:7" ht="52" x14ac:dyDescent="0.35">
      <c r="A839" s="51">
        <v>2</v>
      </c>
      <c r="B839" s="51" t="s">
        <v>702</v>
      </c>
      <c r="C839" s="52" t="s">
        <v>910</v>
      </c>
      <c r="D839" s="51" t="s">
        <v>146</v>
      </c>
      <c r="E839" s="34">
        <v>100</v>
      </c>
      <c r="F839" s="53">
        <v>17.29</v>
      </c>
      <c r="G839" s="36">
        <f t="shared" ref="G839:G847" si="69">ROUND(E839*F839,2)</f>
        <v>1729</v>
      </c>
    </row>
    <row r="840" spans="1:7" ht="52" x14ac:dyDescent="0.35">
      <c r="A840" s="51">
        <v>3</v>
      </c>
      <c r="B840" s="51" t="s">
        <v>702</v>
      </c>
      <c r="C840" s="52" t="s">
        <v>911</v>
      </c>
      <c r="D840" s="51" t="s">
        <v>146</v>
      </c>
      <c r="E840" s="34">
        <v>80</v>
      </c>
      <c r="F840" s="53">
        <v>10.27</v>
      </c>
      <c r="G840" s="36">
        <f t="shared" si="69"/>
        <v>821.6</v>
      </c>
    </row>
    <row r="841" spans="1:7" x14ac:dyDescent="0.35">
      <c r="A841" s="51">
        <v>4</v>
      </c>
      <c r="B841" s="51">
        <v>88009004</v>
      </c>
      <c r="C841" s="52" t="s">
        <v>177</v>
      </c>
      <c r="D841" s="51" t="s">
        <v>120</v>
      </c>
      <c r="E841" s="34">
        <v>1</v>
      </c>
      <c r="F841" s="53">
        <v>1768.25</v>
      </c>
      <c r="G841" s="36">
        <f t="shared" si="69"/>
        <v>1768.25</v>
      </c>
    </row>
    <row r="842" spans="1:7" ht="26" x14ac:dyDescent="0.35">
      <c r="A842" s="51">
        <v>5</v>
      </c>
      <c r="B842" s="51" t="s">
        <v>912</v>
      </c>
      <c r="C842" s="52" t="s">
        <v>913</v>
      </c>
      <c r="D842" s="51" t="s">
        <v>16</v>
      </c>
      <c r="E842" s="34">
        <v>28</v>
      </c>
      <c r="F842" s="53">
        <v>52.46</v>
      </c>
      <c r="G842" s="36">
        <f t="shared" si="69"/>
        <v>1468.88</v>
      </c>
    </row>
    <row r="843" spans="1:7" ht="39" x14ac:dyDescent="0.35">
      <c r="A843" s="51">
        <v>6</v>
      </c>
      <c r="B843" s="51" t="s">
        <v>914</v>
      </c>
      <c r="C843" s="52" t="s">
        <v>915</v>
      </c>
      <c r="D843" s="51" t="s">
        <v>85</v>
      </c>
      <c r="E843" s="34">
        <v>65</v>
      </c>
      <c r="F843" s="53">
        <v>192.71</v>
      </c>
      <c r="G843" s="36">
        <f t="shared" si="69"/>
        <v>12526.15</v>
      </c>
    </row>
    <row r="844" spans="1:7" ht="39" x14ac:dyDescent="0.35">
      <c r="A844" s="51">
        <v>7</v>
      </c>
      <c r="B844" s="51" t="s">
        <v>914</v>
      </c>
      <c r="C844" s="52" t="s">
        <v>916</v>
      </c>
      <c r="D844" s="51" t="s">
        <v>85</v>
      </c>
      <c r="E844" s="34">
        <v>6</v>
      </c>
      <c r="F844" s="53">
        <v>241.12</v>
      </c>
      <c r="G844" s="36">
        <f t="shared" si="69"/>
        <v>1446.72</v>
      </c>
    </row>
    <row r="845" spans="1:7" ht="26" x14ac:dyDescent="0.35">
      <c r="A845" s="51">
        <v>8</v>
      </c>
      <c r="B845" s="51" t="s">
        <v>917</v>
      </c>
      <c r="C845" s="52" t="s">
        <v>918</v>
      </c>
      <c r="D845" s="51" t="s">
        <v>85</v>
      </c>
      <c r="E845" s="34">
        <v>2</v>
      </c>
      <c r="F845" s="53">
        <v>146.15</v>
      </c>
      <c r="G845" s="36">
        <f t="shared" si="69"/>
        <v>292.3</v>
      </c>
    </row>
    <row r="846" spans="1:7" ht="39" x14ac:dyDescent="0.35">
      <c r="A846" s="51">
        <v>9</v>
      </c>
      <c r="B846" s="51" t="s">
        <v>919</v>
      </c>
      <c r="C846" s="52" t="s">
        <v>920</v>
      </c>
      <c r="D846" s="51" t="s">
        <v>85</v>
      </c>
      <c r="E846" s="34">
        <v>10</v>
      </c>
      <c r="F846" s="53">
        <v>2276.4899999999998</v>
      </c>
      <c r="G846" s="36">
        <f t="shared" si="69"/>
        <v>22764.9</v>
      </c>
    </row>
    <row r="847" spans="1:7" ht="26" x14ac:dyDescent="0.35">
      <c r="A847" s="51">
        <v>10</v>
      </c>
      <c r="B847" s="51" t="s">
        <v>921</v>
      </c>
      <c r="C847" s="52" t="s">
        <v>922</v>
      </c>
      <c r="D847" s="51" t="s">
        <v>28</v>
      </c>
      <c r="E847" s="34">
        <v>2.97</v>
      </c>
      <c r="F847" s="53">
        <v>166.08</v>
      </c>
      <c r="G847" s="36">
        <f t="shared" si="69"/>
        <v>493.26</v>
      </c>
    </row>
    <row r="848" spans="1:7" x14ac:dyDescent="0.35">
      <c r="A848" s="51"/>
      <c r="B848" s="51"/>
      <c r="C848" s="66" t="s">
        <v>168</v>
      </c>
      <c r="D848" s="66"/>
      <c r="E848" s="66"/>
      <c r="G848" s="54">
        <f>SUM(G838:G847)</f>
        <v>45077.760000000002</v>
      </c>
    </row>
    <row r="849" spans="1:7" x14ac:dyDescent="0.35">
      <c r="A849" s="48"/>
      <c r="B849" s="48">
        <v>5</v>
      </c>
      <c r="C849" s="69" t="s">
        <v>923</v>
      </c>
      <c r="D849" s="70"/>
      <c r="E849" s="70"/>
      <c r="F849" s="70"/>
      <c r="G849" s="70"/>
    </row>
    <row r="850" spans="1:7" ht="39" x14ac:dyDescent="0.35">
      <c r="A850" s="51">
        <v>1</v>
      </c>
      <c r="B850" s="51" t="s">
        <v>924</v>
      </c>
      <c r="C850" s="52" t="s">
        <v>925</v>
      </c>
      <c r="D850" s="51" t="s">
        <v>120</v>
      </c>
      <c r="E850" s="34">
        <v>21</v>
      </c>
      <c r="F850" s="53">
        <v>179.91</v>
      </c>
      <c r="G850" s="36">
        <f>ROUND(E850*F850,2)</f>
        <v>3778.11</v>
      </c>
    </row>
    <row r="851" spans="1:7" x14ac:dyDescent="0.35">
      <c r="A851" s="51">
        <v>2</v>
      </c>
      <c r="B851" s="51" t="s">
        <v>411</v>
      </c>
      <c r="C851" s="52" t="s">
        <v>926</v>
      </c>
      <c r="D851" s="51" t="s">
        <v>85</v>
      </c>
      <c r="E851" s="34">
        <v>5</v>
      </c>
      <c r="F851" s="53">
        <v>37.31</v>
      </c>
      <c r="G851" s="36">
        <f t="shared" ref="G851:G858" si="70">ROUND(E851*F851,2)</f>
        <v>186.55</v>
      </c>
    </row>
    <row r="852" spans="1:7" ht="27.9" customHeight="1" x14ac:dyDescent="0.35">
      <c r="A852" s="51">
        <v>3</v>
      </c>
      <c r="B852" s="51" t="s">
        <v>927</v>
      </c>
      <c r="C852" s="52" t="s">
        <v>928</v>
      </c>
      <c r="D852" s="51" t="s">
        <v>85</v>
      </c>
      <c r="E852" s="34">
        <v>9</v>
      </c>
      <c r="F852" s="53">
        <v>160.34</v>
      </c>
      <c r="G852" s="36">
        <f t="shared" si="70"/>
        <v>1443.06</v>
      </c>
    </row>
    <row r="853" spans="1:7" ht="39" x14ac:dyDescent="0.35">
      <c r="A853" s="51">
        <v>4</v>
      </c>
      <c r="B853" s="51" t="s">
        <v>924</v>
      </c>
      <c r="C853" s="52" t="s">
        <v>929</v>
      </c>
      <c r="D853" s="51" t="s">
        <v>120</v>
      </c>
      <c r="E853" s="34">
        <v>5</v>
      </c>
      <c r="F853" s="53">
        <v>179.91</v>
      </c>
      <c r="G853" s="36">
        <f t="shared" si="70"/>
        <v>899.55</v>
      </c>
    </row>
    <row r="854" spans="1:7" ht="26" x14ac:dyDescent="0.35">
      <c r="A854" s="51">
        <v>5</v>
      </c>
      <c r="B854" s="51" t="s">
        <v>930</v>
      </c>
      <c r="C854" s="52" t="s">
        <v>931</v>
      </c>
      <c r="D854" s="51" t="s">
        <v>85</v>
      </c>
      <c r="E854" s="34">
        <v>112</v>
      </c>
      <c r="F854" s="53">
        <v>268.07</v>
      </c>
      <c r="G854" s="36">
        <f t="shared" si="70"/>
        <v>30023.84</v>
      </c>
    </row>
    <row r="855" spans="1:7" ht="26" x14ac:dyDescent="0.35">
      <c r="A855" s="51">
        <v>6</v>
      </c>
      <c r="B855" s="51" t="s">
        <v>930</v>
      </c>
      <c r="C855" s="52" t="s">
        <v>932</v>
      </c>
      <c r="D855" s="51" t="s">
        <v>85</v>
      </c>
      <c r="E855" s="34">
        <v>5</v>
      </c>
      <c r="F855" s="53">
        <v>228.52</v>
      </c>
      <c r="G855" s="36">
        <f t="shared" si="70"/>
        <v>1142.5999999999999</v>
      </c>
    </row>
    <row r="856" spans="1:7" ht="27.9" customHeight="1" x14ac:dyDescent="0.35">
      <c r="A856" s="51">
        <v>7</v>
      </c>
      <c r="B856" s="51" t="s">
        <v>933</v>
      </c>
      <c r="C856" s="52" t="s">
        <v>934</v>
      </c>
      <c r="D856" s="51" t="s">
        <v>85</v>
      </c>
      <c r="E856" s="34">
        <v>15</v>
      </c>
      <c r="F856" s="53">
        <v>98.32</v>
      </c>
      <c r="G856" s="36">
        <f t="shared" si="70"/>
        <v>1474.8</v>
      </c>
    </row>
    <row r="857" spans="1:7" ht="26" x14ac:dyDescent="0.35">
      <c r="A857" s="51">
        <v>8</v>
      </c>
      <c r="B857" s="51" t="s">
        <v>573</v>
      </c>
      <c r="C857" s="52" t="s">
        <v>574</v>
      </c>
      <c r="D857" s="51" t="s">
        <v>85</v>
      </c>
      <c r="E857" s="34">
        <v>10</v>
      </c>
      <c r="F857" s="53">
        <v>125.08</v>
      </c>
      <c r="G857" s="36">
        <f t="shared" si="70"/>
        <v>1250.8</v>
      </c>
    </row>
    <row r="858" spans="1:7" ht="31.5" customHeight="1" x14ac:dyDescent="0.35">
      <c r="A858" s="51">
        <v>9</v>
      </c>
      <c r="B858" s="51" t="s">
        <v>108</v>
      </c>
      <c r="C858" s="52" t="s">
        <v>109</v>
      </c>
      <c r="D858" s="51" t="s">
        <v>85</v>
      </c>
      <c r="E858" s="34">
        <v>299</v>
      </c>
      <c r="F858" s="53">
        <v>19.73</v>
      </c>
      <c r="G858" s="36">
        <f t="shared" si="70"/>
        <v>5899.27</v>
      </c>
    </row>
    <row r="859" spans="1:7" x14ac:dyDescent="0.35">
      <c r="A859" s="51"/>
      <c r="B859" s="51"/>
      <c r="C859" s="66" t="s">
        <v>221</v>
      </c>
      <c r="D859" s="66"/>
      <c r="E859" s="66"/>
      <c r="G859" s="54">
        <f>SUM(G850:G858)</f>
        <v>46098.58</v>
      </c>
    </row>
    <row r="860" spans="1:7" x14ac:dyDescent="0.35">
      <c r="A860" s="48"/>
      <c r="B860" s="48">
        <v>6</v>
      </c>
      <c r="C860" s="69" t="s">
        <v>935</v>
      </c>
      <c r="D860" s="70"/>
      <c r="E860" s="70"/>
      <c r="F860" s="70"/>
      <c r="G860" s="70"/>
    </row>
    <row r="861" spans="1:7" ht="39" x14ac:dyDescent="0.35">
      <c r="A861" s="51">
        <v>1</v>
      </c>
      <c r="B861" s="51" t="s">
        <v>936</v>
      </c>
      <c r="C861" s="52" t="s">
        <v>937</v>
      </c>
      <c r="D861" s="51" t="s">
        <v>146</v>
      </c>
      <c r="E861" s="34">
        <v>1431</v>
      </c>
      <c r="F861" s="53">
        <v>2.6</v>
      </c>
      <c r="G861" s="36">
        <f>ROUND(E861*F861,2)</f>
        <v>3720.6</v>
      </c>
    </row>
    <row r="862" spans="1:7" ht="26" x14ac:dyDescent="0.35">
      <c r="A862" s="51">
        <v>2</v>
      </c>
      <c r="B862" s="51" t="s">
        <v>938</v>
      </c>
      <c r="C862" s="52" t="s">
        <v>939</v>
      </c>
      <c r="D862" s="51" t="s">
        <v>146</v>
      </c>
      <c r="E862" s="34">
        <v>297</v>
      </c>
      <c r="F862" s="53">
        <v>4.58</v>
      </c>
      <c r="G862" s="36">
        <f t="shared" ref="G862:G867" si="71">ROUND(E862*F862,2)</f>
        <v>1360.26</v>
      </c>
    </row>
    <row r="863" spans="1:7" x14ac:dyDescent="0.35">
      <c r="A863" s="51">
        <v>3</v>
      </c>
      <c r="B863" s="51" t="s">
        <v>940</v>
      </c>
      <c r="C863" s="52" t="s">
        <v>941</v>
      </c>
      <c r="D863" s="51" t="s">
        <v>16</v>
      </c>
      <c r="E863" s="34">
        <v>35</v>
      </c>
      <c r="F863" s="53">
        <v>5.42</v>
      </c>
      <c r="G863" s="36">
        <f t="shared" si="71"/>
        <v>189.7</v>
      </c>
    </row>
    <row r="864" spans="1:7" x14ac:dyDescent="0.35">
      <c r="A864" s="51">
        <v>4</v>
      </c>
      <c r="B864" s="51" t="s">
        <v>942</v>
      </c>
      <c r="C864" s="52" t="s">
        <v>943</v>
      </c>
      <c r="D864" s="51" t="s">
        <v>16</v>
      </c>
      <c r="E864" s="34">
        <v>26</v>
      </c>
      <c r="F864" s="53">
        <v>4.1900000000000004</v>
      </c>
      <c r="G864" s="36">
        <f t="shared" si="71"/>
        <v>108.94</v>
      </c>
    </row>
    <row r="865" spans="1:7" x14ac:dyDescent="0.35">
      <c r="A865" s="51">
        <v>5</v>
      </c>
      <c r="B865" s="51" t="s">
        <v>944</v>
      </c>
      <c r="C865" s="52" t="s">
        <v>945</v>
      </c>
      <c r="D865" s="51" t="s">
        <v>16</v>
      </c>
      <c r="E865" s="34">
        <v>117</v>
      </c>
      <c r="F865" s="53">
        <v>5.1100000000000003</v>
      </c>
      <c r="G865" s="36">
        <f t="shared" si="71"/>
        <v>597.87</v>
      </c>
    </row>
    <row r="866" spans="1:7" ht="39" x14ac:dyDescent="0.35">
      <c r="A866" s="51">
        <v>6</v>
      </c>
      <c r="B866" s="51" t="s">
        <v>315</v>
      </c>
      <c r="C866" s="52" t="s">
        <v>316</v>
      </c>
      <c r="D866" s="51" t="s">
        <v>47</v>
      </c>
      <c r="E866" s="34">
        <v>19</v>
      </c>
      <c r="F866" s="53">
        <v>34.4</v>
      </c>
      <c r="G866" s="36">
        <f t="shared" si="71"/>
        <v>653.6</v>
      </c>
    </row>
    <row r="867" spans="1:7" ht="30" customHeight="1" x14ac:dyDescent="0.35">
      <c r="A867" s="51">
        <v>7</v>
      </c>
      <c r="B867" s="51" t="s">
        <v>317</v>
      </c>
      <c r="C867" s="52" t="s">
        <v>318</v>
      </c>
      <c r="D867" s="51" t="s">
        <v>47</v>
      </c>
      <c r="E867" s="34">
        <v>19</v>
      </c>
      <c r="F867" s="53">
        <v>6.5</v>
      </c>
      <c r="G867" s="36">
        <f t="shared" si="71"/>
        <v>123.5</v>
      </c>
    </row>
    <row r="868" spans="1:7" x14ac:dyDescent="0.35">
      <c r="A868" s="51"/>
      <c r="B868" s="51"/>
      <c r="C868" s="66" t="s">
        <v>222</v>
      </c>
      <c r="D868" s="66"/>
      <c r="E868" s="66"/>
      <c r="G868" s="54">
        <f>SUM(G861:G867)</f>
        <v>6754.4699999999993</v>
      </c>
    </row>
    <row r="869" spans="1:7" x14ac:dyDescent="0.35">
      <c r="A869" s="48"/>
      <c r="B869" s="48">
        <v>7</v>
      </c>
      <c r="C869" s="69" t="s">
        <v>946</v>
      </c>
      <c r="D869" s="70"/>
      <c r="E869" s="70"/>
      <c r="F869" s="70"/>
      <c r="G869" s="70"/>
    </row>
    <row r="870" spans="1:7" ht="39" x14ac:dyDescent="0.35">
      <c r="A870" s="51">
        <v>1</v>
      </c>
      <c r="B870" s="51" t="s">
        <v>947</v>
      </c>
      <c r="C870" s="52" t="s">
        <v>948</v>
      </c>
      <c r="D870" s="51" t="s">
        <v>253</v>
      </c>
      <c r="E870" s="34">
        <v>4.4999999999999997E-3</v>
      </c>
      <c r="F870" s="53">
        <v>11766.25</v>
      </c>
      <c r="G870" s="36">
        <f t="shared" ref="G870:G877" si="72">ROUND(E870*F870,2)</f>
        <v>52.95</v>
      </c>
    </row>
    <row r="871" spans="1:7" ht="43.5" customHeight="1" x14ac:dyDescent="0.35">
      <c r="A871" s="51">
        <v>2</v>
      </c>
      <c r="B871" s="51" t="s">
        <v>949</v>
      </c>
      <c r="C871" s="52" t="s">
        <v>950</v>
      </c>
      <c r="D871" s="51" t="s">
        <v>146</v>
      </c>
      <c r="E871" s="34">
        <v>4.5</v>
      </c>
      <c r="F871" s="53">
        <v>13.48</v>
      </c>
      <c r="G871" s="36">
        <f t="shared" si="72"/>
        <v>60.66</v>
      </c>
    </row>
    <row r="872" spans="1:7" ht="26" x14ac:dyDescent="0.35">
      <c r="A872" s="51">
        <v>3</v>
      </c>
      <c r="B872" s="51" t="s">
        <v>951</v>
      </c>
      <c r="C872" s="52" t="s">
        <v>952</v>
      </c>
      <c r="D872" s="51" t="s">
        <v>64</v>
      </c>
      <c r="E872" s="34">
        <v>0.5</v>
      </c>
      <c r="F872" s="53">
        <v>47.69</v>
      </c>
      <c r="G872" s="36">
        <f t="shared" si="72"/>
        <v>23.85</v>
      </c>
    </row>
    <row r="873" spans="1:7" ht="39" x14ac:dyDescent="0.35">
      <c r="A873" s="51">
        <v>4</v>
      </c>
      <c r="B873" s="51" t="s">
        <v>953</v>
      </c>
      <c r="C873" s="52" t="s">
        <v>954</v>
      </c>
      <c r="D873" s="51" t="s">
        <v>85</v>
      </c>
      <c r="E873" s="34">
        <v>1</v>
      </c>
      <c r="F873" s="53">
        <v>1047.97</v>
      </c>
      <c r="G873" s="36">
        <f t="shared" si="72"/>
        <v>1047.97</v>
      </c>
    </row>
    <row r="874" spans="1:7" ht="39" x14ac:dyDescent="0.35">
      <c r="A874" s="51">
        <v>5</v>
      </c>
      <c r="B874" s="51" t="s">
        <v>955</v>
      </c>
      <c r="C874" s="52" t="s">
        <v>956</v>
      </c>
      <c r="D874" s="51" t="s">
        <v>85</v>
      </c>
      <c r="E874" s="34">
        <v>1</v>
      </c>
      <c r="F874" s="53">
        <v>88.3</v>
      </c>
      <c r="G874" s="36">
        <f t="shared" si="72"/>
        <v>88.3</v>
      </c>
    </row>
    <row r="875" spans="1:7" ht="39" x14ac:dyDescent="0.35">
      <c r="A875" s="51">
        <v>6</v>
      </c>
      <c r="B875" s="51" t="s">
        <v>581</v>
      </c>
      <c r="C875" s="52" t="s">
        <v>957</v>
      </c>
      <c r="D875" s="51" t="s">
        <v>28</v>
      </c>
      <c r="E875" s="34">
        <v>4.4999999999999998E-2</v>
      </c>
      <c r="F875" s="53">
        <v>289.32</v>
      </c>
      <c r="G875" s="36">
        <f t="shared" si="72"/>
        <v>13.02</v>
      </c>
    </row>
    <row r="876" spans="1:7" ht="41.25" customHeight="1" x14ac:dyDescent="0.35">
      <c r="A876" s="51">
        <v>7</v>
      </c>
      <c r="B876" s="51" t="s">
        <v>958</v>
      </c>
      <c r="C876" s="52" t="s">
        <v>959</v>
      </c>
      <c r="D876" s="51" t="s">
        <v>16</v>
      </c>
      <c r="E876" s="34">
        <v>1</v>
      </c>
      <c r="F876" s="53">
        <f>236.45+1.33</f>
        <v>237.78</v>
      </c>
      <c r="G876" s="36">
        <f t="shared" si="72"/>
        <v>237.78</v>
      </c>
    </row>
    <row r="877" spans="1:7" ht="39" x14ac:dyDescent="0.35">
      <c r="A877" s="51">
        <v>8</v>
      </c>
      <c r="B877" s="51" t="s">
        <v>960</v>
      </c>
      <c r="C877" s="52" t="s">
        <v>961</v>
      </c>
      <c r="D877" s="51" t="s">
        <v>28</v>
      </c>
      <c r="E877" s="34">
        <v>4.4999999999999998E-2</v>
      </c>
      <c r="F877" s="53">
        <v>202.96</v>
      </c>
      <c r="G877" s="36">
        <f t="shared" si="72"/>
        <v>9.1300000000000008</v>
      </c>
    </row>
    <row r="878" spans="1:7" x14ac:dyDescent="0.35">
      <c r="A878" s="51"/>
      <c r="B878" s="51"/>
      <c r="C878" s="66" t="s">
        <v>226</v>
      </c>
      <c r="D878" s="66"/>
      <c r="E878" s="66"/>
      <c r="G878" s="54">
        <f>SUM(G870:G877)</f>
        <v>1533.66</v>
      </c>
    </row>
    <row r="879" spans="1:7" x14ac:dyDescent="0.35">
      <c r="A879" s="51"/>
      <c r="B879" s="51"/>
      <c r="C879" s="66" t="s">
        <v>962</v>
      </c>
      <c r="D879" s="66"/>
      <c r="E879" s="66"/>
      <c r="G879" s="54">
        <f>G806+G820+G836+G848+G859+G868+G878</f>
        <v>142113</v>
      </c>
    </row>
    <row r="880" spans="1:7" x14ac:dyDescent="0.35">
      <c r="A880" s="51"/>
      <c r="B880" s="51"/>
      <c r="C880" s="67" t="s">
        <v>39</v>
      </c>
      <c r="D880" s="67"/>
      <c r="E880" s="67"/>
      <c r="G880" s="36">
        <f>ROUND(G879*0.21,2)</f>
        <v>29843.73</v>
      </c>
    </row>
    <row r="881" spans="1:7" x14ac:dyDescent="0.35">
      <c r="A881" s="51"/>
      <c r="B881" s="51"/>
      <c r="C881" s="66" t="s">
        <v>963</v>
      </c>
      <c r="D881" s="66"/>
      <c r="E881" s="66"/>
      <c r="G881" s="54">
        <f>SUM(G879:G880)</f>
        <v>171956.73</v>
      </c>
    </row>
    <row r="883" spans="1:7" x14ac:dyDescent="0.35">
      <c r="B883" s="61" t="s">
        <v>41</v>
      </c>
      <c r="C883" s="61"/>
      <c r="D883" s="61"/>
      <c r="E883" s="61"/>
      <c r="F883" s="61"/>
      <c r="G883" s="61"/>
    </row>
    <row r="884" spans="1:7" x14ac:dyDescent="0.35">
      <c r="B884" s="61" t="s">
        <v>42</v>
      </c>
      <c r="C884" s="61"/>
      <c r="D884" s="61"/>
      <c r="E884" s="61"/>
      <c r="F884" s="61"/>
      <c r="G884" s="61"/>
    </row>
    <row r="886" spans="1:7" x14ac:dyDescent="0.35">
      <c r="A886" s="56"/>
      <c r="B886" s="56"/>
      <c r="C886" s="38"/>
      <c r="D886" s="56"/>
      <c r="E886" s="56"/>
      <c r="F886" s="57"/>
      <c r="G886" s="58"/>
    </row>
    <row r="888" spans="1:7" x14ac:dyDescent="0.35">
      <c r="C888" s="68" t="s">
        <v>0</v>
      </c>
      <c r="D888" s="62"/>
      <c r="E888" s="62"/>
      <c r="F888" s="62"/>
    </row>
    <row r="889" spans="1:7" x14ac:dyDescent="0.35">
      <c r="C889" s="62" t="s">
        <v>1</v>
      </c>
      <c r="D889" s="62"/>
      <c r="E889" s="62"/>
      <c r="F889" s="62"/>
    </row>
    <row r="891" spans="1:7" x14ac:dyDescent="0.35">
      <c r="A891" s="69" t="s">
        <v>2</v>
      </c>
      <c r="B891" s="70"/>
      <c r="C891" s="70"/>
      <c r="D891" s="70"/>
      <c r="E891" s="70"/>
      <c r="F891" s="70"/>
      <c r="G891" s="70"/>
    </row>
    <row r="892" spans="1:7" x14ac:dyDescent="0.35">
      <c r="A892" s="70"/>
      <c r="B892" s="70"/>
      <c r="C892" s="70"/>
      <c r="D892" s="70"/>
      <c r="E892" s="70"/>
      <c r="F892" s="70"/>
      <c r="G892" s="70"/>
    </row>
    <row r="893" spans="1:7" x14ac:dyDescent="0.35">
      <c r="A893" s="69" t="s">
        <v>180</v>
      </c>
      <c r="B893" s="70"/>
      <c r="C893" s="70"/>
      <c r="D893" s="70"/>
      <c r="E893" s="70"/>
      <c r="F893" s="70"/>
      <c r="G893" s="70"/>
    </row>
    <row r="894" spans="1:7" x14ac:dyDescent="0.35">
      <c r="A894" s="70"/>
      <c r="B894" s="70"/>
      <c r="C894" s="70"/>
      <c r="D894" s="70"/>
      <c r="E894" s="70"/>
      <c r="F894" s="70"/>
      <c r="G894" s="70"/>
    </row>
    <row r="895" spans="1:7" x14ac:dyDescent="0.35">
      <c r="A895" s="69" t="s">
        <v>964</v>
      </c>
      <c r="B895" s="70"/>
      <c r="C895" s="70"/>
      <c r="D895" s="70"/>
      <c r="E895" s="70"/>
      <c r="F895" s="70"/>
      <c r="G895" s="70"/>
    </row>
    <row r="896" spans="1:7" x14ac:dyDescent="0.35">
      <c r="A896" s="70"/>
      <c r="B896" s="70"/>
      <c r="C896" s="70"/>
      <c r="D896" s="70"/>
      <c r="E896" s="70"/>
      <c r="F896" s="70"/>
      <c r="G896" s="70"/>
    </row>
    <row r="897" spans="1:7" ht="12.75" customHeight="1" x14ac:dyDescent="0.35">
      <c r="A897" s="71"/>
      <c r="B897" s="71"/>
      <c r="C897" s="38"/>
      <c r="D897" s="72" t="s">
        <v>5</v>
      </c>
      <c r="E897" s="72"/>
      <c r="F897" s="72"/>
      <c r="G897" s="39">
        <f>G943</f>
        <v>22789.54</v>
      </c>
    </row>
    <row r="898" spans="1:7" x14ac:dyDescent="0.35">
      <c r="A898" s="40" t="s">
        <v>6</v>
      </c>
      <c r="B898" s="40" t="s">
        <v>7</v>
      </c>
      <c r="C898" s="40" t="s">
        <v>8</v>
      </c>
      <c r="D898" s="41" t="s">
        <v>9</v>
      </c>
      <c r="E898" s="62" t="s">
        <v>10</v>
      </c>
      <c r="F898" s="42" t="s">
        <v>11</v>
      </c>
      <c r="G898" s="60" t="s">
        <v>12</v>
      </c>
    </row>
    <row r="899" spans="1:7" x14ac:dyDescent="0.35">
      <c r="A899" s="44" t="s">
        <v>13</v>
      </c>
      <c r="B899" s="44" t="s">
        <v>14</v>
      </c>
      <c r="C899" s="44" t="s">
        <v>15</v>
      </c>
      <c r="D899" s="45" t="s">
        <v>16</v>
      </c>
      <c r="E899" s="63"/>
      <c r="F899" s="46" t="s">
        <v>17</v>
      </c>
      <c r="G899" s="47" t="s">
        <v>18</v>
      </c>
    </row>
    <row r="900" spans="1:7" x14ac:dyDescent="0.35">
      <c r="A900" s="48"/>
      <c r="B900" s="48">
        <v>1</v>
      </c>
      <c r="C900" s="64" t="s">
        <v>965</v>
      </c>
      <c r="D900" s="65"/>
      <c r="E900" s="65"/>
      <c r="F900" s="65"/>
      <c r="G900" s="65"/>
    </row>
    <row r="901" spans="1:7" ht="26" x14ac:dyDescent="0.35">
      <c r="A901" s="51">
        <v>1</v>
      </c>
      <c r="B901" s="51" t="s">
        <v>966</v>
      </c>
      <c r="C901" s="52" t="s">
        <v>967</v>
      </c>
      <c r="D901" s="51" t="s">
        <v>85</v>
      </c>
      <c r="E901" s="34">
        <v>1</v>
      </c>
      <c r="F901" s="53">
        <v>209.3</v>
      </c>
      <c r="G901" s="36">
        <f>ROUND(E901*F901,2)</f>
        <v>209.3</v>
      </c>
    </row>
    <row r="902" spans="1:7" ht="26" x14ac:dyDescent="0.35">
      <c r="A902" s="51">
        <v>2</v>
      </c>
      <c r="B902" s="51" t="s">
        <v>968</v>
      </c>
      <c r="C902" s="52" t="s">
        <v>969</v>
      </c>
      <c r="D902" s="51" t="s">
        <v>85</v>
      </c>
      <c r="E902" s="34">
        <v>1</v>
      </c>
      <c r="F902" s="53">
        <v>27.43</v>
      </c>
      <c r="G902" s="36">
        <f t="shared" ref="G902:G911" si="73">ROUND(E902*F902,2)</f>
        <v>27.43</v>
      </c>
    </row>
    <row r="903" spans="1:7" x14ac:dyDescent="0.35">
      <c r="A903" s="51">
        <v>3</v>
      </c>
      <c r="B903" s="51">
        <v>88010001</v>
      </c>
      <c r="C903" s="52" t="s">
        <v>970</v>
      </c>
      <c r="D903" s="51" t="s">
        <v>16</v>
      </c>
      <c r="E903" s="34">
        <v>4</v>
      </c>
      <c r="F903" s="53">
        <v>71.66</v>
      </c>
      <c r="G903" s="36">
        <f t="shared" si="73"/>
        <v>286.64</v>
      </c>
    </row>
    <row r="904" spans="1:7" ht="26" x14ac:dyDescent="0.35">
      <c r="A904" s="51">
        <v>4</v>
      </c>
      <c r="B904" s="51" t="s">
        <v>971</v>
      </c>
      <c r="C904" s="52" t="s">
        <v>972</v>
      </c>
      <c r="D904" s="51" t="s">
        <v>85</v>
      </c>
      <c r="E904" s="34">
        <v>4</v>
      </c>
      <c r="F904" s="53">
        <v>56.6</v>
      </c>
      <c r="G904" s="36">
        <f t="shared" si="73"/>
        <v>226.4</v>
      </c>
    </row>
    <row r="905" spans="1:7" ht="26" x14ac:dyDescent="0.35">
      <c r="A905" s="51">
        <v>5</v>
      </c>
      <c r="B905" s="51" t="s">
        <v>973</v>
      </c>
      <c r="C905" s="52" t="s">
        <v>974</v>
      </c>
      <c r="D905" s="51" t="s">
        <v>85</v>
      </c>
      <c r="E905" s="34">
        <v>4</v>
      </c>
      <c r="F905" s="53">
        <v>10.59</v>
      </c>
      <c r="G905" s="36">
        <f t="shared" si="73"/>
        <v>42.36</v>
      </c>
    </row>
    <row r="906" spans="1:7" x14ac:dyDescent="0.35">
      <c r="A906" s="51">
        <v>6</v>
      </c>
      <c r="B906" s="51" t="s">
        <v>975</v>
      </c>
      <c r="C906" s="52" t="s">
        <v>976</v>
      </c>
      <c r="D906" s="51" t="s">
        <v>85</v>
      </c>
      <c r="E906" s="34">
        <v>1</v>
      </c>
      <c r="F906" s="53">
        <v>23.62</v>
      </c>
      <c r="G906" s="36">
        <f t="shared" si="73"/>
        <v>23.62</v>
      </c>
    </row>
    <row r="907" spans="1:7" ht="26" x14ac:dyDescent="0.35">
      <c r="A907" s="51">
        <v>7</v>
      </c>
      <c r="B907" s="51" t="s">
        <v>977</v>
      </c>
      <c r="C907" s="52" t="s">
        <v>978</v>
      </c>
      <c r="D907" s="51" t="s">
        <v>85</v>
      </c>
      <c r="E907" s="34">
        <v>17</v>
      </c>
      <c r="F907" s="53">
        <v>18.71</v>
      </c>
      <c r="G907" s="36">
        <f t="shared" si="73"/>
        <v>318.07</v>
      </c>
    </row>
    <row r="908" spans="1:7" ht="26" x14ac:dyDescent="0.35">
      <c r="A908" s="51">
        <v>8</v>
      </c>
      <c r="B908" s="51" t="s">
        <v>979</v>
      </c>
      <c r="C908" s="52" t="s">
        <v>980</v>
      </c>
      <c r="D908" s="51" t="s">
        <v>85</v>
      </c>
      <c r="E908" s="34">
        <v>16</v>
      </c>
      <c r="F908" s="53">
        <v>6.61</v>
      </c>
      <c r="G908" s="36">
        <f t="shared" si="73"/>
        <v>105.76</v>
      </c>
    </row>
    <row r="909" spans="1:7" ht="26" x14ac:dyDescent="0.35">
      <c r="A909" s="51">
        <v>9</v>
      </c>
      <c r="B909" s="51" t="s">
        <v>981</v>
      </c>
      <c r="C909" s="52" t="s">
        <v>982</v>
      </c>
      <c r="D909" s="51" t="s">
        <v>28</v>
      </c>
      <c r="E909" s="34">
        <v>8</v>
      </c>
      <c r="F909" s="53">
        <v>162.44999999999999</v>
      </c>
      <c r="G909" s="36">
        <f t="shared" si="73"/>
        <v>1299.5999999999999</v>
      </c>
    </row>
    <row r="910" spans="1:7" ht="39" x14ac:dyDescent="0.35">
      <c r="A910" s="51">
        <v>10</v>
      </c>
      <c r="B910" s="51" t="s">
        <v>800</v>
      </c>
      <c r="C910" s="52" t="s">
        <v>983</v>
      </c>
      <c r="D910" s="51" t="s">
        <v>28</v>
      </c>
      <c r="E910" s="34">
        <v>0.6</v>
      </c>
      <c r="F910" s="53">
        <v>187.25</v>
      </c>
      <c r="G910" s="36">
        <f t="shared" si="73"/>
        <v>112.35</v>
      </c>
    </row>
    <row r="911" spans="1:7" ht="26" x14ac:dyDescent="0.35">
      <c r="A911" s="51">
        <v>11</v>
      </c>
      <c r="B911" s="51" t="s">
        <v>984</v>
      </c>
      <c r="C911" s="52" t="s">
        <v>985</v>
      </c>
      <c r="D911" s="51" t="s">
        <v>85</v>
      </c>
      <c r="E911" s="34">
        <v>0</v>
      </c>
      <c r="F911" s="53">
        <v>29.09</v>
      </c>
      <c r="G911" s="36">
        <f t="shared" si="73"/>
        <v>0</v>
      </c>
    </row>
    <row r="912" spans="1:7" x14ac:dyDescent="0.35">
      <c r="A912" s="51"/>
      <c r="B912" s="51"/>
      <c r="C912" s="66" t="s">
        <v>123</v>
      </c>
      <c r="D912" s="66"/>
      <c r="E912" s="66"/>
      <c r="G912" s="54">
        <f>SUM(G901:G911)</f>
        <v>2651.5299999999997</v>
      </c>
    </row>
    <row r="913" spans="1:7" x14ac:dyDescent="0.35">
      <c r="A913" s="48"/>
      <c r="B913" s="48">
        <v>2</v>
      </c>
      <c r="C913" s="69" t="s">
        <v>986</v>
      </c>
      <c r="D913" s="70"/>
      <c r="E913" s="70"/>
      <c r="F913" s="70"/>
      <c r="G913" s="70"/>
    </row>
    <row r="914" spans="1:7" ht="26" x14ac:dyDescent="0.35">
      <c r="A914" s="51">
        <v>1</v>
      </c>
      <c r="B914" s="51" t="s">
        <v>987</v>
      </c>
      <c r="C914" s="52" t="s">
        <v>988</v>
      </c>
      <c r="D914" s="51" t="s">
        <v>85</v>
      </c>
      <c r="E914" s="34">
        <v>4</v>
      </c>
      <c r="F914" s="53">
        <v>395.22</v>
      </c>
      <c r="G914" s="36">
        <f t="shared" ref="G914:G922" si="74">ROUND(E914*F914,2)</f>
        <v>1580.88</v>
      </c>
    </row>
    <row r="915" spans="1:7" x14ac:dyDescent="0.35">
      <c r="A915" s="51">
        <v>2</v>
      </c>
      <c r="B915" s="51" t="s">
        <v>989</v>
      </c>
      <c r="C915" s="52" t="s">
        <v>990</v>
      </c>
      <c r="D915" s="51" t="s">
        <v>85</v>
      </c>
      <c r="E915" s="34">
        <v>27</v>
      </c>
      <c r="F915" s="53">
        <v>88.7</v>
      </c>
      <c r="G915" s="36">
        <f t="shared" si="74"/>
        <v>2394.9</v>
      </c>
    </row>
    <row r="916" spans="1:7" ht="26" x14ac:dyDescent="0.35">
      <c r="A916" s="51">
        <v>3</v>
      </c>
      <c r="B916" s="51" t="s">
        <v>968</v>
      </c>
      <c r="C916" s="52" t="s">
        <v>969</v>
      </c>
      <c r="D916" s="51" t="s">
        <v>85</v>
      </c>
      <c r="E916" s="34">
        <v>1</v>
      </c>
      <c r="F916" s="53">
        <v>99.08</v>
      </c>
      <c r="G916" s="36">
        <f t="shared" si="74"/>
        <v>99.08</v>
      </c>
    </row>
    <row r="917" spans="1:7" ht="14.15" customHeight="1" x14ac:dyDescent="0.35">
      <c r="A917" s="51">
        <v>4</v>
      </c>
      <c r="B917" s="51" t="s">
        <v>991</v>
      </c>
      <c r="C917" s="52" t="s">
        <v>992</v>
      </c>
      <c r="D917" s="51" t="s">
        <v>993</v>
      </c>
      <c r="E917" s="34">
        <v>10</v>
      </c>
      <c r="F917" s="53">
        <v>4.3</v>
      </c>
      <c r="G917" s="36">
        <f t="shared" si="74"/>
        <v>43</v>
      </c>
    </row>
    <row r="918" spans="1:7" x14ac:dyDescent="0.35">
      <c r="A918" s="51">
        <v>5</v>
      </c>
      <c r="B918" s="51">
        <v>88010002</v>
      </c>
      <c r="C918" s="52" t="s">
        <v>994</v>
      </c>
      <c r="D918" s="51" t="s">
        <v>16</v>
      </c>
      <c r="E918" s="34">
        <v>100</v>
      </c>
      <c r="F918" s="53">
        <v>2.21</v>
      </c>
      <c r="G918" s="36">
        <f t="shared" si="74"/>
        <v>221</v>
      </c>
    </row>
    <row r="919" spans="1:7" ht="26" x14ac:dyDescent="0.35">
      <c r="A919" s="51">
        <v>6</v>
      </c>
      <c r="B919" s="51" t="s">
        <v>981</v>
      </c>
      <c r="C919" s="52" t="s">
        <v>982</v>
      </c>
      <c r="D919" s="51" t="s">
        <v>28</v>
      </c>
      <c r="E919" s="34">
        <v>26.1</v>
      </c>
      <c r="F919" s="53">
        <v>158.9</v>
      </c>
      <c r="G919" s="36">
        <f t="shared" si="74"/>
        <v>4147.29</v>
      </c>
    </row>
    <row r="920" spans="1:7" ht="39" x14ac:dyDescent="0.35">
      <c r="A920" s="51">
        <v>7</v>
      </c>
      <c r="B920" s="51" t="s">
        <v>800</v>
      </c>
      <c r="C920" s="52" t="s">
        <v>983</v>
      </c>
      <c r="D920" s="51" t="s">
        <v>28</v>
      </c>
      <c r="E920" s="34">
        <v>1.6</v>
      </c>
      <c r="F920" s="53">
        <v>187.25</v>
      </c>
      <c r="G920" s="36">
        <f t="shared" si="74"/>
        <v>299.60000000000002</v>
      </c>
    </row>
    <row r="921" spans="1:7" ht="27" customHeight="1" x14ac:dyDescent="0.35">
      <c r="A921" s="51">
        <v>8</v>
      </c>
      <c r="B921" s="51" t="s">
        <v>995</v>
      </c>
      <c r="C921" s="52" t="s">
        <v>996</v>
      </c>
      <c r="D921" s="51" t="s">
        <v>28</v>
      </c>
      <c r="E921" s="34">
        <v>8.6</v>
      </c>
      <c r="F921" s="53">
        <v>146.66</v>
      </c>
      <c r="G921" s="36">
        <f t="shared" si="74"/>
        <v>1261.28</v>
      </c>
    </row>
    <row r="922" spans="1:7" x14ac:dyDescent="0.35">
      <c r="A922" s="51">
        <v>9</v>
      </c>
      <c r="B922" s="51" t="s">
        <v>997</v>
      </c>
      <c r="C922" s="52" t="s">
        <v>998</v>
      </c>
      <c r="D922" s="51" t="s">
        <v>85</v>
      </c>
      <c r="E922" s="34">
        <v>4</v>
      </c>
      <c r="F922" s="53">
        <v>64.64</v>
      </c>
      <c r="G922" s="36">
        <f t="shared" si="74"/>
        <v>258.56</v>
      </c>
    </row>
    <row r="923" spans="1:7" x14ac:dyDescent="0.35">
      <c r="A923" s="51"/>
      <c r="B923" s="51"/>
      <c r="C923" s="66" t="s">
        <v>37</v>
      </c>
      <c r="D923" s="66"/>
      <c r="E923" s="66"/>
      <c r="G923" s="54">
        <f>SUM(G914:G922)</f>
        <v>10305.590000000002</v>
      </c>
    </row>
    <row r="924" spans="1:7" x14ac:dyDescent="0.35">
      <c r="A924" s="48"/>
      <c r="B924" s="48">
        <v>3</v>
      </c>
      <c r="C924" s="69" t="s">
        <v>999</v>
      </c>
      <c r="D924" s="70"/>
      <c r="E924" s="70"/>
      <c r="F924" s="70"/>
      <c r="G924" s="70"/>
    </row>
    <row r="925" spans="1:7" ht="26" x14ac:dyDescent="0.35">
      <c r="A925" s="51">
        <v>1</v>
      </c>
      <c r="B925" s="51" t="s">
        <v>1000</v>
      </c>
      <c r="C925" s="52" t="s">
        <v>1001</v>
      </c>
      <c r="D925" s="51" t="s">
        <v>85</v>
      </c>
      <c r="E925" s="34">
        <v>1</v>
      </c>
      <c r="F925" s="53">
        <v>258.32</v>
      </c>
      <c r="G925" s="36">
        <f t="shared" ref="G925:G930" si="75">ROUND(E925*F925,2)</f>
        <v>258.32</v>
      </c>
    </row>
    <row r="926" spans="1:7" ht="26" x14ac:dyDescent="0.35">
      <c r="A926" s="51">
        <v>2</v>
      </c>
      <c r="B926" s="51" t="s">
        <v>1002</v>
      </c>
      <c r="C926" s="52" t="s">
        <v>1003</v>
      </c>
      <c r="D926" s="51" t="s">
        <v>16</v>
      </c>
      <c r="E926" s="34">
        <v>9</v>
      </c>
      <c r="F926" s="53">
        <v>74.19</v>
      </c>
      <c r="G926" s="36">
        <f t="shared" si="75"/>
        <v>667.71</v>
      </c>
    </row>
    <row r="927" spans="1:7" x14ac:dyDescent="0.35">
      <c r="A927" s="51">
        <v>3</v>
      </c>
      <c r="B927" s="51" t="s">
        <v>1004</v>
      </c>
      <c r="C927" s="52" t="s">
        <v>1005</v>
      </c>
      <c r="D927" s="51" t="s">
        <v>85</v>
      </c>
      <c r="E927" s="34">
        <v>7</v>
      </c>
      <c r="F927" s="53">
        <v>178.74</v>
      </c>
      <c r="G927" s="36">
        <f t="shared" si="75"/>
        <v>1251.18</v>
      </c>
    </row>
    <row r="928" spans="1:7" ht="26" x14ac:dyDescent="0.35">
      <c r="A928" s="51">
        <v>4</v>
      </c>
      <c r="B928" s="51" t="s">
        <v>981</v>
      </c>
      <c r="C928" s="52" t="s">
        <v>982</v>
      </c>
      <c r="D928" s="51" t="s">
        <v>28</v>
      </c>
      <c r="E928" s="34">
        <v>14.5</v>
      </c>
      <c r="F928" s="53">
        <v>77.760000000000005</v>
      </c>
      <c r="G928" s="36">
        <f t="shared" si="75"/>
        <v>1127.52</v>
      </c>
    </row>
    <row r="929" spans="1:7" ht="39" x14ac:dyDescent="0.35">
      <c r="A929" s="51">
        <v>5</v>
      </c>
      <c r="B929" s="51" t="s">
        <v>800</v>
      </c>
      <c r="C929" s="52" t="s">
        <v>983</v>
      </c>
      <c r="D929" s="51" t="s">
        <v>28</v>
      </c>
      <c r="E929" s="34">
        <v>0.5</v>
      </c>
      <c r="F929" s="53">
        <v>187.25</v>
      </c>
      <c r="G929" s="36">
        <f t="shared" si="75"/>
        <v>93.63</v>
      </c>
    </row>
    <row r="930" spans="1:7" ht="26" x14ac:dyDescent="0.35">
      <c r="A930" s="51">
        <v>6</v>
      </c>
      <c r="B930" s="51" t="s">
        <v>1006</v>
      </c>
      <c r="C930" s="52" t="s">
        <v>1007</v>
      </c>
      <c r="D930" s="51" t="s">
        <v>85</v>
      </c>
      <c r="E930" s="34">
        <v>7</v>
      </c>
      <c r="F930" s="53">
        <v>12.93</v>
      </c>
      <c r="G930" s="36">
        <f t="shared" si="75"/>
        <v>90.51</v>
      </c>
    </row>
    <row r="931" spans="1:7" x14ac:dyDescent="0.35">
      <c r="A931" s="51"/>
      <c r="B931" s="51"/>
      <c r="C931" s="66" t="s">
        <v>163</v>
      </c>
      <c r="D931" s="66"/>
      <c r="E931" s="66"/>
      <c r="G931" s="54">
        <f>SUM(G925:G930)</f>
        <v>3488.8700000000003</v>
      </c>
    </row>
    <row r="932" spans="1:7" x14ac:dyDescent="0.35">
      <c r="A932" s="48"/>
      <c r="B932" s="48">
        <v>4</v>
      </c>
      <c r="C932" s="69" t="s">
        <v>1008</v>
      </c>
      <c r="D932" s="70"/>
      <c r="E932" s="70"/>
      <c r="F932" s="70"/>
      <c r="G932" s="70"/>
    </row>
    <row r="933" spans="1:7" ht="26" x14ac:dyDescent="0.35">
      <c r="A933" s="51">
        <v>1</v>
      </c>
      <c r="B933" s="51" t="s">
        <v>1009</v>
      </c>
      <c r="C933" s="52" t="s">
        <v>1010</v>
      </c>
      <c r="D933" s="51" t="s">
        <v>85</v>
      </c>
      <c r="E933" s="34">
        <v>7</v>
      </c>
      <c r="F933" s="53">
        <v>202.45</v>
      </c>
      <c r="G933" s="36">
        <f t="shared" ref="G933:G939" si="76">ROUND(E933*F933,2)</f>
        <v>1417.15</v>
      </c>
    </row>
    <row r="934" spans="1:7" ht="26" x14ac:dyDescent="0.35">
      <c r="A934" s="51">
        <v>2</v>
      </c>
      <c r="B934" s="51" t="s">
        <v>973</v>
      </c>
      <c r="C934" s="52" t="s">
        <v>974</v>
      </c>
      <c r="D934" s="51" t="s">
        <v>85</v>
      </c>
      <c r="E934" s="34">
        <v>7</v>
      </c>
      <c r="F934" s="53">
        <v>10.59</v>
      </c>
      <c r="G934" s="36">
        <f t="shared" si="76"/>
        <v>74.13</v>
      </c>
    </row>
    <row r="935" spans="1:7" x14ac:dyDescent="0.35">
      <c r="A935" s="51">
        <v>3</v>
      </c>
      <c r="B935" s="51" t="s">
        <v>1011</v>
      </c>
      <c r="C935" s="52" t="s">
        <v>1012</v>
      </c>
      <c r="D935" s="51" t="s">
        <v>85</v>
      </c>
      <c r="E935" s="34">
        <v>7</v>
      </c>
      <c r="F935" s="53">
        <v>14.4</v>
      </c>
      <c r="G935" s="36">
        <f t="shared" si="76"/>
        <v>100.8</v>
      </c>
    </row>
    <row r="936" spans="1:7" x14ac:dyDescent="0.35">
      <c r="A936" s="51">
        <v>4</v>
      </c>
      <c r="B936" s="51" t="s">
        <v>1013</v>
      </c>
      <c r="C936" s="52" t="s">
        <v>1014</v>
      </c>
      <c r="D936" s="51" t="s">
        <v>85</v>
      </c>
      <c r="E936" s="34">
        <v>7</v>
      </c>
      <c r="F936" s="53">
        <v>14.8</v>
      </c>
      <c r="G936" s="36">
        <f t="shared" si="76"/>
        <v>103.6</v>
      </c>
    </row>
    <row r="937" spans="1:7" ht="26" x14ac:dyDescent="0.35">
      <c r="A937" s="51">
        <v>5</v>
      </c>
      <c r="B937" s="51" t="s">
        <v>981</v>
      </c>
      <c r="C937" s="52" t="s">
        <v>982</v>
      </c>
      <c r="D937" s="51" t="s">
        <v>28</v>
      </c>
      <c r="E937" s="34">
        <v>3.6</v>
      </c>
      <c r="F937" s="53">
        <v>77.760000000000005</v>
      </c>
      <c r="G937" s="36">
        <f t="shared" si="76"/>
        <v>279.94</v>
      </c>
    </row>
    <row r="938" spans="1:7" ht="39" x14ac:dyDescent="0.35">
      <c r="A938" s="51">
        <v>6</v>
      </c>
      <c r="B938" s="51" t="s">
        <v>800</v>
      </c>
      <c r="C938" s="52" t="s">
        <v>983</v>
      </c>
      <c r="D938" s="51" t="s">
        <v>28</v>
      </c>
      <c r="E938" s="34">
        <v>1.6</v>
      </c>
      <c r="F938" s="53">
        <v>187.25</v>
      </c>
      <c r="G938" s="36">
        <f t="shared" si="76"/>
        <v>299.60000000000002</v>
      </c>
    </row>
    <row r="939" spans="1:7" ht="26" x14ac:dyDescent="0.35">
      <c r="A939" s="51">
        <v>7</v>
      </c>
      <c r="B939" s="51" t="s">
        <v>1015</v>
      </c>
      <c r="C939" s="52" t="s">
        <v>1016</v>
      </c>
      <c r="D939" s="51" t="s">
        <v>85</v>
      </c>
      <c r="E939" s="34">
        <v>2</v>
      </c>
      <c r="F939" s="53">
        <v>56.56</v>
      </c>
      <c r="G939" s="36">
        <f t="shared" si="76"/>
        <v>113.12</v>
      </c>
    </row>
    <row r="940" spans="1:7" x14ac:dyDescent="0.35">
      <c r="A940" s="51"/>
      <c r="B940" s="51"/>
      <c r="C940" s="66" t="s">
        <v>168</v>
      </c>
      <c r="D940" s="66"/>
      <c r="E940" s="66"/>
      <c r="G940" s="54">
        <f>SUM(G933:G939)</f>
        <v>2388.34</v>
      </c>
    </row>
    <row r="941" spans="1:7" x14ac:dyDescent="0.35">
      <c r="A941" s="51"/>
      <c r="B941" s="51"/>
      <c r="C941" s="66" t="s">
        <v>1017</v>
      </c>
      <c r="D941" s="66"/>
      <c r="E941" s="66"/>
      <c r="G941" s="54">
        <f>G912+G923+G931+G940</f>
        <v>18834.330000000002</v>
      </c>
    </row>
    <row r="942" spans="1:7" x14ac:dyDescent="0.35">
      <c r="A942" s="51"/>
      <c r="B942" s="51"/>
      <c r="C942" s="67" t="s">
        <v>39</v>
      </c>
      <c r="D942" s="67"/>
      <c r="E942" s="67"/>
      <c r="G942" s="36">
        <f>ROUND(G941*0.21,2)</f>
        <v>3955.21</v>
      </c>
    </row>
    <row r="943" spans="1:7" x14ac:dyDescent="0.35">
      <c r="A943" s="51"/>
      <c r="B943" s="51"/>
      <c r="C943" s="66" t="s">
        <v>1018</v>
      </c>
      <c r="D943" s="66"/>
      <c r="E943" s="66"/>
      <c r="G943" s="54">
        <f>SUM(G941:G942)</f>
        <v>22789.54</v>
      </c>
    </row>
    <row r="945" spans="1:7" x14ac:dyDescent="0.35">
      <c r="B945" s="61" t="s">
        <v>41</v>
      </c>
      <c r="C945" s="61"/>
      <c r="D945" s="61"/>
      <c r="E945" s="61"/>
      <c r="F945" s="61"/>
      <c r="G945" s="61"/>
    </row>
    <row r="946" spans="1:7" x14ac:dyDescent="0.35">
      <c r="B946" s="61" t="s">
        <v>42</v>
      </c>
      <c r="C946" s="61"/>
      <c r="D946" s="61"/>
      <c r="E946" s="61"/>
      <c r="F946" s="61"/>
      <c r="G946" s="61"/>
    </row>
    <row r="948" spans="1:7" x14ac:dyDescent="0.35">
      <c r="A948" s="56"/>
      <c r="B948" s="56"/>
      <c r="C948" s="38"/>
      <c r="D948" s="56"/>
      <c r="E948" s="56"/>
      <c r="F948" s="57"/>
      <c r="G948" s="58"/>
    </row>
    <row r="950" spans="1:7" x14ac:dyDescent="0.35">
      <c r="C950" s="68" t="s">
        <v>0</v>
      </c>
      <c r="D950" s="62"/>
      <c r="E950" s="62"/>
      <c r="F950" s="62"/>
    </row>
    <row r="951" spans="1:7" x14ac:dyDescent="0.35">
      <c r="C951" s="62" t="s">
        <v>1</v>
      </c>
      <c r="D951" s="62"/>
      <c r="E951" s="62"/>
      <c r="F951" s="62"/>
    </row>
    <row r="953" spans="1:7" x14ac:dyDescent="0.35">
      <c r="A953" s="69" t="s">
        <v>2</v>
      </c>
      <c r="B953" s="70"/>
      <c r="C953" s="70"/>
      <c r="D953" s="70"/>
      <c r="E953" s="70"/>
      <c r="F953" s="70"/>
      <c r="G953" s="70"/>
    </row>
    <row r="954" spans="1:7" x14ac:dyDescent="0.35">
      <c r="A954" s="70"/>
      <c r="B954" s="70"/>
      <c r="C954" s="70"/>
      <c r="D954" s="70"/>
      <c r="E954" s="70"/>
      <c r="F954" s="70"/>
      <c r="G954" s="70"/>
    </row>
    <row r="955" spans="1:7" x14ac:dyDescent="0.35">
      <c r="A955" s="69" t="s">
        <v>180</v>
      </c>
      <c r="B955" s="70"/>
      <c r="C955" s="70"/>
      <c r="D955" s="70"/>
      <c r="E955" s="70"/>
      <c r="F955" s="70"/>
      <c r="G955" s="70"/>
    </row>
    <row r="956" spans="1:7" x14ac:dyDescent="0.35">
      <c r="A956" s="70"/>
      <c r="B956" s="70"/>
      <c r="C956" s="70"/>
      <c r="D956" s="70"/>
      <c r="E956" s="70"/>
      <c r="F956" s="70"/>
      <c r="G956" s="70"/>
    </row>
    <row r="957" spans="1:7" x14ac:dyDescent="0.35">
      <c r="A957" s="69" t="s">
        <v>1019</v>
      </c>
      <c r="B957" s="70"/>
      <c r="C957" s="70"/>
      <c r="D957" s="70"/>
      <c r="E957" s="70"/>
      <c r="F957" s="70"/>
      <c r="G957" s="70"/>
    </row>
    <row r="958" spans="1:7" x14ac:dyDescent="0.35">
      <c r="A958" s="70"/>
      <c r="B958" s="70"/>
      <c r="C958" s="70"/>
      <c r="D958" s="70"/>
      <c r="E958" s="70"/>
      <c r="F958" s="70"/>
      <c r="G958" s="70"/>
    </row>
    <row r="959" spans="1:7" ht="12.75" customHeight="1" x14ac:dyDescent="0.35">
      <c r="A959" s="71"/>
      <c r="B959" s="71"/>
      <c r="C959" s="38"/>
      <c r="D959" s="72" t="s">
        <v>5</v>
      </c>
      <c r="E959" s="72"/>
      <c r="F959" s="72"/>
      <c r="G959" s="39">
        <f>G976</f>
        <v>24072.67</v>
      </c>
    </row>
    <row r="960" spans="1:7" x14ac:dyDescent="0.35">
      <c r="A960" s="40" t="s">
        <v>6</v>
      </c>
      <c r="B960" s="40" t="s">
        <v>7</v>
      </c>
      <c r="C960" s="40" t="s">
        <v>8</v>
      </c>
      <c r="D960" s="41" t="s">
        <v>9</v>
      </c>
      <c r="E960" s="62" t="s">
        <v>10</v>
      </c>
      <c r="F960" s="42" t="s">
        <v>11</v>
      </c>
      <c r="G960" s="43" t="s">
        <v>12</v>
      </c>
    </row>
    <row r="961" spans="1:7" x14ac:dyDescent="0.35">
      <c r="A961" s="44" t="s">
        <v>13</v>
      </c>
      <c r="B961" s="44" t="s">
        <v>14</v>
      </c>
      <c r="C961" s="44" t="s">
        <v>15</v>
      </c>
      <c r="D961" s="45" t="s">
        <v>16</v>
      </c>
      <c r="E961" s="63"/>
      <c r="F961" s="46" t="s">
        <v>17</v>
      </c>
      <c r="G961" s="47" t="s">
        <v>18</v>
      </c>
    </row>
    <row r="962" spans="1:7" x14ac:dyDescent="0.35">
      <c r="A962" s="48"/>
      <c r="B962" s="48">
        <v>1</v>
      </c>
      <c r="C962" s="64" t="s">
        <v>1020</v>
      </c>
      <c r="D962" s="65"/>
      <c r="E962" s="65"/>
      <c r="F962" s="65"/>
      <c r="G962" s="65"/>
    </row>
    <row r="963" spans="1:7" ht="26" x14ac:dyDescent="0.35">
      <c r="A963" s="51">
        <v>1</v>
      </c>
      <c r="B963" s="51" t="s">
        <v>1009</v>
      </c>
      <c r="C963" s="52" t="s">
        <v>1021</v>
      </c>
      <c r="D963" s="51" t="s">
        <v>85</v>
      </c>
      <c r="E963" s="34">
        <v>1</v>
      </c>
      <c r="F963" s="53">
        <v>1107.22</v>
      </c>
      <c r="G963" s="36">
        <f>ROUND(E963*F963,2)</f>
        <v>1107.22</v>
      </c>
    </row>
    <row r="964" spans="1:7" x14ac:dyDescent="0.35">
      <c r="A964" s="51">
        <v>2</v>
      </c>
      <c r="B964" s="51" t="s">
        <v>829</v>
      </c>
      <c r="C964" s="52" t="s">
        <v>830</v>
      </c>
      <c r="D964" s="51" t="s">
        <v>85</v>
      </c>
      <c r="E964" s="34">
        <v>2</v>
      </c>
      <c r="F964" s="53">
        <v>45</v>
      </c>
      <c r="G964" s="36">
        <f t="shared" ref="G964:G972" si="77">ROUND(E964*F964,2)</f>
        <v>90</v>
      </c>
    </row>
    <row r="965" spans="1:7" ht="26" x14ac:dyDescent="0.35">
      <c r="A965" s="51">
        <v>3</v>
      </c>
      <c r="B965" s="51" t="s">
        <v>1022</v>
      </c>
      <c r="C965" s="52" t="s">
        <v>1023</v>
      </c>
      <c r="D965" s="51" t="s">
        <v>120</v>
      </c>
      <c r="E965" s="34">
        <v>225</v>
      </c>
      <c r="F965" s="53">
        <v>46.5</v>
      </c>
      <c r="G965" s="36">
        <f t="shared" si="77"/>
        <v>10462.5</v>
      </c>
    </row>
    <row r="966" spans="1:7" ht="26" x14ac:dyDescent="0.35">
      <c r="A966" s="51">
        <v>4</v>
      </c>
      <c r="B966" s="51" t="s">
        <v>1024</v>
      </c>
      <c r="C966" s="52" t="s">
        <v>1025</v>
      </c>
      <c r="D966" s="51" t="s">
        <v>85</v>
      </c>
      <c r="E966" s="34">
        <v>17</v>
      </c>
      <c r="F966" s="53">
        <v>46.24</v>
      </c>
      <c r="G966" s="36">
        <f t="shared" si="77"/>
        <v>786.08</v>
      </c>
    </row>
    <row r="967" spans="1:7" ht="26" x14ac:dyDescent="0.35">
      <c r="A967" s="51">
        <v>5</v>
      </c>
      <c r="B967" s="51" t="s">
        <v>973</v>
      </c>
      <c r="C967" s="52" t="s">
        <v>974</v>
      </c>
      <c r="D967" s="51" t="s">
        <v>85</v>
      </c>
      <c r="E967" s="34">
        <v>25</v>
      </c>
      <c r="F967" s="53">
        <v>76.739999999999995</v>
      </c>
      <c r="G967" s="36">
        <f t="shared" si="77"/>
        <v>1918.5</v>
      </c>
    </row>
    <row r="968" spans="1:7" ht="14.15" customHeight="1" x14ac:dyDescent="0.35">
      <c r="A968" s="51">
        <v>6</v>
      </c>
      <c r="B968" s="51" t="s">
        <v>975</v>
      </c>
      <c r="C968" s="52" t="s">
        <v>976</v>
      </c>
      <c r="D968" s="51" t="s">
        <v>85</v>
      </c>
      <c r="E968" s="34">
        <v>1</v>
      </c>
      <c r="F968" s="53">
        <v>78.739999999999995</v>
      </c>
      <c r="G968" s="36">
        <f t="shared" si="77"/>
        <v>78.739999999999995</v>
      </c>
    </row>
    <row r="969" spans="1:7" ht="26" x14ac:dyDescent="0.35">
      <c r="A969" s="51">
        <v>7</v>
      </c>
      <c r="B969" s="51" t="s">
        <v>1026</v>
      </c>
      <c r="C969" s="52" t="s">
        <v>1027</v>
      </c>
      <c r="D969" s="51" t="s">
        <v>85</v>
      </c>
      <c r="E969" s="34">
        <v>22</v>
      </c>
      <c r="F969" s="53">
        <v>86.71</v>
      </c>
      <c r="G969" s="36">
        <f t="shared" si="77"/>
        <v>1907.62</v>
      </c>
    </row>
    <row r="970" spans="1:7" ht="26" x14ac:dyDescent="0.35">
      <c r="A970" s="51">
        <v>8</v>
      </c>
      <c r="B970" s="51" t="s">
        <v>981</v>
      </c>
      <c r="C970" s="52" t="s">
        <v>982</v>
      </c>
      <c r="D970" s="51" t="s">
        <v>28</v>
      </c>
      <c r="E970" s="34">
        <v>25.5</v>
      </c>
      <c r="F970" s="53">
        <v>111.83</v>
      </c>
      <c r="G970" s="36">
        <f t="shared" si="77"/>
        <v>2851.67</v>
      </c>
    </row>
    <row r="971" spans="1:7" ht="39" x14ac:dyDescent="0.35">
      <c r="A971" s="51">
        <v>9</v>
      </c>
      <c r="B971" s="51" t="s">
        <v>800</v>
      </c>
      <c r="C971" s="52" t="s">
        <v>983</v>
      </c>
      <c r="D971" s="51" t="s">
        <v>28</v>
      </c>
      <c r="E971" s="34">
        <v>2</v>
      </c>
      <c r="F971" s="53">
        <v>220.98</v>
      </c>
      <c r="G971" s="36">
        <f t="shared" si="77"/>
        <v>441.96</v>
      </c>
    </row>
    <row r="972" spans="1:7" ht="39" x14ac:dyDescent="0.35">
      <c r="A972" s="51">
        <v>10</v>
      </c>
      <c r="B972" s="51" t="s">
        <v>1028</v>
      </c>
      <c r="C972" s="52" t="s">
        <v>1029</v>
      </c>
      <c r="D972" s="51" t="s">
        <v>85</v>
      </c>
      <c r="E972" s="34">
        <v>1</v>
      </c>
      <c r="F972" s="53">
        <v>250.48</v>
      </c>
      <c r="G972" s="36">
        <f t="shared" si="77"/>
        <v>250.48</v>
      </c>
    </row>
    <row r="973" spans="1:7" x14ac:dyDescent="0.35">
      <c r="A973" s="51"/>
      <c r="B973" s="51"/>
      <c r="C973" s="66" t="s">
        <v>123</v>
      </c>
      <c r="D973" s="66"/>
      <c r="E973" s="66"/>
      <c r="G973" s="54">
        <f>SUM(G963:G972)</f>
        <v>19894.77</v>
      </c>
    </row>
    <row r="974" spans="1:7" x14ac:dyDescent="0.35">
      <c r="A974" s="51"/>
      <c r="B974" s="51"/>
      <c r="C974" s="66" t="s">
        <v>1030</v>
      </c>
      <c r="D974" s="66"/>
      <c r="E974" s="66"/>
      <c r="G974" s="54">
        <f>G973</f>
        <v>19894.77</v>
      </c>
    </row>
    <row r="975" spans="1:7" x14ac:dyDescent="0.35">
      <c r="A975" s="51"/>
      <c r="B975" s="51"/>
      <c r="C975" s="67" t="s">
        <v>39</v>
      </c>
      <c r="D975" s="67"/>
      <c r="E975" s="67"/>
      <c r="G975" s="36">
        <f>ROUND(G974*0.21,2)</f>
        <v>4177.8999999999996</v>
      </c>
    </row>
    <row r="976" spans="1:7" x14ac:dyDescent="0.35">
      <c r="A976" s="51"/>
      <c r="B976" s="51"/>
      <c r="C976" s="66" t="s">
        <v>1031</v>
      </c>
      <c r="D976" s="66"/>
      <c r="E976" s="66"/>
      <c r="G976" s="54">
        <f>SUM(G974:G975)</f>
        <v>24072.67</v>
      </c>
    </row>
    <row r="978" spans="1:7" x14ac:dyDescent="0.35">
      <c r="B978" s="61" t="s">
        <v>41</v>
      </c>
      <c r="C978" s="61"/>
      <c r="D978" s="61"/>
      <c r="E978" s="61"/>
      <c r="F978" s="61"/>
      <c r="G978" s="61"/>
    </row>
    <row r="979" spans="1:7" x14ac:dyDescent="0.35">
      <c r="B979" s="61" t="s">
        <v>42</v>
      </c>
      <c r="C979" s="61"/>
      <c r="D979" s="61"/>
      <c r="E979" s="61"/>
      <c r="F979" s="61"/>
      <c r="G979" s="61"/>
    </row>
    <row r="981" spans="1:7" x14ac:dyDescent="0.35">
      <c r="A981" s="56"/>
      <c r="B981" s="56"/>
      <c r="C981" s="38"/>
      <c r="D981" s="56"/>
      <c r="E981" s="56"/>
      <c r="F981" s="57"/>
      <c r="G981" s="58"/>
    </row>
    <row r="983" spans="1:7" x14ac:dyDescent="0.35">
      <c r="C983" s="68" t="s">
        <v>0</v>
      </c>
      <c r="D983" s="62"/>
      <c r="E983" s="62"/>
      <c r="F983" s="62"/>
    </row>
    <row r="984" spans="1:7" x14ac:dyDescent="0.35">
      <c r="C984" s="62" t="s">
        <v>1</v>
      </c>
      <c r="D984" s="62"/>
      <c r="E984" s="62"/>
      <c r="F984" s="62"/>
    </row>
    <row r="986" spans="1:7" x14ac:dyDescent="0.35">
      <c r="A986" s="69" t="s">
        <v>2</v>
      </c>
      <c r="B986" s="70"/>
      <c r="C986" s="70"/>
      <c r="D986" s="70"/>
      <c r="E986" s="70"/>
      <c r="F986" s="70"/>
      <c r="G986" s="70"/>
    </row>
    <row r="987" spans="1:7" x14ac:dyDescent="0.35">
      <c r="A987" s="70"/>
      <c r="B987" s="70"/>
      <c r="C987" s="70"/>
      <c r="D987" s="70"/>
      <c r="E987" s="70"/>
      <c r="F987" s="70"/>
      <c r="G987" s="70"/>
    </row>
    <row r="988" spans="1:7" x14ac:dyDescent="0.35">
      <c r="A988" s="69" t="s">
        <v>180</v>
      </c>
      <c r="B988" s="70"/>
      <c r="C988" s="70"/>
      <c r="D988" s="70"/>
      <c r="E988" s="70"/>
      <c r="F988" s="70"/>
      <c r="G988" s="70"/>
    </row>
    <row r="989" spans="1:7" x14ac:dyDescent="0.35">
      <c r="A989" s="70"/>
      <c r="B989" s="70"/>
      <c r="C989" s="70"/>
      <c r="D989" s="70"/>
      <c r="E989" s="70"/>
      <c r="F989" s="70"/>
      <c r="G989" s="70"/>
    </row>
    <row r="990" spans="1:7" x14ac:dyDescent="0.35">
      <c r="A990" s="69" t="s">
        <v>1032</v>
      </c>
      <c r="B990" s="70"/>
      <c r="C990" s="70"/>
      <c r="D990" s="70"/>
      <c r="E990" s="70"/>
      <c r="F990" s="70"/>
      <c r="G990" s="70"/>
    </row>
    <row r="991" spans="1:7" x14ac:dyDescent="0.35">
      <c r="A991" s="70"/>
      <c r="B991" s="70"/>
      <c r="C991" s="70"/>
      <c r="D991" s="70"/>
      <c r="E991" s="70"/>
      <c r="F991" s="70"/>
      <c r="G991" s="70"/>
    </row>
    <row r="992" spans="1:7" ht="12.75" customHeight="1" x14ac:dyDescent="0.35">
      <c r="A992" s="71"/>
      <c r="B992" s="71"/>
      <c r="C992" s="38"/>
      <c r="D992" s="72" t="s">
        <v>5</v>
      </c>
      <c r="E992" s="72"/>
      <c r="F992" s="72"/>
      <c r="G992" s="39">
        <f>G1027</f>
        <v>14606.07</v>
      </c>
    </row>
    <row r="993" spans="1:7" x14ac:dyDescent="0.35">
      <c r="A993" s="40" t="s">
        <v>6</v>
      </c>
      <c r="B993" s="40" t="s">
        <v>7</v>
      </c>
      <c r="C993" s="40" t="s">
        <v>8</v>
      </c>
      <c r="D993" s="41" t="s">
        <v>9</v>
      </c>
      <c r="E993" s="62" t="s">
        <v>10</v>
      </c>
      <c r="F993" s="42" t="s">
        <v>11</v>
      </c>
      <c r="G993" s="60" t="s">
        <v>12</v>
      </c>
    </row>
    <row r="994" spans="1:7" x14ac:dyDescent="0.35">
      <c r="A994" s="44" t="s">
        <v>13</v>
      </c>
      <c r="B994" s="44" t="s">
        <v>14</v>
      </c>
      <c r="C994" s="44" t="s">
        <v>15</v>
      </c>
      <c r="D994" s="45" t="s">
        <v>16</v>
      </c>
      <c r="E994" s="63"/>
      <c r="F994" s="46" t="s">
        <v>17</v>
      </c>
      <c r="G994" s="47" t="s">
        <v>18</v>
      </c>
    </row>
    <row r="995" spans="1:7" x14ac:dyDescent="0.35">
      <c r="A995" s="48"/>
      <c r="B995" s="48">
        <v>1</v>
      </c>
      <c r="C995" s="64" t="s">
        <v>1033</v>
      </c>
      <c r="D995" s="65"/>
      <c r="E995" s="65"/>
      <c r="F995" s="65"/>
      <c r="G995" s="65"/>
    </row>
    <row r="996" spans="1:7" ht="39" x14ac:dyDescent="0.35">
      <c r="A996" s="51">
        <v>1</v>
      </c>
      <c r="B996" s="51" t="s">
        <v>142</v>
      </c>
      <c r="C996" s="52" t="s">
        <v>143</v>
      </c>
      <c r="D996" s="51" t="s">
        <v>85</v>
      </c>
      <c r="E996" s="34">
        <v>1</v>
      </c>
      <c r="F996" s="53">
        <f>1404.98+1.79</f>
        <v>1406.77</v>
      </c>
      <c r="G996" s="36">
        <f>ROUND(E996*F996,2)</f>
        <v>1406.77</v>
      </c>
    </row>
    <row r="997" spans="1:7" ht="26" x14ac:dyDescent="0.35">
      <c r="A997" s="51">
        <v>2</v>
      </c>
      <c r="B997" s="51" t="s">
        <v>1034</v>
      </c>
      <c r="C997" s="52" t="s">
        <v>1035</v>
      </c>
      <c r="D997" s="51" t="s">
        <v>85</v>
      </c>
      <c r="E997" s="34">
        <v>2</v>
      </c>
      <c r="F997" s="53">
        <v>125.12</v>
      </c>
      <c r="G997" s="36">
        <f t="shared" ref="G997:G1003" si="78">ROUND(E997*F997,2)</f>
        <v>250.24</v>
      </c>
    </row>
    <row r="998" spans="1:7" ht="40.5" customHeight="1" x14ac:dyDescent="0.35">
      <c r="A998" s="51">
        <v>3</v>
      </c>
      <c r="B998" s="51" t="s">
        <v>790</v>
      </c>
      <c r="C998" s="52" t="s">
        <v>1036</v>
      </c>
      <c r="D998" s="51" t="s">
        <v>28</v>
      </c>
      <c r="E998" s="34">
        <v>7.65</v>
      </c>
      <c r="F998" s="53">
        <v>96.15</v>
      </c>
      <c r="G998" s="36">
        <f t="shared" si="78"/>
        <v>735.55</v>
      </c>
    </row>
    <row r="999" spans="1:7" ht="39" x14ac:dyDescent="0.35">
      <c r="A999" s="51">
        <v>4</v>
      </c>
      <c r="B999" s="51" t="s">
        <v>1037</v>
      </c>
      <c r="C999" s="52" t="s">
        <v>1038</v>
      </c>
      <c r="D999" s="51" t="s">
        <v>28</v>
      </c>
      <c r="E999" s="34">
        <v>11.05</v>
      </c>
      <c r="F999" s="53">
        <v>58.67</v>
      </c>
      <c r="G999" s="36">
        <f t="shared" si="78"/>
        <v>648.29999999999995</v>
      </c>
    </row>
    <row r="1000" spans="1:7" ht="26" x14ac:dyDescent="0.35">
      <c r="A1000" s="51">
        <v>5</v>
      </c>
      <c r="B1000" s="51" t="s">
        <v>734</v>
      </c>
      <c r="C1000" s="52" t="s">
        <v>735</v>
      </c>
      <c r="D1000" s="51" t="s">
        <v>146</v>
      </c>
      <c r="E1000" s="34">
        <v>350</v>
      </c>
      <c r="F1000" s="53">
        <v>0.79</v>
      </c>
      <c r="G1000" s="36">
        <f t="shared" si="78"/>
        <v>276.5</v>
      </c>
    </row>
    <row r="1001" spans="1:7" x14ac:dyDescent="0.35">
      <c r="A1001" s="51">
        <v>6</v>
      </c>
      <c r="B1001" s="51">
        <v>88012001</v>
      </c>
      <c r="C1001" s="52" t="s">
        <v>1039</v>
      </c>
      <c r="D1001" s="51" t="s">
        <v>146</v>
      </c>
      <c r="E1001" s="34">
        <v>30</v>
      </c>
      <c r="F1001" s="53">
        <v>1.36</v>
      </c>
      <c r="G1001" s="36">
        <f t="shared" si="78"/>
        <v>40.799999999999997</v>
      </c>
    </row>
    <row r="1002" spans="1:7" x14ac:dyDescent="0.35">
      <c r="A1002" s="51">
        <v>7</v>
      </c>
      <c r="B1002" s="51">
        <v>88012002</v>
      </c>
      <c r="C1002" s="52" t="s">
        <v>1040</v>
      </c>
      <c r="D1002" s="51" t="s">
        <v>146</v>
      </c>
      <c r="E1002" s="34">
        <v>530</v>
      </c>
      <c r="F1002" s="53">
        <v>0.51</v>
      </c>
      <c r="G1002" s="36">
        <f t="shared" si="78"/>
        <v>270.3</v>
      </c>
    </row>
    <row r="1003" spans="1:7" x14ac:dyDescent="0.35">
      <c r="A1003" s="51">
        <v>8</v>
      </c>
      <c r="B1003" s="51" t="s">
        <v>1041</v>
      </c>
      <c r="C1003" s="52" t="s">
        <v>1042</v>
      </c>
      <c r="D1003" s="51" t="s">
        <v>146</v>
      </c>
      <c r="E1003" s="34">
        <v>195</v>
      </c>
      <c r="F1003" s="53">
        <v>0.56999999999999995</v>
      </c>
      <c r="G1003" s="36">
        <f t="shared" si="78"/>
        <v>111.15</v>
      </c>
    </row>
    <row r="1004" spans="1:7" x14ac:dyDescent="0.35">
      <c r="A1004" s="51"/>
      <c r="B1004" s="51"/>
      <c r="C1004" s="66" t="s">
        <v>123</v>
      </c>
      <c r="D1004" s="66"/>
      <c r="E1004" s="66"/>
      <c r="G1004" s="54">
        <f>SUM(G996:G1003)</f>
        <v>3739.61</v>
      </c>
    </row>
    <row r="1005" spans="1:7" x14ac:dyDescent="0.35">
      <c r="A1005" s="48"/>
      <c r="B1005" s="48">
        <v>2</v>
      </c>
      <c r="C1005" s="69" t="s">
        <v>1043</v>
      </c>
      <c r="D1005" s="70"/>
      <c r="E1005" s="70"/>
      <c r="F1005" s="70"/>
      <c r="G1005" s="70"/>
    </row>
    <row r="1006" spans="1:7" ht="39" x14ac:dyDescent="0.35">
      <c r="A1006" s="51">
        <v>1</v>
      </c>
      <c r="B1006" s="51" t="s">
        <v>142</v>
      </c>
      <c r="C1006" s="52" t="s">
        <v>143</v>
      </c>
      <c r="D1006" s="51" t="s">
        <v>85</v>
      </c>
      <c r="E1006" s="34">
        <v>1</v>
      </c>
      <c r="F1006" s="53">
        <v>964.58</v>
      </c>
      <c r="G1006" s="36">
        <f t="shared" ref="G1006:G1011" si="79">ROUND(E1006*F1006,2)</f>
        <v>964.58</v>
      </c>
    </row>
    <row r="1007" spans="1:7" ht="39.75" customHeight="1" x14ac:dyDescent="0.35">
      <c r="A1007" s="51">
        <v>2</v>
      </c>
      <c r="B1007" s="51" t="s">
        <v>790</v>
      </c>
      <c r="C1007" s="52" t="s">
        <v>791</v>
      </c>
      <c r="D1007" s="51" t="s">
        <v>28</v>
      </c>
      <c r="E1007" s="34">
        <v>2.5499999999999998</v>
      </c>
      <c r="F1007" s="53">
        <v>220.98</v>
      </c>
      <c r="G1007" s="36">
        <f t="shared" si="79"/>
        <v>563.5</v>
      </c>
    </row>
    <row r="1008" spans="1:7" ht="26" x14ac:dyDescent="0.35">
      <c r="A1008" s="51">
        <v>3</v>
      </c>
      <c r="B1008" s="51" t="s">
        <v>749</v>
      </c>
      <c r="C1008" s="52" t="s">
        <v>750</v>
      </c>
      <c r="D1008" s="51" t="s">
        <v>28</v>
      </c>
      <c r="E1008" s="34">
        <v>0.15</v>
      </c>
      <c r="F1008" s="53">
        <v>1723.06</v>
      </c>
      <c r="G1008" s="36">
        <f t="shared" si="79"/>
        <v>258.45999999999998</v>
      </c>
    </row>
    <row r="1009" spans="1:7" ht="39" x14ac:dyDescent="0.35">
      <c r="A1009" s="51">
        <v>4</v>
      </c>
      <c r="B1009" s="51" t="s">
        <v>1037</v>
      </c>
      <c r="C1009" s="52" t="s">
        <v>1038</v>
      </c>
      <c r="D1009" s="51" t="s">
        <v>28</v>
      </c>
      <c r="E1009" s="34">
        <v>1.25</v>
      </c>
      <c r="F1009" s="53">
        <v>58.67</v>
      </c>
      <c r="G1009" s="36">
        <f t="shared" si="79"/>
        <v>73.34</v>
      </c>
    </row>
    <row r="1010" spans="1:7" ht="26" x14ac:dyDescent="0.35">
      <c r="A1010" s="51">
        <v>5</v>
      </c>
      <c r="B1010" s="51" t="s">
        <v>734</v>
      </c>
      <c r="C1010" s="52" t="s">
        <v>735</v>
      </c>
      <c r="D1010" s="51" t="s">
        <v>146</v>
      </c>
      <c r="E1010" s="34">
        <v>125</v>
      </c>
      <c r="F1010" s="53">
        <v>0.79</v>
      </c>
      <c r="G1010" s="36">
        <f t="shared" si="79"/>
        <v>98.75</v>
      </c>
    </row>
    <row r="1011" spans="1:7" ht="26" x14ac:dyDescent="0.35">
      <c r="A1011" s="51">
        <v>6</v>
      </c>
      <c r="B1011" s="51" t="s">
        <v>1044</v>
      </c>
      <c r="C1011" s="52" t="s">
        <v>1045</v>
      </c>
      <c r="D1011" s="51" t="s">
        <v>28</v>
      </c>
      <c r="E1011" s="34">
        <v>2.5</v>
      </c>
      <c r="F1011" s="53">
        <v>111.93</v>
      </c>
      <c r="G1011" s="36">
        <f t="shared" si="79"/>
        <v>279.83</v>
      </c>
    </row>
    <row r="1012" spans="1:7" x14ac:dyDescent="0.35">
      <c r="A1012" s="51"/>
      <c r="B1012" s="51"/>
      <c r="C1012" s="66" t="s">
        <v>37</v>
      </c>
      <c r="D1012" s="66"/>
      <c r="E1012" s="66"/>
      <c r="G1012" s="54">
        <f>SUM(G1006:G1011)</f>
        <v>2238.46</v>
      </c>
    </row>
    <row r="1013" spans="1:7" x14ac:dyDescent="0.35">
      <c r="A1013" s="48"/>
      <c r="B1013" s="48">
        <v>3</v>
      </c>
      <c r="C1013" s="69" t="s">
        <v>1046</v>
      </c>
      <c r="D1013" s="70"/>
      <c r="E1013" s="70"/>
      <c r="F1013" s="70"/>
      <c r="G1013" s="70"/>
    </row>
    <row r="1014" spans="1:7" ht="26" x14ac:dyDescent="0.35">
      <c r="A1014" s="51">
        <v>1</v>
      </c>
      <c r="B1014" s="51" t="s">
        <v>752</v>
      </c>
      <c r="C1014" s="52" t="s">
        <v>753</v>
      </c>
      <c r="D1014" s="51" t="s">
        <v>16</v>
      </c>
      <c r="E1014" s="34">
        <v>1</v>
      </c>
      <c r="F1014" s="53">
        <v>774.78</v>
      </c>
      <c r="G1014" s="36">
        <f t="shared" ref="G1014:G1023" si="80">ROUND(E1014*F1014,2)</f>
        <v>774.78</v>
      </c>
    </row>
    <row r="1015" spans="1:7" ht="26" x14ac:dyDescent="0.35">
      <c r="A1015" s="51">
        <v>2</v>
      </c>
      <c r="B1015" s="51" t="s">
        <v>752</v>
      </c>
      <c r="C1015" s="52" t="s">
        <v>1047</v>
      </c>
      <c r="D1015" s="51" t="s">
        <v>16</v>
      </c>
      <c r="E1015" s="34">
        <v>1</v>
      </c>
      <c r="F1015" s="53">
        <v>951.18</v>
      </c>
      <c r="G1015" s="36">
        <f t="shared" si="80"/>
        <v>951.18</v>
      </c>
    </row>
    <row r="1016" spans="1:7" ht="26" x14ac:dyDescent="0.35">
      <c r="A1016" s="51">
        <v>3</v>
      </c>
      <c r="B1016" s="51" t="s">
        <v>1048</v>
      </c>
      <c r="C1016" s="52" t="s">
        <v>1049</v>
      </c>
      <c r="D1016" s="51" t="s">
        <v>16</v>
      </c>
      <c r="E1016" s="34">
        <v>2</v>
      </c>
      <c r="F1016" s="53">
        <v>267.8</v>
      </c>
      <c r="G1016" s="36">
        <f t="shared" si="80"/>
        <v>535.6</v>
      </c>
    </row>
    <row r="1017" spans="1:7" ht="26" x14ac:dyDescent="0.35">
      <c r="A1017" s="51">
        <v>4</v>
      </c>
      <c r="B1017" s="51" t="s">
        <v>1050</v>
      </c>
      <c r="C1017" s="52" t="s">
        <v>1051</v>
      </c>
      <c r="D1017" s="51" t="s">
        <v>85</v>
      </c>
      <c r="E1017" s="34">
        <v>4</v>
      </c>
      <c r="F1017" s="53">
        <v>46.56</v>
      </c>
      <c r="G1017" s="36">
        <f t="shared" si="80"/>
        <v>186.24</v>
      </c>
    </row>
    <row r="1018" spans="1:7" ht="26" x14ac:dyDescent="0.35">
      <c r="A1018" s="51">
        <v>5</v>
      </c>
      <c r="B1018" s="51" t="s">
        <v>1052</v>
      </c>
      <c r="C1018" s="52" t="s">
        <v>1053</v>
      </c>
      <c r="D1018" s="51" t="s">
        <v>85</v>
      </c>
      <c r="E1018" s="34">
        <v>2</v>
      </c>
      <c r="F1018" s="53">
        <v>114.57</v>
      </c>
      <c r="G1018" s="36">
        <f t="shared" si="80"/>
        <v>229.14</v>
      </c>
    </row>
    <row r="1019" spans="1:7" ht="26" x14ac:dyDescent="0.35">
      <c r="A1019" s="51">
        <v>6</v>
      </c>
      <c r="B1019" s="51" t="s">
        <v>752</v>
      </c>
      <c r="C1019" s="52" t="s">
        <v>753</v>
      </c>
      <c r="D1019" s="51" t="s">
        <v>16</v>
      </c>
      <c r="E1019" s="34">
        <v>1</v>
      </c>
      <c r="F1019" s="53">
        <v>58.16</v>
      </c>
      <c r="G1019" s="36">
        <f t="shared" si="80"/>
        <v>58.16</v>
      </c>
    </row>
    <row r="1020" spans="1:7" ht="26" x14ac:dyDescent="0.35">
      <c r="A1020" s="51">
        <v>7</v>
      </c>
      <c r="B1020" s="51" t="s">
        <v>1054</v>
      </c>
      <c r="C1020" s="52" t="s">
        <v>1055</v>
      </c>
      <c r="D1020" s="51" t="s">
        <v>28</v>
      </c>
      <c r="E1020" s="34">
        <v>5.4</v>
      </c>
      <c r="F1020" s="53">
        <v>166.33</v>
      </c>
      <c r="G1020" s="36">
        <f t="shared" si="80"/>
        <v>898.18</v>
      </c>
    </row>
    <row r="1021" spans="1:7" ht="26" x14ac:dyDescent="0.35">
      <c r="A1021" s="51">
        <v>8</v>
      </c>
      <c r="B1021" s="51" t="s">
        <v>1056</v>
      </c>
      <c r="C1021" s="52" t="s">
        <v>1057</v>
      </c>
      <c r="D1021" s="51" t="s">
        <v>146</v>
      </c>
      <c r="E1021" s="34">
        <v>180</v>
      </c>
      <c r="F1021" s="53">
        <v>5.68</v>
      </c>
      <c r="G1021" s="36">
        <f t="shared" si="80"/>
        <v>1022.4</v>
      </c>
    </row>
    <row r="1022" spans="1:7" x14ac:dyDescent="0.35">
      <c r="A1022" s="51">
        <v>9</v>
      </c>
      <c r="B1022" s="51" t="s">
        <v>1058</v>
      </c>
      <c r="C1022" s="52" t="s">
        <v>1059</v>
      </c>
      <c r="D1022" s="51" t="s">
        <v>146</v>
      </c>
      <c r="E1022" s="34">
        <v>360</v>
      </c>
      <c r="F1022" s="53">
        <v>1.68</v>
      </c>
      <c r="G1022" s="36">
        <f t="shared" si="80"/>
        <v>604.79999999999995</v>
      </c>
    </row>
    <row r="1023" spans="1:7" ht="26" x14ac:dyDescent="0.35">
      <c r="A1023" s="51">
        <v>10</v>
      </c>
      <c r="B1023" s="51" t="s">
        <v>981</v>
      </c>
      <c r="C1023" s="52" t="s">
        <v>982</v>
      </c>
      <c r="D1023" s="51" t="s">
        <v>28</v>
      </c>
      <c r="E1023" s="34">
        <v>8.35</v>
      </c>
      <c r="F1023" s="53">
        <v>99.71</v>
      </c>
      <c r="G1023" s="36">
        <f t="shared" si="80"/>
        <v>832.58</v>
      </c>
    </row>
    <row r="1024" spans="1:7" x14ac:dyDescent="0.35">
      <c r="A1024" s="51"/>
      <c r="B1024" s="51"/>
      <c r="C1024" s="66" t="s">
        <v>163</v>
      </c>
      <c r="D1024" s="66"/>
      <c r="E1024" s="66"/>
      <c r="G1024" s="54">
        <f>SUM(G1014:G1023)</f>
        <v>6093.0599999999995</v>
      </c>
    </row>
    <row r="1025" spans="1:7" x14ac:dyDescent="0.35">
      <c r="A1025" s="51"/>
      <c r="B1025" s="51"/>
      <c r="C1025" s="66" t="s">
        <v>1060</v>
      </c>
      <c r="D1025" s="66"/>
      <c r="E1025" s="66"/>
      <c r="G1025" s="54">
        <f>G1004+G1012+G1024</f>
        <v>12071.13</v>
      </c>
    </row>
    <row r="1026" spans="1:7" x14ac:dyDescent="0.35">
      <c r="A1026" s="51"/>
      <c r="B1026" s="51"/>
      <c r="C1026" s="67" t="s">
        <v>39</v>
      </c>
      <c r="D1026" s="67"/>
      <c r="E1026" s="67"/>
      <c r="G1026" s="36">
        <f>ROUND(G1025*0.21,2)</f>
        <v>2534.94</v>
      </c>
    </row>
    <row r="1027" spans="1:7" x14ac:dyDescent="0.35">
      <c r="A1027" s="51"/>
      <c r="B1027" s="51"/>
      <c r="C1027" s="66" t="s">
        <v>1061</v>
      </c>
      <c r="D1027" s="66"/>
      <c r="E1027" s="66"/>
      <c r="G1027" s="54">
        <f>SUM(G1025:G1026)</f>
        <v>14606.07</v>
      </c>
    </row>
    <row r="1029" spans="1:7" x14ac:dyDescent="0.35">
      <c r="B1029" s="61" t="s">
        <v>41</v>
      </c>
      <c r="C1029" s="61"/>
      <c r="D1029" s="61"/>
      <c r="E1029" s="61"/>
      <c r="F1029" s="61"/>
      <c r="G1029" s="61"/>
    </row>
    <row r="1030" spans="1:7" x14ac:dyDescent="0.35">
      <c r="B1030" s="61" t="s">
        <v>42</v>
      </c>
      <c r="C1030" s="61"/>
      <c r="D1030" s="61"/>
      <c r="E1030" s="61"/>
      <c r="F1030" s="61"/>
      <c r="G1030" s="61"/>
    </row>
    <row r="1032" spans="1:7" x14ac:dyDescent="0.35">
      <c r="A1032" s="56"/>
      <c r="B1032" s="56"/>
      <c r="C1032" s="38"/>
      <c r="D1032" s="56"/>
      <c r="E1032" s="56"/>
      <c r="F1032" s="57"/>
      <c r="G1032" s="58"/>
    </row>
    <row r="1034" spans="1:7" x14ac:dyDescent="0.35">
      <c r="C1034" s="68" t="s">
        <v>0</v>
      </c>
      <c r="D1034" s="62"/>
      <c r="E1034" s="62"/>
      <c r="F1034" s="62"/>
    </row>
    <row r="1035" spans="1:7" x14ac:dyDescent="0.35">
      <c r="C1035" s="62" t="s">
        <v>1</v>
      </c>
      <c r="D1035" s="62"/>
      <c r="E1035" s="62"/>
      <c r="F1035" s="62"/>
    </row>
    <row r="1037" spans="1:7" x14ac:dyDescent="0.35">
      <c r="A1037" s="69" t="s">
        <v>2</v>
      </c>
      <c r="B1037" s="70"/>
      <c r="C1037" s="70"/>
      <c r="D1037" s="70"/>
      <c r="E1037" s="70"/>
      <c r="F1037" s="70"/>
      <c r="G1037" s="70"/>
    </row>
    <row r="1038" spans="1:7" x14ac:dyDescent="0.35">
      <c r="A1038" s="70"/>
      <c r="B1038" s="70"/>
      <c r="C1038" s="70"/>
      <c r="D1038" s="70"/>
      <c r="E1038" s="70"/>
      <c r="F1038" s="70"/>
      <c r="G1038" s="70"/>
    </row>
    <row r="1039" spans="1:7" x14ac:dyDescent="0.35">
      <c r="A1039" s="69" t="s">
        <v>180</v>
      </c>
      <c r="B1039" s="70"/>
      <c r="C1039" s="70"/>
      <c r="D1039" s="70"/>
      <c r="E1039" s="70"/>
      <c r="F1039" s="70"/>
      <c r="G1039" s="70"/>
    </row>
    <row r="1040" spans="1:7" x14ac:dyDescent="0.35">
      <c r="A1040" s="70"/>
      <c r="B1040" s="70"/>
      <c r="C1040" s="70"/>
      <c r="D1040" s="70"/>
      <c r="E1040" s="70"/>
      <c r="F1040" s="70"/>
      <c r="G1040" s="70"/>
    </row>
    <row r="1041" spans="1:7" x14ac:dyDescent="0.35">
      <c r="A1041" s="69" t="s">
        <v>1062</v>
      </c>
      <c r="B1041" s="70"/>
      <c r="C1041" s="70"/>
      <c r="D1041" s="70"/>
      <c r="E1041" s="70"/>
      <c r="F1041" s="70"/>
      <c r="G1041" s="70"/>
    </row>
    <row r="1042" spans="1:7" x14ac:dyDescent="0.35">
      <c r="A1042" s="70"/>
      <c r="B1042" s="70"/>
      <c r="C1042" s="70"/>
      <c r="D1042" s="70"/>
      <c r="E1042" s="70"/>
      <c r="F1042" s="70"/>
      <c r="G1042" s="70"/>
    </row>
    <row r="1043" spans="1:7" ht="12.75" customHeight="1" x14ac:dyDescent="0.35">
      <c r="A1043" s="71"/>
      <c r="B1043" s="71"/>
      <c r="C1043" s="38"/>
      <c r="D1043" s="72" t="s">
        <v>5</v>
      </c>
      <c r="E1043" s="72"/>
      <c r="F1043" s="72"/>
      <c r="G1043" s="39">
        <f>G1073</f>
        <v>57398.78</v>
      </c>
    </row>
    <row r="1044" spans="1:7" x14ac:dyDescent="0.35">
      <c r="A1044" s="40" t="s">
        <v>6</v>
      </c>
      <c r="B1044" s="40" t="s">
        <v>7</v>
      </c>
      <c r="C1044" s="40" t="s">
        <v>8</v>
      </c>
      <c r="D1044" s="41" t="s">
        <v>9</v>
      </c>
      <c r="E1044" s="62" t="s">
        <v>10</v>
      </c>
      <c r="F1044" s="42" t="s">
        <v>11</v>
      </c>
      <c r="G1044" s="60" t="s">
        <v>12</v>
      </c>
    </row>
    <row r="1045" spans="1:7" x14ac:dyDescent="0.35">
      <c r="A1045" s="44" t="s">
        <v>13</v>
      </c>
      <c r="B1045" s="44" t="s">
        <v>14</v>
      </c>
      <c r="C1045" s="44" t="s">
        <v>15</v>
      </c>
      <c r="D1045" s="45" t="s">
        <v>16</v>
      </c>
      <c r="E1045" s="63"/>
      <c r="F1045" s="46" t="s">
        <v>17</v>
      </c>
      <c r="G1045" s="47" t="s">
        <v>18</v>
      </c>
    </row>
    <row r="1046" spans="1:7" x14ac:dyDescent="0.35">
      <c r="A1046" s="48"/>
      <c r="B1046" s="48">
        <v>1</v>
      </c>
      <c r="C1046" s="64" t="s">
        <v>1063</v>
      </c>
      <c r="D1046" s="65"/>
      <c r="E1046" s="65"/>
      <c r="F1046" s="65"/>
      <c r="G1046" s="65"/>
    </row>
    <row r="1047" spans="1:7" ht="26" x14ac:dyDescent="0.35">
      <c r="A1047" s="51">
        <v>1</v>
      </c>
      <c r="B1047" s="51" t="s">
        <v>1064</v>
      </c>
      <c r="C1047" s="52" t="s">
        <v>1065</v>
      </c>
      <c r="D1047" s="51" t="s">
        <v>85</v>
      </c>
      <c r="E1047" s="34">
        <v>2</v>
      </c>
      <c r="F1047" s="53">
        <v>68.66</v>
      </c>
      <c r="G1047" s="36">
        <f>ROUND(E1047*F1047,2)</f>
        <v>137.32</v>
      </c>
    </row>
    <row r="1048" spans="1:7" x14ac:dyDescent="0.35">
      <c r="A1048" s="51">
        <v>2</v>
      </c>
      <c r="B1048" s="51">
        <v>88013001</v>
      </c>
      <c r="C1048" s="52" t="s">
        <v>1066</v>
      </c>
      <c r="D1048" s="51" t="s">
        <v>120</v>
      </c>
      <c r="E1048" s="34">
        <v>1</v>
      </c>
      <c r="F1048" s="53">
        <v>562.28</v>
      </c>
      <c r="G1048" s="36">
        <f t="shared" ref="G1048:G1069" si="81">ROUND(E1048*F1048,2)</f>
        <v>562.28</v>
      </c>
    </row>
    <row r="1049" spans="1:7" x14ac:dyDescent="0.35">
      <c r="A1049" s="51">
        <v>3</v>
      </c>
      <c r="B1049" s="51">
        <v>88013002</v>
      </c>
      <c r="C1049" s="52" t="s">
        <v>1067</v>
      </c>
      <c r="D1049" s="51" t="s">
        <v>120</v>
      </c>
      <c r="E1049" s="34">
        <v>1</v>
      </c>
      <c r="F1049" s="53">
        <v>319.73</v>
      </c>
      <c r="G1049" s="36">
        <f t="shared" si="81"/>
        <v>319.73</v>
      </c>
    </row>
    <row r="1050" spans="1:7" ht="26" x14ac:dyDescent="0.35">
      <c r="A1050" s="51">
        <v>4</v>
      </c>
      <c r="B1050" s="51" t="s">
        <v>1000</v>
      </c>
      <c r="C1050" s="52" t="s">
        <v>1001</v>
      </c>
      <c r="D1050" s="51" t="s">
        <v>85</v>
      </c>
      <c r="E1050" s="34">
        <v>27</v>
      </c>
      <c r="F1050" s="53">
        <v>12.1</v>
      </c>
      <c r="G1050" s="36">
        <f t="shared" si="81"/>
        <v>326.7</v>
      </c>
    </row>
    <row r="1051" spans="1:7" x14ac:dyDescent="0.35">
      <c r="A1051" s="51">
        <v>5</v>
      </c>
      <c r="B1051" s="51">
        <v>88013003</v>
      </c>
      <c r="C1051" s="52" t="s">
        <v>1068</v>
      </c>
      <c r="D1051" s="51" t="s">
        <v>120</v>
      </c>
      <c r="E1051" s="34">
        <v>2</v>
      </c>
      <c r="F1051" s="53">
        <v>49.61</v>
      </c>
      <c r="G1051" s="36">
        <f t="shared" si="81"/>
        <v>99.22</v>
      </c>
    </row>
    <row r="1052" spans="1:7" x14ac:dyDescent="0.35">
      <c r="A1052" s="51">
        <v>6</v>
      </c>
      <c r="B1052" s="51">
        <v>88013004</v>
      </c>
      <c r="C1052" s="52" t="s">
        <v>1069</v>
      </c>
      <c r="D1052" s="51" t="s">
        <v>120</v>
      </c>
      <c r="E1052" s="34">
        <v>4</v>
      </c>
      <c r="F1052" s="53">
        <v>27.56</v>
      </c>
      <c r="G1052" s="36">
        <f t="shared" si="81"/>
        <v>110.24</v>
      </c>
    </row>
    <row r="1053" spans="1:7" x14ac:dyDescent="0.35">
      <c r="A1053" s="51">
        <v>7</v>
      </c>
      <c r="B1053" s="51">
        <v>88013005</v>
      </c>
      <c r="C1053" s="52" t="s">
        <v>1070</v>
      </c>
      <c r="D1053" s="51" t="s">
        <v>120</v>
      </c>
      <c r="E1053" s="34">
        <v>10</v>
      </c>
      <c r="F1053" s="53">
        <v>104.74</v>
      </c>
      <c r="G1053" s="36">
        <f t="shared" si="81"/>
        <v>1047.4000000000001</v>
      </c>
    </row>
    <row r="1054" spans="1:7" x14ac:dyDescent="0.35">
      <c r="A1054" s="51">
        <v>8</v>
      </c>
      <c r="B1054" s="51">
        <v>88013006</v>
      </c>
      <c r="C1054" s="52" t="s">
        <v>1071</v>
      </c>
      <c r="D1054" s="51" t="s">
        <v>120</v>
      </c>
      <c r="E1054" s="34">
        <v>10</v>
      </c>
      <c r="F1054" s="53">
        <v>11.03</v>
      </c>
      <c r="G1054" s="36">
        <f t="shared" si="81"/>
        <v>110.3</v>
      </c>
    </row>
    <row r="1055" spans="1:7" x14ac:dyDescent="0.35">
      <c r="A1055" s="51">
        <v>9</v>
      </c>
      <c r="B1055" s="51">
        <v>88013007</v>
      </c>
      <c r="C1055" s="52" t="s">
        <v>1072</v>
      </c>
      <c r="D1055" s="51" t="s">
        <v>120</v>
      </c>
      <c r="E1055" s="34">
        <v>1</v>
      </c>
      <c r="F1055" s="53">
        <v>71.66</v>
      </c>
      <c r="G1055" s="36">
        <f t="shared" si="81"/>
        <v>71.66</v>
      </c>
    </row>
    <row r="1056" spans="1:7" x14ac:dyDescent="0.35">
      <c r="A1056" s="51">
        <v>10</v>
      </c>
      <c r="B1056" s="51" t="s">
        <v>1073</v>
      </c>
      <c r="C1056" s="52" t="s">
        <v>1074</v>
      </c>
      <c r="D1056" s="51" t="s">
        <v>85</v>
      </c>
      <c r="E1056" s="34">
        <v>111</v>
      </c>
      <c r="F1056" s="53">
        <v>38.770000000000003</v>
      </c>
      <c r="G1056" s="36">
        <f t="shared" si="81"/>
        <v>4303.47</v>
      </c>
    </row>
    <row r="1057" spans="1:7" ht="26" x14ac:dyDescent="0.35">
      <c r="A1057" s="51">
        <v>11</v>
      </c>
      <c r="B1057" s="51" t="s">
        <v>1075</v>
      </c>
      <c r="C1057" s="52" t="s">
        <v>1076</v>
      </c>
      <c r="D1057" s="51" t="s">
        <v>85</v>
      </c>
      <c r="E1057" s="34">
        <v>11</v>
      </c>
      <c r="F1057" s="53">
        <v>5.4</v>
      </c>
      <c r="G1057" s="36">
        <f t="shared" si="81"/>
        <v>59.4</v>
      </c>
    </row>
    <row r="1058" spans="1:7" ht="26" x14ac:dyDescent="0.35">
      <c r="A1058" s="51">
        <v>12</v>
      </c>
      <c r="B1058" s="51" t="s">
        <v>1000</v>
      </c>
      <c r="C1058" s="52" t="s">
        <v>1001</v>
      </c>
      <c r="D1058" s="51" t="s">
        <v>85</v>
      </c>
      <c r="E1058" s="34">
        <v>24</v>
      </c>
      <c r="F1058" s="53">
        <v>5.42</v>
      </c>
      <c r="G1058" s="36">
        <f t="shared" si="81"/>
        <v>130.08000000000001</v>
      </c>
    </row>
    <row r="1059" spans="1:7" x14ac:dyDescent="0.35">
      <c r="A1059" s="51">
        <v>13</v>
      </c>
      <c r="B1059" s="51">
        <v>88013008</v>
      </c>
      <c r="C1059" s="52" t="s">
        <v>1077</v>
      </c>
      <c r="D1059" s="51" t="s">
        <v>16</v>
      </c>
      <c r="E1059" s="34">
        <v>11</v>
      </c>
      <c r="F1059" s="53">
        <v>132.30000000000001</v>
      </c>
      <c r="G1059" s="36">
        <f t="shared" si="81"/>
        <v>1455.3</v>
      </c>
    </row>
    <row r="1060" spans="1:7" x14ac:dyDescent="0.35">
      <c r="A1060" s="51">
        <v>14</v>
      </c>
      <c r="B1060" s="51">
        <v>88013009</v>
      </c>
      <c r="C1060" s="52" t="s">
        <v>1078</v>
      </c>
      <c r="D1060" s="51" t="s">
        <v>16</v>
      </c>
      <c r="E1060" s="34">
        <v>1</v>
      </c>
      <c r="F1060" s="53">
        <v>352.8</v>
      </c>
      <c r="G1060" s="36">
        <f t="shared" si="81"/>
        <v>352.8</v>
      </c>
    </row>
    <row r="1061" spans="1:7" x14ac:dyDescent="0.35">
      <c r="A1061" s="51">
        <v>15</v>
      </c>
      <c r="B1061" s="51">
        <v>88013010</v>
      </c>
      <c r="C1061" s="52" t="s">
        <v>1079</v>
      </c>
      <c r="D1061" s="51" t="s">
        <v>16</v>
      </c>
      <c r="E1061" s="34">
        <v>1</v>
      </c>
      <c r="F1061" s="53">
        <v>264.60000000000002</v>
      </c>
      <c r="G1061" s="36">
        <f t="shared" si="81"/>
        <v>264.60000000000002</v>
      </c>
    </row>
    <row r="1062" spans="1:7" x14ac:dyDescent="0.35">
      <c r="A1062" s="51">
        <v>16</v>
      </c>
      <c r="B1062" s="51">
        <v>88013011</v>
      </c>
      <c r="C1062" s="52" t="s">
        <v>1080</v>
      </c>
      <c r="D1062" s="51" t="s">
        <v>16</v>
      </c>
      <c r="E1062" s="34">
        <v>10</v>
      </c>
      <c r="F1062" s="53">
        <v>396.9</v>
      </c>
      <c r="G1062" s="36">
        <f t="shared" si="81"/>
        <v>3969</v>
      </c>
    </row>
    <row r="1063" spans="1:7" x14ac:dyDescent="0.35">
      <c r="A1063" s="51">
        <v>17</v>
      </c>
      <c r="B1063" s="51">
        <v>88013012</v>
      </c>
      <c r="C1063" s="52" t="s">
        <v>1081</v>
      </c>
      <c r="D1063" s="51" t="s">
        <v>16</v>
      </c>
      <c r="E1063" s="34">
        <v>1</v>
      </c>
      <c r="F1063" s="53">
        <v>308.7</v>
      </c>
      <c r="G1063" s="36">
        <f t="shared" si="81"/>
        <v>308.7</v>
      </c>
    </row>
    <row r="1064" spans="1:7" ht="26" x14ac:dyDescent="0.35">
      <c r="A1064" s="51">
        <v>18</v>
      </c>
      <c r="B1064" s="51" t="s">
        <v>1082</v>
      </c>
      <c r="C1064" s="52" t="s">
        <v>1083</v>
      </c>
      <c r="D1064" s="51" t="s">
        <v>85</v>
      </c>
      <c r="E1064" s="34">
        <v>2</v>
      </c>
      <c r="F1064" s="53">
        <v>451.09</v>
      </c>
      <c r="G1064" s="36">
        <f t="shared" si="81"/>
        <v>902.18</v>
      </c>
    </row>
    <row r="1065" spans="1:7" ht="26" x14ac:dyDescent="0.35">
      <c r="A1065" s="51">
        <v>19</v>
      </c>
      <c r="B1065" s="51" t="s">
        <v>749</v>
      </c>
      <c r="C1065" s="52" t="s">
        <v>750</v>
      </c>
      <c r="D1065" s="51" t="s">
        <v>28</v>
      </c>
      <c r="E1065" s="34">
        <v>3.7</v>
      </c>
      <c r="F1065" s="53">
        <v>1789.57</v>
      </c>
      <c r="G1065" s="36">
        <f t="shared" si="81"/>
        <v>6621.41</v>
      </c>
    </row>
    <row r="1066" spans="1:7" ht="26" x14ac:dyDescent="0.35">
      <c r="A1066" s="51">
        <v>20</v>
      </c>
      <c r="B1066" s="51" t="s">
        <v>1044</v>
      </c>
      <c r="C1066" s="52" t="s">
        <v>1084</v>
      </c>
      <c r="D1066" s="51" t="s">
        <v>28</v>
      </c>
      <c r="E1066" s="34">
        <v>134.19999999999999</v>
      </c>
      <c r="F1066" s="53">
        <v>174.36</v>
      </c>
      <c r="G1066" s="36">
        <f t="shared" si="81"/>
        <v>23399.11</v>
      </c>
    </row>
    <row r="1067" spans="1:7" ht="39" x14ac:dyDescent="0.35">
      <c r="A1067" s="51">
        <v>21</v>
      </c>
      <c r="B1067" s="51" t="s">
        <v>1085</v>
      </c>
      <c r="C1067" s="52" t="s">
        <v>1086</v>
      </c>
      <c r="D1067" s="51" t="s">
        <v>28</v>
      </c>
      <c r="E1067" s="34">
        <v>12</v>
      </c>
      <c r="F1067" s="53">
        <v>169.81</v>
      </c>
      <c r="G1067" s="36">
        <f t="shared" si="81"/>
        <v>2037.72</v>
      </c>
    </row>
    <row r="1068" spans="1:7" ht="39" x14ac:dyDescent="0.35">
      <c r="A1068" s="51">
        <v>22</v>
      </c>
      <c r="B1068" s="51" t="s">
        <v>800</v>
      </c>
      <c r="C1068" s="52" t="s">
        <v>983</v>
      </c>
      <c r="D1068" s="51" t="s">
        <v>28</v>
      </c>
      <c r="E1068" s="34">
        <v>3</v>
      </c>
      <c r="F1068" s="53">
        <v>233.8</v>
      </c>
      <c r="G1068" s="36">
        <f t="shared" si="81"/>
        <v>701.4</v>
      </c>
    </row>
    <row r="1069" spans="1:7" ht="26" x14ac:dyDescent="0.35">
      <c r="A1069" s="51">
        <v>23</v>
      </c>
      <c r="B1069" s="51" t="s">
        <v>1087</v>
      </c>
      <c r="C1069" s="52" t="s">
        <v>1088</v>
      </c>
      <c r="D1069" s="51" t="s">
        <v>85</v>
      </c>
      <c r="E1069" s="34">
        <v>1</v>
      </c>
      <c r="F1069" s="53">
        <v>146.99</v>
      </c>
      <c r="G1069" s="36">
        <f t="shared" si="81"/>
        <v>146.99</v>
      </c>
    </row>
    <row r="1070" spans="1:7" x14ac:dyDescent="0.35">
      <c r="A1070" s="51"/>
      <c r="B1070" s="51"/>
      <c r="C1070" s="66" t="s">
        <v>123</v>
      </c>
      <c r="D1070" s="66"/>
      <c r="E1070" s="66"/>
      <c r="G1070" s="54">
        <f>SUM(G1047:G1069)</f>
        <v>47437.01</v>
      </c>
    </row>
    <row r="1071" spans="1:7" x14ac:dyDescent="0.35">
      <c r="A1071" s="51"/>
      <c r="B1071" s="51"/>
      <c r="C1071" s="66" t="s">
        <v>1089</v>
      </c>
      <c r="D1071" s="66"/>
      <c r="E1071" s="66"/>
      <c r="G1071" s="54">
        <f>G1070</f>
        <v>47437.01</v>
      </c>
    </row>
    <row r="1072" spans="1:7" x14ac:dyDescent="0.35">
      <c r="A1072" s="51"/>
      <c r="B1072" s="51"/>
      <c r="C1072" s="67" t="s">
        <v>39</v>
      </c>
      <c r="D1072" s="67"/>
      <c r="E1072" s="67"/>
      <c r="G1072" s="36">
        <f>ROUND(G1071*0.21,2)</f>
        <v>9961.77</v>
      </c>
    </row>
    <row r="1073" spans="1:7" x14ac:dyDescent="0.35">
      <c r="A1073" s="51"/>
      <c r="B1073" s="51"/>
      <c r="C1073" s="66" t="s">
        <v>1090</v>
      </c>
      <c r="D1073" s="66"/>
      <c r="E1073" s="66"/>
      <c r="G1073" s="54">
        <f>SUM(G1071:G1072)</f>
        <v>57398.78</v>
      </c>
    </row>
    <row r="1075" spans="1:7" x14ac:dyDescent="0.35">
      <c r="B1075" s="61" t="s">
        <v>41</v>
      </c>
      <c r="C1075" s="61"/>
      <c r="D1075" s="61"/>
      <c r="E1075" s="61"/>
      <c r="F1075" s="61"/>
      <c r="G1075" s="61"/>
    </row>
    <row r="1076" spans="1:7" x14ac:dyDescent="0.35">
      <c r="B1076" s="61" t="s">
        <v>42</v>
      </c>
      <c r="C1076" s="61"/>
      <c r="D1076" s="61"/>
      <c r="E1076" s="61"/>
      <c r="F1076" s="61"/>
      <c r="G1076" s="61"/>
    </row>
  </sheetData>
  <mergeCells count="314">
    <mergeCell ref="C28:E28"/>
    <mergeCell ref="C29:G29"/>
    <mergeCell ref="C33:E33"/>
    <mergeCell ref="C34:G34"/>
    <mergeCell ref="E11:E12"/>
    <mergeCell ref="C21:E21"/>
    <mergeCell ref="C22:G22"/>
    <mergeCell ref="C1:F1"/>
    <mergeCell ref="C2:F2"/>
    <mergeCell ref="A4:G5"/>
    <mergeCell ref="A6:G7"/>
    <mergeCell ref="A8:G9"/>
    <mergeCell ref="A10:B10"/>
    <mergeCell ref="D10:F10"/>
    <mergeCell ref="C47:G47"/>
    <mergeCell ref="C67:E67"/>
    <mergeCell ref="C51:E51"/>
    <mergeCell ref="C52:G52"/>
    <mergeCell ref="C57:E57"/>
    <mergeCell ref="C58:G58"/>
    <mergeCell ref="C46:E46"/>
    <mergeCell ref="C39:E39"/>
    <mergeCell ref="C40:G40"/>
    <mergeCell ref="C62:E62"/>
    <mergeCell ref="C63:G63"/>
    <mergeCell ref="C68:G68"/>
    <mergeCell ref="C72:E72"/>
    <mergeCell ref="C73:G73"/>
    <mergeCell ref="C84:E84"/>
    <mergeCell ref="C162:E162"/>
    <mergeCell ref="C163:G163"/>
    <mergeCell ref="C140:G140"/>
    <mergeCell ref="C85:G85"/>
    <mergeCell ref="C92:E92"/>
    <mergeCell ref="C93:E93"/>
    <mergeCell ref="C94:E94"/>
    <mergeCell ref="A107:G108"/>
    <mergeCell ref="A109:G110"/>
    <mergeCell ref="A111:B111"/>
    <mergeCell ref="D111:F111"/>
    <mergeCell ref="E112:E113"/>
    <mergeCell ref="C139:E139"/>
    <mergeCell ref="C95:E95"/>
    <mergeCell ref="B97:G97"/>
    <mergeCell ref="B98:G98"/>
    <mergeCell ref="C102:F102"/>
    <mergeCell ref="C103:F103"/>
    <mergeCell ref="A105:G106"/>
    <mergeCell ref="B221:G221"/>
    <mergeCell ref="B222:G222"/>
    <mergeCell ref="C226:F226"/>
    <mergeCell ref="C227:F227"/>
    <mergeCell ref="A229:G230"/>
    <mergeCell ref="A231:G232"/>
    <mergeCell ref="C204:E204"/>
    <mergeCell ref="C205:G205"/>
    <mergeCell ref="C216:E216"/>
    <mergeCell ref="C217:E217"/>
    <mergeCell ref="C218:E218"/>
    <mergeCell ref="C219:E219"/>
    <mergeCell ref="C269:E269"/>
    <mergeCell ref="C270:G270"/>
    <mergeCell ref="C274:E274"/>
    <mergeCell ref="C275:G275"/>
    <mergeCell ref="C278:E278"/>
    <mergeCell ref="C279:G279"/>
    <mergeCell ref="A233:G234"/>
    <mergeCell ref="A235:B235"/>
    <mergeCell ref="D235:F235"/>
    <mergeCell ref="E236:E237"/>
    <mergeCell ref="C251:E251"/>
    <mergeCell ref="C252:G252"/>
    <mergeCell ref="C316:E316"/>
    <mergeCell ref="C317:G317"/>
    <mergeCell ref="C324:E324"/>
    <mergeCell ref="C325:G325"/>
    <mergeCell ref="C328:E328"/>
    <mergeCell ref="C329:G329"/>
    <mergeCell ref="C298:E298"/>
    <mergeCell ref="C299:G299"/>
    <mergeCell ref="C308:E308"/>
    <mergeCell ref="C309:G309"/>
    <mergeCell ref="C312:E312"/>
    <mergeCell ref="C313:G313"/>
    <mergeCell ref="C345:E345"/>
    <mergeCell ref="C346:G346"/>
    <mergeCell ref="C349:E349"/>
    <mergeCell ref="C350:G350"/>
    <mergeCell ref="C362:E362"/>
    <mergeCell ref="C363:E363"/>
    <mergeCell ref="C331:E331"/>
    <mergeCell ref="C332:G332"/>
    <mergeCell ref="C336:E336"/>
    <mergeCell ref="C337:G337"/>
    <mergeCell ref="C341:E341"/>
    <mergeCell ref="C342:G342"/>
    <mergeCell ref="A375:G376"/>
    <mergeCell ref="A377:G378"/>
    <mergeCell ref="A379:G380"/>
    <mergeCell ref="A381:B381"/>
    <mergeCell ref="D381:F381"/>
    <mergeCell ref="E382:E383"/>
    <mergeCell ref="C364:E364"/>
    <mergeCell ref="C365:E365"/>
    <mergeCell ref="B367:G367"/>
    <mergeCell ref="B368:G368"/>
    <mergeCell ref="C372:F372"/>
    <mergeCell ref="C373:F373"/>
    <mergeCell ref="C406:E406"/>
    <mergeCell ref="C407:G407"/>
    <mergeCell ref="C419:E419"/>
    <mergeCell ref="C420:G420"/>
    <mergeCell ref="C423:E423"/>
    <mergeCell ref="C424:E424"/>
    <mergeCell ref="C388:E388"/>
    <mergeCell ref="C389:G389"/>
    <mergeCell ref="C391:E391"/>
    <mergeCell ref="C392:G392"/>
    <mergeCell ref="C398:E398"/>
    <mergeCell ref="C399:G399"/>
    <mergeCell ref="A436:G437"/>
    <mergeCell ref="A438:G439"/>
    <mergeCell ref="A440:G441"/>
    <mergeCell ref="A442:B442"/>
    <mergeCell ref="D442:F442"/>
    <mergeCell ref="E443:E444"/>
    <mergeCell ref="C425:E425"/>
    <mergeCell ref="C426:E426"/>
    <mergeCell ref="B428:G428"/>
    <mergeCell ref="B429:G429"/>
    <mergeCell ref="C433:F433"/>
    <mergeCell ref="C434:F434"/>
    <mergeCell ref="C463:G463"/>
    <mergeCell ref="C465:E465"/>
    <mergeCell ref="C466:G466"/>
    <mergeCell ref="C487:E487"/>
    <mergeCell ref="C488:G488"/>
    <mergeCell ref="C490:E490"/>
    <mergeCell ref="C452:E452"/>
    <mergeCell ref="C453:G453"/>
    <mergeCell ref="C455:E455"/>
    <mergeCell ref="C456:G456"/>
    <mergeCell ref="C462:E462"/>
    <mergeCell ref="C527:G527"/>
    <mergeCell ref="C536:E536"/>
    <mergeCell ref="C537:G537"/>
    <mergeCell ref="C544:E544"/>
    <mergeCell ref="C545:G545"/>
    <mergeCell ref="C556:E556"/>
    <mergeCell ref="C491:G491"/>
    <mergeCell ref="C514:E514"/>
    <mergeCell ref="C515:G515"/>
    <mergeCell ref="C517:E517"/>
    <mergeCell ref="C518:G518"/>
    <mergeCell ref="C526:E526"/>
    <mergeCell ref="C572:G572"/>
    <mergeCell ref="C582:E582"/>
    <mergeCell ref="C583:G583"/>
    <mergeCell ref="C593:E593"/>
    <mergeCell ref="C594:E594"/>
    <mergeCell ref="C595:E595"/>
    <mergeCell ref="C557:G557"/>
    <mergeCell ref="C562:E562"/>
    <mergeCell ref="C563:G563"/>
    <mergeCell ref="C565:E565"/>
    <mergeCell ref="C566:G566"/>
    <mergeCell ref="C571:E571"/>
    <mergeCell ref="A608:G609"/>
    <mergeCell ref="A610:G611"/>
    <mergeCell ref="A612:B612"/>
    <mergeCell ref="D612:F612"/>
    <mergeCell ref="E613:E614"/>
    <mergeCell ref="C622:E622"/>
    <mergeCell ref="C596:E596"/>
    <mergeCell ref="B598:G598"/>
    <mergeCell ref="B599:G599"/>
    <mergeCell ref="C603:F603"/>
    <mergeCell ref="C604:F604"/>
    <mergeCell ref="A606:G607"/>
    <mergeCell ref="C647:G647"/>
    <mergeCell ref="C650:E650"/>
    <mergeCell ref="C651:E651"/>
    <mergeCell ref="C652:E652"/>
    <mergeCell ref="C653:E653"/>
    <mergeCell ref="B655:G655"/>
    <mergeCell ref="C623:G623"/>
    <mergeCell ref="C631:E631"/>
    <mergeCell ref="C632:G632"/>
    <mergeCell ref="C639:E639"/>
    <mergeCell ref="C640:G640"/>
    <mergeCell ref="C646:E646"/>
    <mergeCell ref="A668:B668"/>
    <mergeCell ref="D668:F668"/>
    <mergeCell ref="E669:E670"/>
    <mergeCell ref="C689:E689"/>
    <mergeCell ref="C690:G690"/>
    <mergeCell ref="C707:E707"/>
    <mergeCell ref="B656:G656"/>
    <mergeCell ref="C660:F660"/>
    <mergeCell ref="C661:F661"/>
    <mergeCell ref="A662:G663"/>
    <mergeCell ref="A664:G665"/>
    <mergeCell ref="A666:G667"/>
    <mergeCell ref="C736:G736"/>
    <mergeCell ref="C741:E741"/>
    <mergeCell ref="C742:G742"/>
    <mergeCell ref="C751:E751"/>
    <mergeCell ref="C752:E752"/>
    <mergeCell ref="C753:E753"/>
    <mergeCell ref="C708:G708"/>
    <mergeCell ref="C713:E713"/>
    <mergeCell ref="C714:G714"/>
    <mergeCell ref="C726:E726"/>
    <mergeCell ref="C727:G727"/>
    <mergeCell ref="C735:E735"/>
    <mergeCell ref="A766:G767"/>
    <mergeCell ref="A768:G769"/>
    <mergeCell ref="A770:B770"/>
    <mergeCell ref="D770:F770"/>
    <mergeCell ref="E771:E772"/>
    <mergeCell ref="C806:E806"/>
    <mergeCell ref="C754:E754"/>
    <mergeCell ref="B756:G756"/>
    <mergeCell ref="B757:G757"/>
    <mergeCell ref="C761:F761"/>
    <mergeCell ref="C762:F762"/>
    <mergeCell ref="A764:G765"/>
    <mergeCell ref="C849:G849"/>
    <mergeCell ref="C859:E859"/>
    <mergeCell ref="C860:G860"/>
    <mergeCell ref="C868:E868"/>
    <mergeCell ref="C869:G869"/>
    <mergeCell ref="C878:E878"/>
    <mergeCell ref="C807:G807"/>
    <mergeCell ref="C820:E820"/>
    <mergeCell ref="C821:G821"/>
    <mergeCell ref="C836:E836"/>
    <mergeCell ref="C837:G837"/>
    <mergeCell ref="C848:E848"/>
    <mergeCell ref="C889:F889"/>
    <mergeCell ref="A891:G892"/>
    <mergeCell ref="A893:G894"/>
    <mergeCell ref="A895:G896"/>
    <mergeCell ref="A897:B897"/>
    <mergeCell ref="D897:F897"/>
    <mergeCell ref="C879:E879"/>
    <mergeCell ref="C880:E880"/>
    <mergeCell ref="C881:E881"/>
    <mergeCell ref="B883:G883"/>
    <mergeCell ref="B884:G884"/>
    <mergeCell ref="C888:F888"/>
    <mergeCell ref="C931:E931"/>
    <mergeCell ref="C932:G932"/>
    <mergeCell ref="C940:E940"/>
    <mergeCell ref="C941:E941"/>
    <mergeCell ref="C942:E942"/>
    <mergeCell ref="C943:E943"/>
    <mergeCell ref="E898:E899"/>
    <mergeCell ref="C900:G900"/>
    <mergeCell ref="C912:E912"/>
    <mergeCell ref="C913:G913"/>
    <mergeCell ref="C923:E923"/>
    <mergeCell ref="C924:G924"/>
    <mergeCell ref="A957:G958"/>
    <mergeCell ref="A959:B959"/>
    <mergeCell ref="D959:F959"/>
    <mergeCell ref="E960:E961"/>
    <mergeCell ref="C962:G962"/>
    <mergeCell ref="C973:E973"/>
    <mergeCell ref="B945:G945"/>
    <mergeCell ref="B946:G946"/>
    <mergeCell ref="C950:F950"/>
    <mergeCell ref="C951:F951"/>
    <mergeCell ref="A953:G954"/>
    <mergeCell ref="A955:G956"/>
    <mergeCell ref="C984:F984"/>
    <mergeCell ref="A986:G987"/>
    <mergeCell ref="A988:G989"/>
    <mergeCell ref="A990:G991"/>
    <mergeCell ref="A992:B992"/>
    <mergeCell ref="D992:F992"/>
    <mergeCell ref="C974:E974"/>
    <mergeCell ref="C975:E975"/>
    <mergeCell ref="C976:E976"/>
    <mergeCell ref="B978:G978"/>
    <mergeCell ref="B979:G979"/>
    <mergeCell ref="C983:F983"/>
    <mergeCell ref="C1024:E1024"/>
    <mergeCell ref="C1025:E1025"/>
    <mergeCell ref="C1026:E1026"/>
    <mergeCell ref="C1027:E1027"/>
    <mergeCell ref="B1029:G1029"/>
    <mergeCell ref="B1030:G1030"/>
    <mergeCell ref="E993:E994"/>
    <mergeCell ref="C995:G995"/>
    <mergeCell ref="C1004:E1004"/>
    <mergeCell ref="C1005:G1005"/>
    <mergeCell ref="C1012:E1012"/>
    <mergeCell ref="C1013:G1013"/>
    <mergeCell ref="B1075:G1075"/>
    <mergeCell ref="B1076:G1076"/>
    <mergeCell ref="E1044:E1045"/>
    <mergeCell ref="C1046:G1046"/>
    <mergeCell ref="C1070:E1070"/>
    <mergeCell ref="C1071:E1071"/>
    <mergeCell ref="C1072:E1072"/>
    <mergeCell ref="C1073:E1073"/>
    <mergeCell ref="C1034:F1034"/>
    <mergeCell ref="C1035:F1035"/>
    <mergeCell ref="A1037:G1038"/>
    <mergeCell ref="A1039:G1040"/>
    <mergeCell ref="A1041:G1042"/>
    <mergeCell ref="A1043:B1043"/>
    <mergeCell ref="D1043:F10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684C7-CC64-455B-BE6A-4671E57794B2}">
  <dimension ref="A1:G196"/>
  <sheetViews>
    <sheetView workbookViewId="0">
      <selection activeCell="G193" sqref="G193"/>
    </sheetView>
  </sheetViews>
  <sheetFormatPr defaultColWidth="9.08984375" defaultRowHeight="13" x14ac:dyDescent="0.35"/>
  <cols>
    <col min="1" max="1" width="4" style="35" customWidth="1"/>
    <col min="2" max="2" width="9.453125" style="35" customWidth="1"/>
    <col min="3" max="3" width="35.6328125" style="55" customWidth="1"/>
    <col min="4" max="4" width="7.6328125" style="35" customWidth="1"/>
    <col min="5" max="5" width="8.6328125" style="35" customWidth="1"/>
    <col min="6" max="6" width="11.6328125" style="53" customWidth="1"/>
    <col min="7" max="7" width="11.6328125" style="36" customWidth="1"/>
    <col min="8" max="16384" width="9.08984375" style="55"/>
  </cols>
  <sheetData>
    <row r="1" spans="1:7" x14ac:dyDescent="0.35">
      <c r="C1" s="68" t="s">
        <v>0</v>
      </c>
      <c r="D1" s="62"/>
      <c r="E1" s="62"/>
      <c r="F1" s="62"/>
    </row>
    <row r="2" spans="1:7" x14ac:dyDescent="0.35">
      <c r="C2" s="62" t="s">
        <v>1</v>
      </c>
      <c r="D2" s="62"/>
      <c r="E2" s="62"/>
      <c r="F2" s="62"/>
    </row>
    <row r="4" spans="1:7" x14ac:dyDescent="0.35">
      <c r="A4" s="69" t="s">
        <v>2</v>
      </c>
      <c r="B4" s="70"/>
      <c r="C4" s="70"/>
      <c r="D4" s="70"/>
      <c r="E4" s="70"/>
      <c r="F4" s="70"/>
      <c r="G4" s="70"/>
    </row>
    <row r="5" spans="1:7" x14ac:dyDescent="0.35">
      <c r="A5" s="70"/>
      <c r="B5" s="70"/>
      <c r="C5" s="70"/>
      <c r="D5" s="70"/>
      <c r="E5" s="70"/>
      <c r="F5" s="70"/>
      <c r="G5" s="70"/>
    </row>
    <row r="6" spans="1:7" x14ac:dyDescent="0.35">
      <c r="A6" s="69" t="s">
        <v>3</v>
      </c>
      <c r="B6" s="70"/>
      <c r="C6" s="70"/>
      <c r="D6" s="70"/>
      <c r="E6" s="70"/>
      <c r="F6" s="70"/>
      <c r="G6" s="70"/>
    </row>
    <row r="7" spans="1:7" x14ac:dyDescent="0.35">
      <c r="A7" s="70"/>
      <c r="B7" s="70"/>
      <c r="C7" s="70"/>
      <c r="D7" s="70"/>
      <c r="E7" s="70"/>
      <c r="F7" s="70"/>
      <c r="G7" s="70"/>
    </row>
    <row r="8" spans="1:7" x14ac:dyDescent="0.35">
      <c r="A8" s="69" t="s">
        <v>4</v>
      </c>
      <c r="B8" s="70"/>
      <c r="C8" s="70"/>
      <c r="D8" s="70"/>
      <c r="E8" s="70"/>
      <c r="F8" s="70"/>
      <c r="G8" s="70"/>
    </row>
    <row r="9" spans="1:7" x14ac:dyDescent="0.35">
      <c r="A9" s="70"/>
      <c r="B9" s="70"/>
      <c r="C9" s="70"/>
      <c r="D9" s="70"/>
      <c r="E9" s="70"/>
      <c r="F9" s="70"/>
      <c r="G9" s="70"/>
    </row>
    <row r="10" spans="1:7" ht="12.75" customHeight="1" x14ac:dyDescent="0.35">
      <c r="A10" s="71"/>
      <c r="B10" s="71"/>
      <c r="C10" s="38"/>
      <c r="D10" s="72" t="s">
        <v>5</v>
      </c>
      <c r="E10" s="72"/>
      <c r="F10" s="72"/>
      <c r="G10" s="39">
        <f>G24</f>
        <v>290364.39999999997</v>
      </c>
    </row>
    <row r="11" spans="1:7" x14ac:dyDescent="0.35">
      <c r="A11" s="40" t="s">
        <v>6</v>
      </c>
      <c r="B11" s="40" t="s">
        <v>7</v>
      </c>
      <c r="C11" s="40" t="s">
        <v>8</v>
      </c>
      <c r="D11" s="41" t="s">
        <v>9</v>
      </c>
      <c r="E11" s="73" t="s">
        <v>10</v>
      </c>
      <c r="F11" s="42" t="s">
        <v>11</v>
      </c>
      <c r="G11" s="43" t="s">
        <v>12</v>
      </c>
    </row>
    <row r="12" spans="1:7" x14ac:dyDescent="0.35">
      <c r="A12" s="44" t="s">
        <v>13</v>
      </c>
      <c r="B12" s="44" t="s">
        <v>14</v>
      </c>
      <c r="C12" s="44" t="s">
        <v>15</v>
      </c>
      <c r="D12" s="45" t="s">
        <v>16</v>
      </c>
      <c r="E12" s="63"/>
      <c r="F12" s="46" t="s">
        <v>17</v>
      </c>
      <c r="G12" s="47" t="s">
        <v>18</v>
      </c>
    </row>
    <row r="13" spans="1:7" x14ac:dyDescent="0.35">
      <c r="A13" s="48"/>
      <c r="B13" s="48">
        <v>2</v>
      </c>
      <c r="C13" s="64" t="s">
        <v>19</v>
      </c>
      <c r="D13" s="65"/>
      <c r="E13" s="65"/>
      <c r="F13" s="65"/>
      <c r="G13" s="65"/>
    </row>
    <row r="14" spans="1:7" ht="39.75" customHeight="1" x14ac:dyDescent="0.35">
      <c r="A14" s="51">
        <v>1</v>
      </c>
      <c r="B14" s="51" t="s">
        <v>20</v>
      </c>
      <c r="C14" s="52" t="s">
        <v>21</v>
      </c>
      <c r="D14" s="51" t="s">
        <v>22</v>
      </c>
      <c r="E14" s="35">
        <v>0.32</v>
      </c>
      <c r="F14" s="53">
        <v>4062.27</v>
      </c>
      <c r="G14" s="36">
        <f>ROUND(E14*F14,2)</f>
        <v>1299.93</v>
      </c>
    </row>
    <row r="15" spans="1:7" ht="26" x14ac:dyDescent="0.35">
      <c r="A15" s="51">
        <v>2</v>
      </c>
      <c r="B15" s="51" t="s">
        <v>23</v>
      </c>
      <c r="C15" s="52" t="s">
        <v>24</v>
      </c>
      <c r="D15" s="51" t="s">
        <v>25</v>
      </c>
      <c r="E15" s="35">
        <v>1.92</v>
      </c>
      <c r="F15" s="53">
        <v>1658.78</v>
      </c>
      <c r="G15" s="36">
        <f t="shared" ref="G15:G20" si="0">ROUND(E15*F15,2)</f>
        <v>3184.86</v>
      </c>
    </row>
    <row r="16" spans="1:7" ht="26" x14ac:dyDescent="0.35">
      <c r="A16" s="51">
        <v>3</v>
      </c>
      <c r="B16" s="51" t="s">
        <v>26</v>
      </c>
      <c r="C16" s="52" t="s">
        <v>27</v>
      </c>
      <c r="D16" s="51" t="s">
        <v>28</v>
      </c>
      <c r="E16" s="35">
        <v>35.9</v>
      </c>
      <c r="F16" s="53">
        <v>938.72</v>
      </c>
      <c r="G16" s="36">
        <f t="shared" si="0"/>
        <v>33700.050000000003</v>
      </c>
    </row>
    <row r="17" spans="1:7" ht="26" x14ac:dyDescent="0.35">
      <c r="A17" s="51">
        <v>4</v>
      </c>
      <c r="B17" s="51" t="s">
        <v>29</v>
      </c>
      <c r="C17" s="52" t="s">
        <v>30</v>
      </c>
      <c r="D17" s="51" t="s">
        <v>25</v>
      </c>
      <c r="E17" s="35">
        <v>1855.2</v>
      </c>
      <c r="F17" s="53">
        <v>21.64</v>
      </c>
      <c r="G17" s="36">
        <f t="shared" si="0"/>
        <v>40146.53</v>
      </c>
    </row>
    <row r="18" spans="1:7" ht="27" customHeight="1" x14ac:dyDescent="0.35">
      <c r="A18" s="51">
        <v>5</v>
      </c>
      <c r="B18" s="51" t="s">
        <v>31</v>
      </c>
      <c r="C18" s="52" t="s">
        <v>32</v>
      </c>
      <c r="D18" s="51" t="s">
        <v>25</v>
      </c>
      <c r="E18" s="35">
        <v>1910.9</v>
      </c>
      <c r="F18" s="53">
        <v>82.99</v>
      </c>
      <c r="G18" s="36">
        <f t="shared" si="0"/>
        <v>158585.59</v>
      </c>
    </row>
    <row r="19" spans="1:7" ht="39" x14ac:dyDescent="0.35">
      <c r="A19" s="51">
        <v>6</v>
      </c>
      <c r="B19" s="51" t="s">
        <v>33</v>
      </c>
      <c r="C19" s="52" t="s">
        <v>34</v>
      </c>
      <c r="D19" s="51" t="s">
        <v>28</v>
      </c>
      <c r="E19" s="35">
        <v>1.66</v>
      </c>
      <c r="F19" s="53">
        <v>1584.58</v>
      </c>
      <c r="G19" s="36">
        <f t="shared" si="0"/>
        <v>2630.4</v>
      </c>
    </row>
    <row r="20" spans="1:7" x14ac:dyDescent="0.35">
      <c r="A20" s="51">
        <v>7</v>
      </c>
      <c r="B20" s="51" t="s">
        <v>35</v>
      </c>
      <c r="C20" s="52" t="s">
        <v>36</v>
      </c>
      <c r="D20" s="51" t="s">
        <v>25</v>
      </c>
      <c r="E20" s="35">
        <v>9.6199999999999992</v>
      </c>
      <c r="F20" s="53">
        <v>43.994</v>
      </c>
      <c r="G20" s="36">
        <f t="shared" si="0"/>
        <v>423.22</v>
      </c>
    </row>
    <row r="21" spans="1:7" x14ac:dyDescent="0.35">
      <c r="A21" s="51"/>
      <c r="B21" s="51"/>
      <c r="C21" s="66" t="s">
        <v>37</v>
      </c>
      <c r="D21" s="66"/>
      <c r="E21" s="66"/>
      <c r="G21" s="54">
        <f>SUM(G14:G20)</f>
        <v>239970.58</v>
      </c>
    </row>
    <row r="22" spans="1:7" x14ac:dyDescent="0.35">
      <c r="A22" s="51"/>
      <c r="B22" s="51"/>
      <c r="C22" s="66" t="s">
        <v>38</v>
      </c>
      <c r="D22" s="66"/>
      <c r="E22" s="66"/>
      <c r="G22" s="54">
        <f>G21</f>
        <v>239970.58</v>
      </c>
    </row>
    <row r="23" spans="1:7" x14ac:dyDescent="0.35">
      <c r="A23" s="51"/>
      <c r="B23" s="51"/>
      <c r="C23" s="67" t="s">
        <v>39</v>
      </c>
      <c r="D23" s="67"/>
      <c r="E23" s="67"/>
      <c r="G23" s="36">
        <f>ROUND(G22*0.21,2)</f>
        <v>50393.82</v>
      </c>
    </row>
    <row r="24" spans="1:7" x14ac:dyDescent="0.35">
      <c r="A24" s="51"/>
      <c r="B24" s="51"/>
      <c r="C24" s="66" t="s">
        <v>40</v>
      </c>
      <c r="D24" s="66"/>
      <c r="E24" s="66"/>
      <c r="G24" s="54">
        <f>SUM(G22:G23)</f>
        <v>290364.39999999997</v>
      </c>
    </row>
    <row r="26" spans="1:7" x14ac:dyDescent="0.35">
      <c r="B26" s="61" t="s">
        <v>41</v>
      </c>
      <c r="C26" s="61"/>
      <c r="D26" s="61"/>
      <c r="E26" s="61"/>
      <c r="F26" s="61"/>
      <c r="G26" s="61"/>
    </row>
    <row r="27" spans="1:7" x14ac:dyDescent="0.35">
      <c r="B27" s="61" t="s">
        <v>42</v>
      </c>
      <c r="C27" s="61"/>
      <c r="D27" s="61"/>
      <c r="E27" s="61"/>
      <c r="F27" s="61"/>
      <c r="G27" s="61"/>
    </row>
    <row r="29" spans="1:7" x14ac:dyDescent="0.35">
      <c r="A29" s="56"/>
      <c r="B29" s="56"/>
      <c r="C29" s="38"/>
      <c r="D29" s="56"/>
      <c r="E29" s="56"/>
      <c r="F29" s="57"/>
      <c r="G29" s="58"/>
    </row>
    <row r="31" spans="1:7" x14ac:dyDescent="0.35">
      <c r="C31" s="68" t="s">
        <v>0</v>
      </c>
      <c r="D31" s="62"/>
      <c r="E31" s="62"/>
      <c r="F31" s="62"/>
    </row>
    <row r="32" spans="1:7" x14ac:dyDescent="0.35">
      <c r="C32" s="62" t="s">
        <v>1</v>
      </c>
      <c r="D32" s="62"/>
      <c r="E32" s="62"/>
      <c r="F32" s="62"/>
    </row>
    <row r="34" spans="1:7" x14ac:dyDescent="0.35">
      <c r="A34" s="69" t="s">
        <v>2</v>
      </c>
      <c r="B34" s="70"/>
      <c r="C34" s="70"/>
      <c r="D34" s="70"/>
      <c r="E34" s="70"/>
      <c r="F34" s="70"/>
      <c r="G34" s="70"/>
    </row>
    <row r="35" spans="1:7" x14ac:dyDescent="0.35">
      <c r="A35" s="70"/>
      <c r="B35" s="70"/>
      <c r="C35" s="70"/>
      <c r="D35" s="70"/>
      <c r="E35" s="70"/>
      <c r="F35" s="70"/>
      <c r="G35" s="70"/>
    </row>
    <row r="36" spans="1:7" x14ac:dyDescent="0.35">
      <c r="A36" s="69" t="s">
        <v>3</v>
      </c>
      <c r="B36" s="70"/>
      <c r="C36" s="70"/>
      <c r="D36" s="70"/>
      <c r="E36" s="70"/>
      <c r="F36" s="70"/>
      <c r="G36" s="70"/>
    </row>
    <row r="37" spans="1:7" x14ac:dyDescent="0.35">
      <c r="A37" s="70"/>
      <c r="B37" s="70"/>
      <c r="C37" s="70"/>
      <c r="D37" s="70"/>
      <c r="E37" s="70"/>
      <c r="F37" s="70"/>
      <c r="G37" s="70"/>
    </row>
    <row r="38" spans="1:7" x14ac:dyDescent="0.35">
      <c r="A38" s="69" t="s">
        <v>43</v>
      </c>
      <c r="B38" s="70"/>
      <c r="C38" s="70"/>
      <c r="D38" s="70"/>
      <c r="E38" s="70"/>
      <c r="F38" s="70"/>
      <c r="G38" s="70"/>
    </row>
    <row r="39" spans="1:7" x14ac:dyDescent="0.35">
      <c r="A39" s="70"/>
      <c r="B39" s="70"/>
      <c r="C39" s="70"/>
      <c r="D39" s="70"/>
      <c r="E39" s="70"/>
      <c r="F39" s="70"/>
      <c r="G39" s="70"/>
    </row>
    <row r="40" spans="1:7" ht="12.75" customHeight="1" x14ac:dyDescent="0.35">
      <c r="A40" s="71"/>
      <c r="B40" s="71"/>
      <c r="C40" s="38"/>
      <c r="D40" s="72" t="s">
        <v>5</v>
      </c>
      <c r="E40" s="72"/>
      <c r="F40" s="72"/>
      <c r="G40" s="39">
        <f>G67</f>
        <v>324491.18999999994</v>
      </c>
    </row>
    <row r="41" spans="1:7" x14ac:dyDescent="0.35">
      <c r="A41" s="40" t="s">
        <v>6</v>
      </c>
      <c r="B41" s="40" t="s">
        <v>7</v>
      </c>
      <c r="C41" s="40" t="s">
        <v>8</v>
      </c>
      <c r="D41" s="41" t="s">
        <v>9</v>
      </c>
      <c r="E41" s="62" t="s">
        <v>10</v>
      </c>
      <c r="F41" s="42" t="s">
        <v>11</v>
      </c>
      <c r="G41" s="43" t="s">
        <v>12</v>
      </c>
    </row>
    <row r="42" spans="1:7" x14ac:dyDescent="0.35">
      <c r="A42" s="44" t="s">
        <v>13</v>
      </c>
      <c r="B42" s="44" t="s">
        <v>14</v>
      </c>
      <c r="C42" s="44" t="s">
        <v>15</v>
      </c>
      <c r="D42" s="45" t="s">
        <v>16</v>
      </c>
      <c r="E42" s="63"/>
      <c r="F42" s="46" t="s">
        <v>17</v>
      </c>
      <c r="G42" s="47" t="s">
        <v>18</v>
      </c>
    </row>
    <row r="43" spans="1:7" x14ac:dyDescent="0.35">
      <c r="A43" s="48"/>
      <c r="B43" s="48">
        <v>15</v>
      </c>
      <c r="C43" s="64" t="s">
        <v>44</v>
      </c>
      <c r="D43" s="65"/>
      <c r="E43" s="65"/>
      <c r="F43" s="65"/>
      <c r="G43" s="65"/>
    </row>
    <row r="44" spans="1:7" ht="26" x14ac:dyDescent="0.35">
      <c r="A44" s="51">
        <v>1</v>
      </c>
      <c r="B44" s="51" t="s">
        <v>45</v>
      </c>
      <c r="C44" s="52" t="s">
        <v>46</v>
      </c>
      <c r="D44" s="51" t="s">
        <v>47</v>
      </c>
      <c r="E44" s="35">
        <v>0.2</v>
      </c>
      <c r="F44" s="53">
        <v>3398.15</v>
      </c>
      <c r="G44" s="36">
        <f>ROUND(E44*F44,2)</f>
        <v>679.63</v>
      </c>
    </row>
    <row r="45" spans="1:7" ht="14.15" customHeight="1" x14ac:dyDescent="0.35">
      <c r="A45" s="51">
        <v>2</v>
      </c>
      <c r="B45" s="51" t="s">
        <v>48</v>
      </c>
      <c r="C45" s="52" t="s">
        <v>49</v>
      </c>
      <c r="D45" s="51" t="s">
        <v>47</v>
      </c>
      <c r="E45" s="35">
        <v>0.2</v>
      </c>
      <c r="F45" s="53">
        <v>193.77</v>
      </c>
      <c r="G45" s="36">
        <f>ROUND(E45*F45,2)</f>
        <v>38.75</v>
      </c>
    </row>
    <row r="46" spans="1:7" x14ac:dyDescent="0.35">
      <c r="A46" s="51"/>
      <c r="B46" s="51"/>
      <c r="C46" s="66" t="s">
        <v>50</v>
      </c>
      <c r="D46" s="66"/>
      <c r="E46" s="66"/>
      <c r="G46" s="54">
        <f>SUM(G44:G45)</f>
        <v>718.38</v>
      </c>
    </row>
    <row r="47" spans="1:7" ht="12.75" customHeight="1" x14ac:dyDescent="0.35">
      <c r="A47" s="48"/>
      <c r="B47" s="48">
        <v>16</v>
      </c>
      <c r="C47" s="69" t="s">
        <v>51</v>
      </c>
      <c r="D47" s="70"/>
      <c r="E47" s="70"/>
      <c r="F47" s="70"/>
      <c r="G47" s="70"/>
    </row>
    <row r="48" spans="1:7" ht="39" x14ac:dyDescent="0.35">
      <c r="A48" s="51">
        <v>1</v>
      </c>
      <c r="B48" s="51" t="s">
        <v>52</v>
      </c>
      <c r="C48" s="52" t="s">
        <v>53</v>
      </c>
      <c r="D48" s="51" t="s">
        <v>22</v>
      </c>
      <c r="E48" s="35">
        <v>20.12</v>
      </c>
      <c r="F48" s="53">
        <v>925.81</v>
      </c>
      <c r="G48" s="36">
        <f>ROUND(E48*F48,2)</f>
        <v>18627.3</v>
      </c>
    </row>
    <row r="49" spans="1:7" ht="39" x14ac:dyDescent="0.35">
      <c r="A49" s="51">
        <v>2</v>
      </c>
      <c r="B49" s="51" t="s">
        <v>54</v>
      </c>
      <c r="C49" s="52" t="s">
        <v>55</v>
      </c>
      <c r="D49" s="51" t="s">
        <v>25</v>
      </c>
      <c r="E49" s="35">
        <v>15.6</v>
      </c>
      <c r="F49" s="53">
        <v>836.62</v>
      </c>
      <c r="G49" s="36">
        <f t="shared" ref="G49:G63" si="1">ROUND(E49*F49,2)</f>
        <v>13051.27</v>
      </c>
    </row>
    <row r="50" spans="1:7" ht="41.25" customHeight="1" x14ac:dyDescent="0.35">
      <c r="A50" s="51">
        <v>3</v>
      </c>
      <c r="B50" s="51" t="s">
        <v>56</v>
      </c>
      <c r="C50" s="52" t="s">
        <v>57</v>
      </c>
      <c r="D50" s="51" t="s">
        <v>25</v>
      </c>
      <c r="E50" s="35">
        <v>185.52</v>
      </c>
      <c r="F50" s="53">
        <v>278.79000000000002</v>
      </c>
      <c r="G50" s="36">
        <f t="shared" si="1"/>
        <v>51721.120000000003</v>
      </c>
    </row>
    <row r="51" spans="1:7" ht="39" x14ac:dyDescent="0.35">
      <c r="A51" s="51">
        <v>4</v>
      </c>
      <c r="B51" s="51" t="s">
        <v>58</v>
      </c>
      <c r="C51" s="52" t="s">
        <v>59</v>
      </c>
      <c r="D51" s="51" t="s">
        <v>25</v>
      </c>
      <c r="E51" s="35">
        <v>178</v>
      </c>
      <c r="F51" s="53">
        <v>8.8000000000000007</v>
      </c>
      <c r="G51" s="36">
        <f t="shared" si="1"/>
        <v>1566.4</v>
      </c>
    </row>
    <row r="52" spans="1:7" ht="38.25" customHeight="1" x14ac:dyDescent="0.35">
      <c r="A52" s="51">
        <v>5</v>
      </c>
      <c r="B52" s="51" t="s">
        <v>60</v>
      </c>
      <c r="C52" s="52" t="s">
        <v>61</v>
      </c>
      <c r="D52" s="51" t="s">
        <v>22</v>
      </c>
      <c r="E52" s="35">
        <v>1.78</v>
      </c>
      <c r="F52" s="53">
        <v>1047.8</v>
      </c>
      <c r="G52" s="36">
        <f t="shared" si="1"/>
        <v>1865.08</v>
      </c>
    </row>
    <row r="53" spans="1:7" ht="26" x14ac:dyDescent="0.35">
      <c r="A53" s="51">
        <v>6</v>
      </c>
      <c r="B53" s="51" t="s">
        <v>62</v>
      </c>
      <c r="C53" s="52" t="s">
        <v>63</v>
      </c>
      <c r="D53" s="51" t="s">
        <v>64</v>
      </c>
      <c r="E53" s="35">
        <v>18.512</v>
      </c>
      <c r="F53" s="53">
        <v>136.11000000000001</v>
      </c>
      <c r="G53" s="36">
        <f t="shared" si="1"/>
        <v>2519.67</v>
      </c>
    </row>
    <row r="54" spans="1:7" ht="27" customHeight="1" x14ac:dyDescent="0.35">
      <c r="A54" s="51">
        <v>7</v>
      </c>
      <c r="B54" s="51" t="s">
        <v>65</v>
      </c>
      <c r="C54" s="52" t="s">
        <v>66</v>
      </c>
      <c r="D54" s="51" t="s">
        <v>25</v>
      </c>
      <c r="E54" s="35">
        <v>147</v>
      </c>
      <c r="F54" s="53">
        <v>4.1900000000000004</v>
      </c>
      <c r="G54" s="36">
        <f t="shared" si="1"/>
        <v>615.92999999999995</v>
      </c>
    </row>
    <row r="55" spans="1:7" ht="45" customHeight="1" x14ac:dyDescent="0.35">
      <c r="A55" s="51">
        <v>8</v>
      </c>
      <c r="B55" s="51" t="s">
        <v>67</v>
      </c>
      <c r="C55" s="52" t="s">
        <v>68</v>
      </c>
      <c r="D55" s="51" t="s">
        <v>28</v>
      </c>
      <c r="E55" s="35">
        <v>60.3</v>
      </c>
      <c r="F55" s="53">
        <v>1171.4100000000001</v>
      </c>
      <c r="G55" s="36">
        <f t="shared" si="1"/>
        <v>70636.02</v>
      </c>
    </row>
    <row r="56" spans="1:7" ht="39" x14ac:dyDescent="0.35">
      <c r="A56" s="51">
        <v>9</v>
      </c>
      <c r="B56" s="51" t="s">
        <v>69</v>
      </c>
      <c r="C56" s="52" t="s">
        <v>70</v>
      </c>
      <c r="D56" s="51" t="s">
        <v>22</v>
      </c>
      <c r="E56" s="35">
        <v>18.100000000000001</v>
      </c>
      <c r="F56" s="53">
        <v>3488.29</v>
      </c>
      <c r="G56" s="36">
        <f t="shared" si="1"/>
        <v>63138.05</v>
      </c>
    </row>
    <row r="57" spans="1:7" ht="41.25" customHeight="1" x14ac:dyDescent="0.35">
      <c r="A57" s="51">
        <v>10</v>
      </c>
      <c r="B57" s="51" t="s">
        <v>67</v>
      </c>
      <c r="C57" s="52" t="s">
        <v>68</v>
      </c>
      <c r="D57" s="51" t="s">
        <v>28</v>
      </c>
      <c r="E57" s="35">
        <v>3.8</v>
      </c>
      <c r="F57" s="53">
        <v>1171.4100000000001</v>
      </c>
      <c r="G57" s="36">
        <f t="shared" si="1"/>
        <v>4451.3599999999997</v>
      </c>
    </row>
    <row r="58" spans="1:7" ht="26" x14ac:dyDescent="0.35">
      <c r="A58" s="51">
        <v>11</v>
      </c>
      <c r="B58" s="51" t="s">
        <v>69</v>
      </c>
      <c r="C58" s="52" t="s">
        <v>71</v>
      </c>
      <c r="D58" s="51" t="s">
        <v>22</v>
      </c>
      <c r="E58" s="35">
        <v>1.139</v>
      </c>
      <c r="F58" s="53">
        <v>2184</v>
      </c>
      <c r="G58" s="36">
        <f t="shared" si="1"/>
        <v>2487.58</v>
      </c>
    </row>
    <row r="59" spans="1:7" ht="55.5" customHeight="1" x14ac:dyDescent="0.35">
      <c r="A59" s="51">
        <v>12</v>
      </c>
      <c r="B59" s="51" t="s">
        <v>72</v>
      </c>
      <c r="C59" s="52" t="s">
        <v>73</v>
      </c>
      <c r="D59" s="51" t="s">
        <v>22</v>
      </c>
      <c r="E59" s="35">
        <v>0.72</v>
      </c>
      <c r="F59" s="53">
        <v>400.68</v>
      </c>
      <c r="G59" s="36">
        <f t="shared" si="1"/>
        <v>288.49</v>
      </c>
    </row>
    <row r="60" spans="1:7" ht="54" customHeight="1" x14ac:dyDescent="0.35">
      <c r="A60" s="51">
        <v>13</v>
      </c>
      <c r="B60" s="51" t="s">
        <v>74</v>
      </c>
      <c r="C60" s="52" t="s">
        <v>75</v>
      </c>
      <c r="D60" s="51" t="s">
        <v>22</v>
      </c>
      <c r="E60" s="35">
        <v>5.69</v>
      </c>
      <c r="F60" s="53">
        <v>1689.28</v>
      </c>
      <c r="G60" s="36">
        <f t="shared" si="1"/>
        <v>9612</v>
      </c>
    </row>
    <row r="61" spans="1:7" ht="38.25" customHeight="1" x14ac:dyDescent="0.35">
      <c r="A61" s="51">
        <v>14</v>
      </c>
      <c r="B61" s="51" t="s">
        <v>67</v>
      </c>
      <c r="C61" s="52" t="s">
        <v>68</v>
      </c>
      <c r="D61" s="51" t="s">
        <v>28</v>
      </c>
      <c r="E61" s="35">
        <v>1.44</v>
      </c>
      <c r="F61" s="53">
        <v>1171.4100000000001</v>
      </c>
      <c r="G61" s="36">
        <f t="shared" si="1"/>
        <v>1686.83</v>
      </c>
    </row>
    <row r="62" spans="1:7" ht="26" x14ac:dyDescent="0.35">
      <c r="A62" s="51">
        <v>15</v>
      </c>
      <c r="B62" s="51" t="s">
        <v>69</v>
      </c>
      <c r="C62" s="52" t="s">
        <v>71</v>
      </c>
      <c r="D62" s="51" t="s">
        <v>22</v>
      </c>
      <c r="E62" s="35">
        <v>0.432</v>
      </c>
      <c r="F62" s="53">
        <v>2184</v>
      </c>
      <c r="G62" s="36">
        <f t="shared" si="1"/>
        <v>943.49</v>
      </c>
    </row>
    <row r="63" spans="1:7" ht="39" x14ac:dyDescent="0.35">
      <c r="A63" s="51">
        <v>16</v>
      </c>
      <c r="B63" s="51" t="s">
        <v>76</v>
      </c>
      <c r="C63" s="52" t="s">
        <v>77</v>
      </c>
      <c r="D63" s="51" t="s">
        <v>22</v>
      </c>
      <c r="E63" s="35">
        <v>7.75</v>
      </c>
      <c r="F63" s="53">
        <v>3128.46</v>
      </c>
      <c r="G63" s="36">
        <f t="shared" si="1"/>
        <v>24245.57</v>
      </c>
    </row>
    <row r="64" spans="1:7" x14ac:dyDescent="0.35">
      <c r="A64" s="51"/>
      <c r="B64" s="51"/>
      <c r="C64" s="66" t="s">
        <v>78</v>
      </c>
      <c r="D64" s="66"/>
      <c r="E64" s="66"/>
      <c r="G64" s="54">
        <f>SUM(G48:G63)</f>
        <v>267456.15999999992</v>
      </c>
    </row>
    <row r="65" spans="1:7" x14ac:dyDescent="0.35">
      <c r="A65" s="51"/>
      <c r="B65" s="51"/>
      <c r="C65" s="66" t="s">
        <v>79</v>
      </c>
      <c r="D65" s="66"/>
      <c r="E65" s="66"/>
      <c r="G65" s="54">
        <f>G46+G64</f>
        <v>268174.53999999992</v>
      </c>
    </row>
    <row r="66" spans="1:7" x14ac:dyDescent="0.35">
      <c r="A66" s="51"/>
      <c r="B66" s="51"/>
      <c r="C66" s="67" t="s">
        <v>39</v>
      </c>
      <c r="D66" s="67"/>
      <c r="E66" s="67"/>
      <c r="G66" s="36">
        <f>ROUND(G65*0.21,2)</f>
        <v>56316.65</v>
      </c>
    </row>
    <row r="67" spans="1:7" x14ac:dyDescent="0.35">
      <c r="A67" s="51"/>
      <c r="B67" s="51"/>
      <c r="C67" s="66" t="s">
        <v>80</v>
      </c>
      <c r="D67" s="66"/>
      <c r="E67" s="66"/>
      <c r="G67" s="54">
        <f>SUM(G65:G66)</f>
        <v>324491.18999999994</v>
      </c>
    </row>
    <row r="69" spans="1:7" x14ac:dyDescent="0.35">
      <c r="B69" s="61" t="s">
        <v>41</v>
      </c>
      <c r="C69" s="61"/>
      <c r="D69" s="61"/>
      <c r="E69" s="61"/>
      <c r="F69" s="61"/>
      <c r="G69" s="61"/>
    </row>
    <row r="70" spans="1:7" x14ac:dyDescent="0.35">
      <c r="B70" s="61" t="s">
        <v>42</v>
      </c>
      <c r="C70" s="61"/>
      <c r="D70" s="61"/>
      <c r="E70" s="61"/>
      <c r="F70" s="61"/>
      <c r="G70" s="61"/>
    </row>
    <row r="72" spans="1:7" x14ac:dyDescent="0.35">
      <c r="A72" s="56"/>
      <c r="B72" s="56"/>
      <c r="C72" s="38"/>
      <c r="D72" s="56"/>
      <c r="E72" s="56"/>
      <c r="F72" s="57"/>
      <c r="G72" s="58"/>
    </row>
    <row r="74" spans="1:7" x14ac:dyDescent="0.35">
      <c r="C74" s="68" t="s">
        <v>0</v>
      </c>
      <c r="D74" s="62"/>
      <c r="E74" s="62"/>
      <c r="F74" s="62"/>
    </row>
    <row r="75" spans="1:7" x14ac:dyDescent="0.35">
      <c r="C75" s="62" t="s">
        <v>1</v>
      </c>
      <c r="D75" s="62"/>
      <c r="E75" s="62"/>
      <c r="F75" s="62"/>
    </row>
    <row r="77" spans="1:7" x14ac:dyDescent="0.35">
      <c r="A77" s="69" t="s">
        <v>2</v>
      </c>
      <c r="B77" s="70"/>
      <c r="C77" s="70"/>
      <c r="D77" s="70"/>
      <c r="E77" s="70"/>
      <c r="F77" s="70"/>
      <c r="G77" s="70"/>
    </row>
    <row r="78" spans="1:7" x14ac:dyDescent="0.35">
      <c r="A78" s="70"/>
      <c r="B78" s="70"/>
      <c r="C78" s="70"/>
      <c r="D78" s="70"/>
      <c r="E78" s="70"/>
      <c r="F78" s="70"/>
      <c r="G78" s="70"/>
    </row>
    <row r="79" spans="1:7" x14ac:dyDescent="0.35">
      <c r="A79" s="69" t="s">
        <v>3</v>
      </c>
      <c r="B79" s="70"/>
      <c r="C79" s="70"/>
      <c r="D79" s="70"/>
      <c r="E79" s="70"/>
      <c r="F79" s="70"/>
      <c r="G79" s="70"/>
    </row>
    <row r="80" spans="1:7" x14ac:dyDescent="0.35">
      <c r="A80" s="70"/>
      <c r="B80" s="70"/>
      <c r="C80" s="70"/>
      <c r="D80" s="70"/>
      <c r="E80" s="70"/>
      <c r="F80" s="70"/>
      <c r="G80" s="70"/>
    </row>
    <row r="81" spans="1:7" x14ac:dyDescent="0.35">
      <c r="A81" s="69" t="s">
        <v>81</v>
      </c>
      <c r="B81" s="70"/>
      <c r="C81" s="70"/>
      <c r="D81" s="70"/>
      <c r="E81" s="70"/>
      <c r="F81" s="70"/>
      <c r="G81" s="70"/>
    </row>
    <row r="82" spans="1:7" x14ac:dyDescent="0.35">
      <c r="A82" s="70"/>
      <c r="B82" s="70"/>
      <c r="C82" s="70"/>
      <c r="D82" s="70"/>
      <c r="E82" s="70"/>
      <c r="F82" s="70"/>
      <c r="G82" s="70"/>
    </row>
    <row r="83" spans="1:7" ht="12.75" customHeight="1" x14ac:dyDescent="0.35">
      <c r="A83" s="71"/>
      <c r="B83" s="71"/>
      <c r="C83" s="38"/>
      <c r="D83" s="72" t="s">
        <v>5</v>
      </c>
      <c r="E83" s="72"/>
      <c r="F83" s="72"/>
      <c r="G83" s="39">
        <f>G160</f>
        <v>16879.5</v>
      </c>
    </row>
    <row r="84" spans="1:7" x14ac:dyDescent="0.35">
      <c r="A84" s="40" t="s">
        <v>6</v>
      </c>
      <c r="B84" s="40" t="s">
        <v>7</v>
      </c>
      <c r="C84" s="40" t="s">
        <v>8</v>
      </c>
      <c r="D84" s="41" t="s">
        <v>9</v>
      </c>
      <c r="E84" s="62" t="s">
        <v>10</v>
      </c>
      <c r="F84" s="42" t="s">
        <v>11</v>
      </c>
      <c r="G84" s="43" t="s">
        <v>12</v>
      </c>
    </row>
    <row r="85" spans="1:7" x14ac:dyDescent="0.35">
      <c r="A85" s="44" t="s">
        <v>13</v>
      </c>
      <c r="B85" s="44" t="s">
        <v>14</v>
      </c>
      <c r="C85" s="44" t="s">
        <v>15</v>
      </c>
      <c r="D85" s="45" t="s">
        <v>16</v>
      </c>
      <c r="E85" s="63"/>
      <c r="F85" s="46" t="s">
        <v>17</v>
      </c>
      <c r="G85" s="47" t="s">
        <v>18</v>
      </c>
    </row>
    <row r="86" spans="1:7" x14ac:dyDescent="0.35">
      <c r="A86" s="48"/>
      <c r="B86" s="48">
        <v>1</v>
      </c>
      <c r="C86" s="49" t="s">
        <v>82</v>
      </c>
      <c r="D86" s="50"/>
      <c r="E86" s="50"/>
      <c r="F86" s="50"/>
      <c r="G86" s="50"/>
    </row>
    <row r="87" spans="1:7" ht="26" x14ac:dyDescent="0.35">
      <c r="A87" s="51">
        <v>1</v>
      </c>
      <c r="B87" s="51" t="s">
        <v>83</v>
      </c>
      <c r="C87" s="52" t="s">
        <v>84</v>
      </c>
      <c r="D87" s="51" t="s">
        <v>85</v>
      </c>
      <c r="E87" s="35">
        <v>1</v>
      </c>
      <c r="F87" s="53">
        <v>71.81</v>
      </c>
      <c r="G87" s="36">
        <f>ROUND(E87*F87,2)</f>
        <v>71.81</v>
      </c>
    </row>
    <row r="88" spans="1:7" ht="39" x14ac:dyDescent="0.35">
      <c r="A88" s="51">
        <v>2</v>
      </c>
      <c r="B88" s="51" t="s">
        <v>86</v>
      </c>
      <c r="C88" s="52" t="s">
        <v>87</v>
      </c>
      <c r="D88" s="51" t="s">
        <v>85</v>
      </c>
      <c r="E88" s="35">
        <v>5</v>
      </c>
      <c r="F88" s="53">
        <v>51.31</v>
      </c>
      <c r="G88" s="36">
        <f t="shared" ref="G88:G116" si="2">ROUND(E88*F88,2)</f>
        <v>256.55</v>
      </c>
    </row>
    <row r="89" spans="1:7" ht="39" x14ac:dyDescent="0.35">
      <c r="A89" s="51">
        <v>3</v>
      </c>
      <c r="B89" s="51" t="s">
        <v>88</v>
      </c>
      <c r="C89" s="52" t="s">
        <v>89</v>
      </c>
      <c r="D89" s="51" t="s">
        <v>85</v>
      </c>
      <c r="E89" s="35">
        <v>1</v>
      </c>
      <c r="F89" s="53">
        <v>498.19</v>
      </c>
      <c r="G89" s="36">
        <f t="shared" si="2"/>
        <v>498.19</v>
      </c>
    </row>
    <row r="90" spans="1:7" ht="26" x14ac:dyDescent="0.35">
      <c r="A90" s="51">
        <v>4</v>
      </c>
      <c r="B90" s="51" t="s">
        <v>88</v>
      </c>
      <c r="C90" s="52" t="s">
        <v>90</v>
      </c>
      <c r="D90" s="51" t="s">
        <v>85</v>
      </c>
      <c r="E90" s="35">
        <v>1</v>
      </c>
      <c r="F90" s="53">
        <v>557.13</v>
      </c>
      <c r="G90" s="36">
        <f t="shared" si="2"/>
        <v>557.13</v>
      </c>
    </row>
    <row r="91" spans="1:7" ht="39" x14ac:dyDescent="0.35">
      <c r="A91" s="51">
        <v>5</v>
      </c>
      <c r="B91" s="51" t="s">
        <v>91</v>
      </c>
      <c r="C91" s="52" t="s">
        <v>92</v>
      </c>
      <c r="D91" s="51" t="s">
        <v>85</v>
      </c>
      <c r="E91" s="35">
        <v>1</v>
      </c>
      <c r="F91" s="53">
        <v>17.55</v>
      </c>
      <c r="G91" s="36">
        <f t="shared" si="2"/>
        <v>17.55</v>
      </c>
    </row>
    <row r="92" spans="1:7" ht="39" x14ac:dyDescent="0.35">
      <c r="A92" s="51">
        <v>6</v>
      </c>
      <c r="B92" s="51" t="s">
        <v>93</v>
      </c>
      <c r="C92" s="52" t="s">
        <v>94</v>
      </c>
      <c r="D92" s="51" t="s">
        <v>16</v>
      </c>
      <c r="E92" s="35">
        <v>1</v>
      </c>
      <c r="F92" s="53">
        <v>138.94999999999999</v>
      </c>
      <c r="G92" s="36">
        <f t="shared" si="2"/>
        <v>138.94999999999999</v>
      </c>
    </row>
    <row r="93" spans="1:7" ht="39" x14ac:dyDescent="0.35">
      <c r="A93" s="51">
        <v>7</v>
      </c>
      <c r="B93" s="51" t="s">
        <v>91</v>
      </c>
      <c r="C93" s="52" t="s">
        <v>95</v>
      </c>
      <c r="D93" s="51" t="s">
        <v>85</v>
      </c>
      <c r="E93" s="35">
        <v>1</v>
      </c>
      <c r="F93" s="53">
        <v>21.02</v>
      </c>
      <c r="G93" s="36">
        <f t="shared" si="2"/>
        <v>21.02</v>
      </c>
    </row>
    <row r="94" spans="1:7" ht="39" x14ac:dyDescent="0.35">
      <c r="A94" s="51">
        <v>8</v>
      </c>
      <c r="B94" s="51" t="s">
        <v>93</v>
      </c>
      <c r="C94" s="52" t="s">
        <v>94</v>
      </c>
      <c r="D94" s="51" t="s">
        <v>16</v>
      </c>
      <c r="E94" s="35">
        <v>1</v>
      </c>
      <c r="F94" s="53">
        <v>138.94999999999999</v>
      </c>
      <c r="G94" s="36">
        <f t="shared" si="2"/>
        <v>138.94999999999999</v>
      </c>
    </row>
    <row r="95" spans="1:7" ht="26" x14ac:dyDescent="0.35">
      <c r="A95" s="51">
        <v>9</v>
      </c>
      <c r="B95" s="51" t="s">
        <v>96</v>
      </c>
      <c r="C95" s="52" t="s">
        <v>97</v>
      </c>
      <c r="D95" s="51" t="s">
        <v>85</v>
      </c>
      <c r="E95" s="35">
        <v>2</v>
      </c>
      <c r="F95" s="53">
        <v>846.76</v>
      </c>
      <c r="G95" s="36">
        <f t="shared" si="2"/>
        <v>1693.52</v>
      </c>
    </row>
    <row r="96" spans="1:7" ht="39" x14ac:dyDescent="0.35">
      <c r="A96" s="51">
        <v>10</v>
      </c>
      <c r="B96" s="51" t="s">
        <v>98</v>
      </c>
      <c r="C96" s="52" t="s">
        <v>99</v>
      </c>
      <c r="D96" s="51" t="s">
        <v>16</v>
      </c>
      <c r="E96" s="35">
        <v>1</v>
      </c>
      <c r="F96" s="53">
        <v>51.75</v>
      </c>
      <c r="G96" s="36">
        <f t="shared" si="2"/>
        <v>51.75</v>
      </c>
    </row>
    <row r="97" spans="1:7" ht="26" x14ac:dyDescent="0.35">
      <c r="A97" s="51">
        <v>11</v>
      </c>
      <c r="B97" s="51" t="s">
        <v>100</v>
      </c>
      <c r="C97" s="52" t="s">
        <v>101</v>
      </c>
      <c r="D97" s="51" t="s">
        <v>16</v>
      </c>
      <c r="E97" s="35">
        <v>2</v>
      </c>
      <c r="F97" s="53">
        <v>61.83</v>
      </c>
      <c r="G97" s="36">
        <f t="shared" si="2"/>
        <v>123.66</v>
      </c>
    </row>
    <row r="98" spans="1:7" ht="26" x14ac:dyDescent="0.35">
      <c r="A98" s="51">
        <v>12</v>
      </c>
      <c r="B98" s="51" t="s">
        <v>102</v>
      </c>
      <c r="C98" s="52" t="s">
        <v>103</v>
      </c>
      <c r="D98" s="51" t="s">
        <v>16</v>
      </c>
      <c r="E98" s="35">
        <v>2</v>
      </c>
      <c r="F98" s="53">
        <v>101</v>
      </c>
      <c r="G98" s="36">
        <f t="shared" si="2"/>
        <v>202</v>
      </c>
    </row>
    <row r="99" spans="1:7" ht="26" x14ac:dyDescent="0.35">
      <c r="A99" s="51">
        <v>13</v>
      </c>
      <c r="B99" s="51" t="s">
        <v>104</v>
      </c>
      <c r="C99" s="52" t="s">
        <v>105</v>
      </c>
      <c r="D99" s="51" t="s">
        <v>16</v>
      </c>
      <c r="E99" s="35">
        <v>2</v>
      </c>
      <c r="F99" s="53">
        <v>895.53</v>
      </c>
      <c r="G99" s="36">
        <f t="shared" si="2"/>
        <v>1791.06</v>
      </c>
    </row>
    <row r="100" spans="1:7" ht="26" x14ac:dyDescent="0.35">
      <c r="A100" s="51">
        <v>14</v>
      </c>
      <c r="B100" s="51" t="s">
        <v>106</v>
      </c>
      <c r="C100" s="52" t="s">
        <v>107</v>
      </c>
      <c r="D100" s="51" t="s">
        <v>16</v>
      </c>
      <c r="E100" s="35">
        <v>1</v>
      </c>
      <c r="F100" s="53">
        <v>904.87</v>
      </c>
      <c r="G100" s="36">
        <f t="shared" si="2"/>
        <v>904.87</v>
      </c>
    </row>
    <row r="101" spans="1:7" ht="26" x14ac:dyDescent="0.35">
      <c r="A101" s="51">
        <v>15</v>
      </c>
      <c r="B101" s="51" t="s">
        <v>108</v>
      </c>
      <c r="C101" s="52" t="s">
        <v>109</v>
      </c>
      <c r="D101" s="51" t="s">
        <v>85</v>
      </c>
      <c r="E101" s="35">
        <v>2</v>
      </c>
      <c r="F101" s="53">
        <v>10.07</v>
      </c>
      <c r="G101" s="36">
        <f t="shared" si="2"/>
        <v>20.14</v>
      </c>
    </row>
    <row r="102" spans="1:7" ht="26" x14ac:dyDescent="0.35">
      <c r="A102" s="51">
        <v>16</v>
      </c>
      <c r="B102" s="51" t="s">
        <v>108</v>
      </c>
      <c r="C102" s="52" t="s">
        <v>110</v>
      </c>
      <c r="D102" s="51" t="s">
        <v>85</v>
      </c>
      <c r="E102" s="35">
        <v>2</v>
      </c>
      <c r="F102" s="53">
        <v>12.5</v>
      </c>
      <c r="G102" s="36">
        <f t="shared" si="2"/>
        <v>25</v>
      </c>
    </row>
    <row r="103" spans="1:7" ht="26" x14ac:dyDescent="0.35">
      <c r="A103" s="51">
        <v>17</v>
      </c>
      <c r="B103" s="51" t="s">
        <v>108</v>
      </c>
      <c r="C103" s="52" t="s">
        <v>111</v>
      </c>
      <c r="D103" s="51" t="s">
        <v>85</v>
      </c>
      <c r="E103" s="35">
        <v>2</v>
      </c>
      <c r="F103" s="53">
        <v>15.14</v>
      </c>
      <c r="G103" s="36">
        <f t="shared" si="2"/>
        <v>30.28</v>
      </c>
    </row>
    <row r="104" spans="1:7" ht="26" x14ac:dyDescent="0.35">
      <c r="A104" s="51">
        <v>18</v>
      </c>
      <c r="B104" s="51" t="s">
        <v>108</v>
      </c>
      <c r="C104" s="52" t="s">
        <v>112</v>
      </c>
      <c r="D104" s="51" t="s">
        <v>85</v>
      </c>
      <c r="E104" s="35">
        <v>3</v>
      </c>
      <c r="F104" s="53">
        <v>18.579999999999998</v>
      </c>
      <c r="G104" s="36">
        <f t="shared" si="2"/>
        <v>55.74</v>
      </c>
    </row>
    <row r="105" spans="1:7" ht="26" x14ac:dyDescent="0.35">
      <c r="A105" s="51">
        <v>19</v>
      </c>
      <c r="B105" s="51" t="s">
        <v>108</v>
      </c>
      <c r="C105" s="52" t="s">
        <v>113</v>
      </c>
      <c r="D105" s="51" t="s">
        <v>85</v>
      </c>
      <c r="E105" s="35">
        <v>1</v>
      </c>
      <c r="F105" s="53">
        <v>23.03</v>
      </c>
      <c r="G105" s="36">
        <f t="shared" si="2"/>
        <v>23.03</v>
      </c>
    </row>
    <row r="106" spans="1:7" ht="26" x14ac:dyDescent="0.35">
      <c r="A106" s="51">
        <v>20</v>
      </c>
      <c r="B106" s="51" t="s">
        <v>108</v>
      </c>
      <c r="C106" s="52" t="s">
        <v>114</v>
      </c>
      <c r="D106" s="51" t="s">
        <v>85</v>
      </c>
      <c r="E106" s="35">
        <v>2</v>
      </c>
      <c r="F106" s="53">
        <v>27.57</v>
      </c>
      <c r="G106" s="36">
        <f t="shared" si="2"/>
        <v>55.14</v>
      </c>
    </row>
    <row r="107" spans="1:7" ht="39" x14ac:dyDescent="0.35">
      <c r="A107" s="51">
        <v>21</v>
      </c>
      <c r="B107" s="51" t="s">
        <v>93</v>
      </c>
      <c r="C107" s="52" t="s">
        <v>94</v>
      </c>
      <c r="D107" s="51" t="s">
        <v>16</v>
      </c>
      <c r="E107" s="35">
        <v>1</v>
      </c>
      <c r="F107" s="53">
        <v>138.94999999999999</v>
      </c>
      <c r="G107" s="36">
        <f t="shared" si="2"/>
        <v>138.94999999999999</v>
      </c>
    </row>
    <row r="108" spans="1:7" ht="26" x14ac:dyDescent="0.35">
      <c r="A108" s="51">
        <v>22</v>
      </c>
      <c r="B108" s="51" t="s">
        <v>115</v>
      </c>
      <c r="C108" s="52" t="s">
        <v>116</v>
      </c>
      <c r="D108" s="51" t="s">
        <v>16</v>
      </c>
      <c r="E108" s="35">
        <v>2</v>
      </c>
      <c r="F108" s="53">
        <v>19.88</v>
      </c>
      <c r="G108" s="36">
        <f t="shared" si="2"/>
        <v>39.76</v>
      </c>
    </row>
    <row r="109" spans="1:7" ht="26" x14ac:dyDescent="0.35">
      <c r="A109" s="51">
        <v>23</v>
      </c>
      <c r="B109" s="51" t="s">
        <v>108</v>
      </c>
      <c r="C109" s="52" t="s">
        <v>111</v>
      </c>
      <c r="D109" s="51" t="s">
        <v>85</v>
      </c>
      <c r="E109" s="35">
        <v>4</v>
      </c>
      <c r="F109" s="53">
        <v>15.14</v>
      </c>
      <c r="G109" s="36">
        <f t="shared" si="2"/>
        <v>60.56</v>
      </c>
    </row>
    <row r="110" spans="1:7" ht="26" x14ac:dyDescent="0.35">
      <c r="A110" s="51">
        <v>24</v>
      </c>
      <c r="B110" s="51" t="s">
        <v>108</v>
      </c>
      <c r="C110" s="52" t="s">
        <v>110</v>
      </c>
      <c r="D110" s="51" t="s">
        <v>85</v>
      </c>
      <c r="E110" s="35">
        <v>1</v>
      </c>
      <c r="F110" s="53">
        <v>12.5</v>
      </c>
      <c r="G110" s="36">
        <f t="shared" si="2"/>
        <v>12.5</v>
      </c>
    </row>
    <row r="111" spans="1:7" ht="26" x14ac:dyDescent="0.35">
      <c r="A111" s="51">
        <v>25</v>
      </c>
      <c r="B111" s="51" t="s">
        <v>108</v>
      </c>
      <c r="C111" s="52" t="s">
        <v>109</v>
      </c>
      <c r="D111" s="51" t="s">
        <v>85</v>
      </c>
      <c r="E111" s="35">
        <v>2</v>
      </c>
      <c r="F111" s="53">
        <v>10.07</v>
      </c>
      <c r="G111" s="36">
        <f t="shared" si="2"/>
        <v>20.14</v>
      </c>
    </row>
    <row r="112" spans="1:7" ht="39" x14ac:dyDescent="0.35">
      <c r="A112" s="51">
        <v>26</v>
      </c>
      <c r="B112" s="51" t="s">
        <v>86</v>
      </c>
      <c r="C112" s="52" t="s">
        <v>117</v>
      </c>
      <c r="D112" s="51" t="s">
        <v>85</v>
      </c>
      <c r="E112" s="35">
        <v>7</v>
      </c>
      <c r="F112" s="53">
        <v>97.45</v>
      </c>
      <c r="G112" s="36">
        <f t="shared" si="2"/>
        <v>682.15</v>
      </c>
    </row>
    <row r="113" spans="1:7" ht="26" x14ac:dyDescent="0.35">
      <c r="A113" s="51">
        <v>27</v>
      </c>
      <c r="B113" s="51" t="s">
        <v>108</v>
      </c>
      <c r="C113" s="52" t="s">
        <v>109</v>
      </c>
      <c r="D113" s="51" t="s">
        <v>85</v>
      </c>
      <c r="E113" s="35">
        <v>7</v>
      </c>
      <c r="F113" s="53">
        <v>10.07</v>
      </c>
      <c r="G113" s="36">
        <f t="shared" si="2"/>
        <v>70.489999999999995</v>
      </c>
    </row>
    <row r="114" spans="1:7" ht="26" x14ac:dyDescent="0.35">
      <c r="A114" s="51">
        <v>28</v>
      </c>
      <c r="B114" s="51" t="s">
        <v>115</v>
      </c>
      <c r="C114" s="52" t="s">
        <v>116</v>
      </c>
      <c r="D114" s="51" t="s">
        <v>16</v>
      </c>
      <c r="E114" s="35">
        <v>1</v>
      </c>
      <c r="F114" s="53">
        <v>119.08</v>
      </c>
      <c r="G114" s="36">
        <f t="shared" si="2"/>
        <v>119.08</v>
      </c>
    </row>
    <row r="115" spans="1:7" x14ac:dyDescent="0.35">
      <c r="A115" s="51">
        <v>29</v>
      </c>
      <c r="B115" s="51" t="s">
        <v>118</v>
      </c>
      <c r="C115" s="52" t="s">
        <v>119</v>
      </c>
      <c r="D115" s="51" t="s">
        <v>120</v>
      </c>
      <c r="E115" s="35">
        <v>4</v>
      </c>
      <c r="F115" s="53">
        <v>109.11</v>
      </c>
      <c r="G115" s="36">
        <f t="shared" si="2"/>
        <v>436.44</v>
      </c>
    </row>
    <row r="116" spans="1:7" ht="26" x14ac:dyDescent="0.35">
      <c r="A116" s="51">
        <v>30</v>
      </c>
      <c r="B116" s="51" t="s">
        <v>121</v>
      </c>
      <c r="C116" s="52" t="s">
        <v>122</v>
      </c>
      <c r="D116" s="51" t="s">
        <v>85</v>
      </c>
      <c r="E116" s="35">
        <v>1</v>
      </c>
      <c r="F116" s="53">
        <v>50.83</v>
      </c>
      <c r="G116" s="36">
        <f t="shared" si="2"/>
        <v>50.83</v>
      </c>
    </row>
    <row r="117" spans="1:7" x14ac:dyDescent="0.35">
      <c r="A117" s="51"/>
      <c r="B117" s="51"/>
      <c r="C117" s="66" t="s">
        <v>123</v>
      </c>
      <c r="D117" s="66"/>
      <c r="E117" s="66"/>
      <c r="G117" s="54">
        <f>SUM(G87:G116)</f>
        <v>8307.24</v>
      </c>
    </row>
    <row r="118" spans="1:7" x14ac:dyDescent="0.35">
      <c r="A118" s="48"/>
      <c r="B118" s="48">
        <v>2</v>
      </c>
      <c r="C118" s="69" t="s">
        <v>124</v>
      </c>
      <c r="D118" s="70"/>
      <c r="E118" s="70"/>
      <c r="F118" s="70"/>
      <c r="G118" s="70"/>
    </row>
    <row r="119" spans="1:7" ht="39" x14ac:dyDescent="0.35">
      <c r="A119" s="51">
        <v>1</v>
      </c>
      <c r="B119" s="51" t="s">
        <v>86</v>
      </c>
      <c r="C119" s="52" t="s">
        <v>117</v>
      </c>
      <c r="D119" s="51" t="s">
        <v>85</v>
      </c>
      <c r="E119" s="35">
        <v>2</v>
      </c>
      <c r="F119" s="53">
        <v>121.03</v>
      </c>
      <c r="G119" s="36">
        <f t="shared" ref="G119:G127" si="3">ROUND(E119*F119,2)</f>
        <v>242.06</v>
      </c>
    </row>
    <row r="120" spans="1:7" ht="26" x14ac:dyDescent="0.35">
      <c r="A120" s="51">
        <v>2</v>
      </c>
      <c r="B120" s="51" t="s">
        <v>108</v>
      </c>
      <c r="C120" s="52" t="s">
        <v>109</v>
      </c>
      <c r="D120" s="51" t="s">
        <v>85</v>
      </c>
      <c r="E120" s="35">
        <v>2</v>
      </c>
      <c r="F120" s="53">
        <v>10.07</v>
      </c>
      <c r="G120" s="36">
        <f t="shared" si="3"/>
        <v>20.14</v>
      </c>
    </row>
    <row r="121" spans="1:7" ht="39" x14ac:dyDescent="0.35">
      <c r="A121" s="51">
        <v>3</v>
      </c>
      <c r="B121" s="51" t="s">
        <v>125</v>
      </c>
      <c r="C121" s="52" t="s">
        <v>126</v>
      </c>
      <c r="D121" s="51" t="s">
        <v>85</v>
      </c>
      <c r="E121" s="35">
        <v>2</v>
      </c>
      <c r="F121" s="53">
        <v>34.770000000000003</v>
      </c>
      <c r="G121" s="36">
        <f t="shared" si="3"/>
        <v>69.540000000000006</v>
      </c>
    </row>
    <row r="122" spans="1:7" x14ac:dyDescent="0.35">
      <c r="A122" s="51">
        <v>4</v>
      </c>
      <c r="B122" s="51" t="s">
        <v>104</v>
      </c>
      <c r="C122" s="52" t="s">
        <v>127</v>
      </c>
      <c r="D122" s="51" t="s">
        <v>16</v>
      </c>
      <c r="E122" s="35">
        <v>1</v>
      </c>
      <c r="F122" s="53">
        <v>895.53</v>
      </c>
      <c r="G122" s="36">
        <f t="shared" si="3"/>
        <v>895.53</v>
      </c>
    </row>
    <row r="123" spans="1:7" x14ac:dyDescent="0.35">
      <c r="A123" s="51">
        <v>5</v>
      </c>
      <c r="B123" s="51" t="s">
        <v>118</v>
      </c>
      <c r="C123" s="52" t="s">
        <v>128</v>
      </c>
      <c r="D123" s="51" t="s">
        <v>120</v>
      </c>
      <c r="E123" s="35">
        <v>2</v>
      </c>
      <c r="F123" s="53">
        <v>85.53</v>
      </c>
      <c r="G123" s="36">
        <f t="shared" si="3"/>
        <v>171.06</v>
      </c>
    </row>
    <row r="124" spans="1:7" ht="39" x14ac:dyDescent="0.35">
      <c r="A124" s="51">
        <v>6</v>
      </c>
      <c r="B124" s="51" t="s">
        <v>129</v>
      </c>
      <c r="C124" s="52" t="s">
        <v>130</v>
      </c>
      <c r="D124" s="51" t="s">
        <v>85</v>
      </c>
      <c r="E124" s="35">
        <v>1</v>
      </c>
      <c r="F124" s="53">
        <v>13.29</v>
      </c>
      <c r="G124" s="36">
        <f t="shared" si="3"/>
        <v>13.29</v>
      </c>
    </row>
    <row r="125" spans="1:7" ht="26" x14ac:dyDescent="0.35">
      <c r="A125" s="51">
        <v>7</v>
      </c>
      <c r="B125" s="51" t="s">
        <v>131</v>
      </c>
      <c r="C125" s="52" t="s">
        <v>132</v>
      </c>
      <c r="D125" s="51" t="s">
        <v>16</v>
      </c>
      <c r="E125" s="35">
        <v>1</v>
      </c>
      <c r="F125" s="53">
        <v>143.63</v>
      </c>
      <c r="G125" s="36">
        <f t="shared" si="3"/>
        <v>143.63</v>
      </c>
    </row>
    <row r="126" spans="1:7" ht="52" x14ac:dyDescent="0.35">
      <c r="A126" s="51">
        <v>8</v>
      </c>
      <c r="B126" s="51" t="s">
        <v>133</v>
      </c>
      <c r="C126" s="52" t="s">
        <v>134</v>
      </c>
      <c r="D126" s="51" t="s">
        <v>120</v>
      </c>
      <c r="E126" s="35">
        <v>1</v>
      </c>
      <c r="F126" s="53">
        <v>44.81</v>
      </c>
      <c r="G126" s="36">
        <f t="shared" si="3"/>
        <v>44.81</v>
      </c>
    </row>
    <row r="127" spans="1:7" ht="26" x14ac:dyDescent="0.35">
      <c r="A127" s="51">
        <v>9</v>
      </c>
      <c r="B127" s="51" t="s">
        <v>135</v>
      </c>
      <c r="C127" s="52" t="s">
        <v>136</v>
      </c>
      <c r="D127" s="51" t="s">
        <v>85</v>
      </c>
      <c r="E127" s="35">
        <v>1</v>
      </c>
      <c r="F127" s="53">
        <v>88.73</v>
      </c>
      <c r="G127" s="36">
        <f t="shared" si="3"/>
        <v>88.73</v>
      </c>
    </row>
    <row r="128" spans="1:7" x14ac:dyDescent="0.35">
      <c r="A128" s="51"/>
      <c r="B128" s="51"/>
      <c r="C128" s="66" t="s">
        <v>37</v>
      </c>
      <c r="D128" s="66"/>
      <c r="E128" s="66"/>
      <c r="G128" s="54">
        <f>SUM(G119:G127)</f>
        <v>1688.79</v>
      </c>
    </row>
    <row r="129" spans="1:7" x14ac:dyDescent="0.35">
      <c r="A129" s="48"/>
      <c r="B129" s="48">
        <v>3</v>
      </c>
      <c r="C129" s="69" t="s">
        <v>137</v>
      </c>
      <c r="D129" s="70"/>
      <c r="E129" s="70"/>
      <c r="F129" s="70"/>
      <c r="G129" s="70"/>
    </row>
    <row r="130" spans="1:7" ht="26" x14ac:dyDescent="0.35">
      <c r="A130" s="51">
        <v>1</v>
      </c>
      <c r="B130" s="51" t="s">
        <v>104</v>
      </c>
      <c r="C130" s="52" t="s">
        <v>138</v>
      </c>
      <c r="D130" s="51" t="s">
        <v>16</v>
      </c>
      <c r="E130" s="35">
        <v>1</v>
      </c>
      <c r="F130" s="53">
        <v>70.34</v>
      </c>
      <c r="G130" s="36">
        <f t="shared" ref="G130:G152" si="4">ROUND(E130*F130,2)</f>
        <v>70.34</v>
      </c>
    </row>
    <row r="131" spans="1:7" ht="26" x14ac:dyDescent="0.35">
      <c r="A131" s="51">
        <v>2</v>
      </c>
      <c r="B131" s="51" t="s">
        <v>108</v>
      </c>
      <c r="C131" s="52" t="s">
        <v>113</v>
      </c>
      <c r="D131" s="51" t="s">
        <v>85</v>
      </c>
      <c r="E131" s="35">
        <v>1</v>
      </c>
      <c r="F131" s="53">
        <v>22.97</v>
      </c>
      <c r="G131" s="36">
        <f t="shared" si="4"/>
        <v>22.97</v>
      </c>
    </row>
    <row r="132" spans="1:7" ht="26" x14ac:dyDescent="0.35">
      <c r="A132" s="51">
        <v>3</v>
      </c>
      <c r="B132" s="51" t="s">
        <v>121</v>
      </c>
      <c r="C132" s="52" t="s">
        <v>122</v>
      </c>
      <c r="D132" s="51" t="s">
        <v>85</v>
      </c>
      <c r="E132" s="35">
        <v>1</v>
      </c>
      <c r="F132" s="53">
        <v>50.83</v>
      </c>
      <c r="G132" s="36">
        <f t="shared" si="4"/>
        <v>50.83</v>
      </c>
    </row>
    <row r="133" spans="1:7" ht="39" x14ac:dyDescent="0.35">
      <c r="A133" s="51">
        <v>4</v>
      </c>
      <c r="B133" s="51" t="s">
        <v>86</v>
      </c>
      <c r="C133" s="52" t="s">
        <v>139</v>
      </c>
      <c r="D133" s="51" t="s">
        <v>85</v>
      </c>
      <c r="E133" s="35">
        <v>3</v>
      </c>
      <c r="F133" s="53">
        <v>97.45</v>
      </c>
      <c r="G133" s="36">
        <f t="shared" si="4"/>
        <v>292.35000000000002</v>
      </c>
    </row>
    <row r="134" spans="1:7" ht="26" x14ac:dyDescent="0.35">
      <c r="A134" s="51">
        <v>5</v>
      </c>
      <c r="B134" s="51" t="s">
        <v>108</v>
      </c>
      <c r="C134" s="52" t="s">
        <v>109</v>
      </c>
      <c r="D134" s="51" t="s">
        <v>85</v>
      </c>
      <c r="E134" s="35">
        <v>3</v>
      </c>
      <c r="F134" s="53">
        <v>10.07</v>
      </c>
      <c r="G134" s="36">
        <f t="shared" si="4"/>
        <v>30.21</v>
      </c>
    </row>
    <row r="135" spans="1:7" ht="26" x14ac:dyDescent="0.35">
      <c r="A135" s="51">
        <v>6</v>
      </c>
      <c r="B135" s="51" t="s">
        <v>108</v>
      </c>
      <c r="C135" s="52" t="s">
        <v>111</v>
      </c>
      <c r="D135" s="51" t="s">
        <v>85</v>
      </c>
      <c r="E135" s="35">
        <v>2</v>
      </c>
      <c r="F135" s="53">
        <v>15.14</v>
      </c>
      <c r="G135" s="36">
        <f t="shared" si="4"/>
        <v>30.28</v>
      </c>
    </row>
    <row r="136" spans="1:7" ht="26" x14ac:dyDescent="0.35">
      <c r="A136" s="51">
        <v>7</v>
      </c>
      <c r="B136" s="51" t="s">
        <v>108</v>
      </c>
      <c r="C136" s="52" t="s">
        <v>109</v>
      </c>
      <c r="D136" s="51" t="s">
        <v>85</v>
      </c>
      <c r="E136" s="35">
        <v>2</v>
      </c>
      <c r="F136" s="53">
        <v>10.07</v>
      </c>
      <c r="G136" s="36">
        <f t="shared" si="4"/>
        <v>20.14</v>
      </c>
    </row>
    <row r="137" spans="1:7" ht="39" x14ac:dyDescent="0.35">
      <c r="A137" s="51">
        <v>8</v>
      </c>
      <c r="B137" s="51" t="s">
        <v>129</v>
      </c>
      <c r="C137" s="52" t="s">
        <v>130</v>
      </c>
      <c r="D137" s="51" t="s">
        <v>85</v>
      </c>
      <c r="E137" s="35">
        <v>2</v>
      </c>
      <c r="F137" s="53">
        <v>15.14</v>
      </c>
      <c r="G137" s="36">
        <f t="shared" si="4"/>
        <v>30.28</v>
      </c>
    </row>
    <row r="138" spans="1:7" ht="26" x14ac:dyDescent="0.35">
      <c r="A138" s="51">
        <v>9</v>
      </c>
      <c r="B138" s="51" t="s">
        <v>140</v>
      </c>
      <c r="C138" s="52" t="s">
        <v>141</v>
      </c>
      <c r="D138" s="51" t="s">
        <v>85</v>
      </c>
      <c r="E138" s="35">
        <v>1</v>
      </c>
      <c r="F138" s="53">
        <v>240.37</v>
      </c>
      <c r="G138" s="36">
        <f t="shared" si="4"/>
        <v>240.37</v>
      </c>
    </row>
    <row r="139" spans="1:7" ht="39" x14ac:dyDescent="0.35">
      <c r="A139" s="51">
        <v>10</v>
      </c>
      <c r="B139" s="51" t="s">
        <v>142</v>
      </c>
      <c r="C139" s="52" t="s">
        <v>143</v>
      </c>
      <c r="D139" s="51" t="s">
        <v>85</v>
      </c>
      <c r="E139" s="35">
        <v>1</v>
      </c>
      <c r="F139" s="53">
        <v>340</v>
      </c>
      <c r="G139" s="36">
        <f t="shared" si="4"/>
        <v>340</v>
      </c>
    </row>
    <row r="140" spans="1:7" ht="39" x14ac:dyDescent="0.35">
      <c r="A140" s="51">
        <v>11</v>
      </c>
      <c r="B140" s="51" t="s">
        <v>144</v>
      </c>
      <c r="C140" s="52" t="s">
        <v>145</v>
      </c>
      <c r="D140" s="51" t="s">
        <v>146</v>
      </c>
      <c r="E140" s="35">
        <v>3</v>
      </c>
      <c r="F140" s="53">
        <v>7.72</v>
      </c>
      <c r="G140" s="36">
        <f t="shared" si="4"/>
        <v>23.16</v>
      </c>
    </row>
    <row r="141" spans="1:7" ht="39" x14ac:dyDescent="0.35">
      <c r="A141" s="51">
        <v>12</v>
      </c>
      <c r="B141" s="51" t="s">
        <v>144</v>
      </c>
      <c r="C141" s="52" t="s">
        <v>147</v>
      </c>
      <c r="D141" s="51" t="s">
        <v>146</v>
      </c>
      <c r="E141" s="35">
        <v>8</v>
      </c>
      <c r="F141" s="53">
        <v>10.86</v>
      </c>
      <c r="G141" s="36">
        <f t="shared" si="4"/>
        <v>86.88</v>
      </c>
    </row>
    <row r="142" spans="1:7" ht="39" x14ac:dyDescent="0.35">
      <c r="A142" s="51">
        <v>13</v>
      </c>
      <c r="B142" s="51" t="s">
        <v>144</v>
      </c>
      <c r="C142" s="52" t="s">
        <v>148</v>
      </c>
      <c r="D142" s="51" t="s">
        <v>146</v>
      </c>
      <c r="E142" s="35">
        <v>19</v>
      </c>
      <c r="F142" s="53">
        <v>13.91</v>
      </c>
      <c r="G142" s="36">
        <f t="shared" si="4"/>
        <v>264.29000000000002</v>
      </c>
    </row>
    <row r="143" spans="1:7" ht="39" x14ac:dyDescent="0.35">
      <c r="A143" s="51">
        <v>14</v>
      </c>
      <c r="B143" s="51" t="s">
        <v>149</v>
      </c>
      <c r="C143" s="52" t="s">
        <v>150</v>
      </c>
      <c r="D143" s="51" t="s">
        <v>28</v>
      </c>
      <c r="E143" s="35">
        <v>0.09</v>
      </c>
      <c r="F143" s="53">
        <v>563.75</v>
      </c>
      <c r="G143" s="36">
        <f t="shared" si="4"/>
        <v>50.74</v>
      </c>
    </row>
    <row r="144" spans="1:7" ht="39" x14ac:dyDescent="0.35">
      <c r="A144" s="51">
        <v>15</v>
      </c>
      <c r="B144" s="51" t="s">
        <v>149</v>
      </c>
      <c r="C144" s="52" t="s">
        <v>151</v>
      </c>
      <c r="D144" s="51" t="s">
        <v>28</v>
      </c>
      <c r="E144" s="35">
        <v>0.02</v>
      </c>
      <c r="F144" s="53">
        <v>804.82</v>
      </c>
      <c r="G144" s="36">
        <f t="shared" si="4"/>
        <v>16.100000000000001</v>
      </c>
    </row>
    <row r="145" spans="1:7" ht="39" x14ac:dyDescent="0.35">
      <c r="A145" s="51">
        <v>16</v>
      </c>
      <c r="B145" s="51" t="s">
        <v>149</v>
      </c>
      <c r="C145" s="52" t="s">
        <v>152</v>
      </c>
      <c r="D145" s="51" t="s">
        <v>28</v>
      </c>
      <c r="E145" s="35">
        <v>0.19</v>
      </c>
      <c r="F145" s="53">
        <v>1298.24</v>
      </c>
      <c r="G145" s="36">
        <f t="shared" si="4"/>
        <v>246.67</v>
      </c>
    </row>
    <row r="146" spans="1:7" ht="52" x14ac:dyDescent="0.35">
      <c r="A146" s="51">
        <v>17</v>
      </c>
      <c r="B146" s="51" t="s">
        <v>144</v>
      </c>
      <c r="C146" s="52" t="s">
        <v>153</v>
      </c>
      <c r="D146" s="51" t="s">
        <v>146</v>
      </c>
      <c r="E146" s="35">
        <v>8</v>
      </c>
      <c r="F146" s="53">
        <v>10.86</v>
      </c>
      <c r="G146" s="36">
        <f t="shared" si="4"/>
        <v>86.88</v>
      </c>
    </row>
    <row r="147" spans="1:7" ht="52" x14ac:dyDescent="0.35">
      <c r="A147" s="51">
        <v>18</v>
      </c>
      <c r="B147" s="51" t="s">
        <v>144</v>
      </c>
      <c r="C147" s="52" t="s">
        <v>154</v>
      </c>
      <c r="D147" s="51" t="s">
        <v>146</v>
      </c>
      <c r="E147" s="35">
        <v>16</v>
      </c>
      <c r="F147" s="53">
        <v>13.91</v>
      </c>
      <c r="G147" s="36">
        <f t="shared" si="4"/>
        <v>222.56</v>
      </c>
    </row>
    <row r="148" spans="1:7" ht="39" x14ac:dyDescent="0.35">
      <c r="A148" s="51">
        <v>19</v>
      </c>
      <c r="B148" s="51" t="s">
        <v>149</v>
      </c>
      <c r="C148" s="52" t="s">
        <v>151</v>
      </c>
      <c r="D148" s="51" t="s">
        <v>28</v>
      </c>
      <c r="E148" s="35">
        <v>0.24</v>
      </c>
      <c r="F148" s="53">
        <v>563.75</v>
      </c>
      <c r="G148" s="36">
        <f t="shared" si="4"/>
        <v>135.30000000000001</v>
      </c>
    </row>
    <row r="149" spans="1:7" ht="26" x14ac:dyDescent="0.35">
      <c r="A149" s="51">
        <v>20</v>
      </c>
      <c r="B149" s="51" t="s">
        <v>155</v>
      </c>
      <c r="C149" s="52" t="s">
        <v>156</v>
      </c>
      <c r="D149" s="51" t="s">
        <v>22</v>
      </c>
      <c r="E149" s="35">
        <v>7.3999999999999996E-2</v>
      </c>
      <c r="F149" s="53">
        <v>1038.4000000000001</v>
      </c>
      <c r="G149" s="36">
        <f t="shared" si="4"/>
        <v>76.84</v>
      </c>
    </row>
    <row r="150" spans="1:7" x14ac:dyDescent="0.35">
      <c r="A150" s="51">
        <v>21</v>
      </c>
      <c r="B150" s="51" t="s">
        <v>157</v>
      </c>
      <c r="C150" s="52" t="s">
        <v>158</v>
      </c>
      <c r="D150" s="51" t="s">
        <v>47</v>
      </c>
      <c r="E150" s="35">
        <v>7.0000000000000007E-2</v>
      </c>
      <c r="F150" s="53">
        <v>10018.950000000001</v>
      </c>
      <c r="G150" s="36">
        <f t="shared" si="4"/>
        <v>701.33</v>
      </c>
    </row>
    <row r="151" spans="1:7" ht="26" x14ac:dyDescent="0.35">
      <c r="A151" s="51">
        <v>22</v>
      </c>
      <c r="B151" s="51" t="s">
        <v>159</v>
      </c>
      <c r="C151" s="52" t="s">
        <v>160</v>
      </c>
      <c r="D151" s="51" t="s">
        <v>47</v>
      </c>
      <c r="E151" s="35">
        <v>7.0000000000000007E-2</v>
      </c>
      <c r="F151" s="53">
        <v>408.11</v>
      </c>
      <c r="G151" s="36">
        <f t="shared" si="4"/>
        <v>28.57</v>
      </c>
    </row>
    <row r="152" spans="1:7" ht="39" x14ac:dyDescent="0.35">
      <c r="A152" s="51">
        <v>23</v>
      </c>
      <c r="B152" s="51" t="s">
        <v>161</v>
      </c>
      <c r="C152" s="52" t="s">
        <v>162</v>
      </c>
      <c r="D152" s="51" t="s">
        <v>85</v>
      </c>
      <c r="E152" s="35">
        <v>1</v>
      </c>
      <c r="F152" s="53">
        <v>70.75</v>
      </c>
      <c r="G152" s="36">
        <f t="shared" si="4"/>
        <v>70.75</v>
      </c>
    </row>
    <row r="153" spans="1:7" x14ac:dyDescent="0.35">
      <c r="A153" s="51"/>
      <c r="B153" s="51"/>
      <c r="C153" s="66" t="s">
        <v>163</v>
      </c>
      <c r="D153" s="66"/>
      <c r="E153" s="66"/>
      <c r="G153" s="54">
        <f>SUM(G130:G152)</f>
        <v>3137.84</v>
      </c>
    </row>
    <row r="154" spans="1:7" x14ac:dyDescent="0.35">
      <c r="A154" s="48"/>
      <c r="B154" s="48">
        <v>4</v>
      </c>
      <c r="C154" s="69" t="s">
        <v>164</v>
      </c>
      <c r="D154" s="70"/>
      <c r="E154" s="70"/>
      <c r="F154" s="70"/>
      <c r="G154" s="70"/>
    </row>
    <row r="155" spans="1:7" ht="52" x14ac:dyDescent="0.35">
      <c r="A155" s="51">
        <v>1</v>
      </c>
      <c r="B155" s="51" t="s">
        <v>165</v>
      </c>
      <c r="C155" s="52" t="s">
        <v>166</v>
      </c>
      <c r="D155" s="51" t="s">
        <v>120</v>
      </c>
      <c r="E155" s="35">
        <v>1</v>
      </c>
      <c r="F155" s="53">
        <v>784.72</v>
      </c>
      <c r="G155" s="36">
        <f t="shared" ref="G155:G156" si="5">ROUND(E155*F155,2)</f>
        <v>784.72</v>
      </c>
    </row>
    <row r="156" spans="1:7" ht="39" x14ac:dyDescent="0.35">
      <c r="A156" s="51">
        <v>2</v>
      </c>
      <c r="B156" s="51" t="s">
        <v>135</v>
      </c>
      <c r="C156" s="52" t="s">
        <v>167</v>
      </c>
      <c r="D156" s="51" t="s">
        <v>85</v>
      </c>
      <c r="E156" s="35">
        <v>1</v>
      </c>
      <c r="F156" s="53">
        <v>31.41</v>
      </c>
      <c r="G156" s="36">
        <f t="shared" si="5"/>
        <v>31.41</v>
      </c>
    </row>
    <row r="157" spans="1:7" x14ac:dyDescent="0.35">
      <c r="A157" s="51"/>
      <c r="B157" s="51"/>
      <c r="C157" s="66" t="s">
        <v>168</v>
      </c>
      <c r="D157" s="66"/>
      <c r="E157" s="66"/>
      <c r="G157" s="54">
        <f>SUM(G155:G156)</f>
        <v>816.13</v>
      </c>
    </row>
    <row r="158" spans="1:7" x14ac:dyDescent="0.35">
      <c r="A158" s="51"/>
      <c r="B158" s="51"/>
      <c r="C158" s="66" t="s">
        <v>169</v>
      </c>
      <c r="D158" s="66"/>
      <c r="E158" s="66"/>
      <c r="G158" s="54">
        <f>G117+G128+G153+G157</f>
        <v>13949.999999999998</v>
      </c>
    </row>
    <row r="159" spans="1:7" x14ac:dyDescent="0.35">
      <c r="A159" s="51"/>
      <c r="B159" s="51"/>
      <c r="C159" s="67" t="s">
        <v>39</v>
      </c>
      <c r="D159" s="67"/>
      <c r="E159" s="67"/>
      <c r="G159" s="36">
        <f>ROUND(G158*0.21,2)</f>
        <v>2929.5</v>
      </c>
    </row>
    <row r="160" spans="1:7" x14ac:dyDescent="0.35">
      <c r="A160" s="51"/>
      <c r="B160" s="51"/>
      <c r="C160" s="66" t="s">
        <v>170</v>
      </c>
      <c r="D160" s="66"/>
      <c r="E160" s="66"/>
      <c r="G160" s="54">
        <f>SUM(G158:G159)</f>
        <v>16879.5</v>
      </c>
    </row>
    <row r="162" spans="1:7" x14ac:dyDescent="0.35">
      <c r="B162" s="61" t="s">
        <v>41</v>
      </c>
      <c r="C162" s="61"/>
      <c r="D162" s="61"/>
      <c r="E162" s="61"/>
      <c r="F162" s="61"/>
      <c r="G162" s="61"/>
    </row>
    <row r="163" spans="1:7" x14ac:dyDescent="0.35">
      <c r="B163" s="61" t="s">
        <v>42</v>
      </c>
      <c r="C163" s="61"/>
      <c r="D163" s="61"/>
      <c r="E163" s="61"/>
      <c r="F163" s="61"/>
      <c r="G163" s="61"/>
    </row>
    <row r="165" spans="1:7" x14ac:dyDescent="0.35">
      <c r="B165" s="61" t="s">
        <v>171</v>
      </c>
      <c r="C165" s="61"/>
      <c r="D165" s="61"/>
      <c r="E165" s="61"/>
      <c r="F165" s="61"/>
      <c r="G165" s="61"/>
    </row>
    <row r="166" spans="1:7" x14ac:dyDescent="0.35">
      <c r="A166" s="56"/>
      <c r="B166" s="56"/>
      <c r="C166" s="38"/>
      <c r="D166" s="56"/>
      <c r="E166" s="56"/>
      <c r="F166" s="57"/>
      <c r="G166" s="58"/>
    </row>
    <row r="168" spans="1:7" x14ac:dyDescent="0.35">
      <c r="C168" s="68" t="s">
        <v>0</v>
      </c>
      <c r="D168" s="62"/>
      <c r="E168" s="62"/>
      <c r="F168" s="62"/>
    </row>
    <row r="169" spans="1:7" x14ac:dyDescent="0.35">
      <c r="C169" s="62" t="s">
        <v>1</v>
      </c>
      <c r="D169" s="62"/>
      <c r="E169" s="62"/>
      <c r="F169" s="62"/>
    </row>
    <row r="171" spans="1:7" x14ac:dyDescent="0.35">
      <c r="A171" s="69" t="s">
        <v>2</v>
      </c>
      <c r="B171" s="70"/>
      <c r="C171" s="70"/>
      <c r="D171" s="70"/>
      <c r="E171" s="70"/>
      <c r="F171" s="70"/>
      <c r="G171" s="70"/>
    </row>
    <row r="172" spans="1:7" x14ac:dyDescent="0.35">
      <c r="A172" s="70"/>
      <c r="B172" s="70"/>
      <c r="C172" s="70"/>
      <c r="D172" s="70"/>
      <c r="E172" s="70"/>
      <c r="F172" s="70"/>
      <c r="G172" s="70"/>
    </row>
    <row r="173" spans="1:7" x14ac:dyDescent="0.35">
      <c r="A173" s="69" t="s">
        <v>3</v>
      </c>
      <c r="B173" s="70"/>
      <c r="C173" s="70"/>
      <c r="D173" s="70"/>
      <c r="E173" s="70"/>
      <c r="F173" s="70"/>
      <c r="G173" s="70"/>
    </row>
    <row r="174" spans="1:7" x14ac:dyDescent="0.35">
      <c r="A174" s="70"/>
      <c r="B174" s="70"/>
      <c r="C174" s="70"/>
      <c r="D174" s="70"/>
      <c r="E174" s="70"/>
      <c r="F174" s="70"/>
      <c r="G174" s="70"/>
    </row>
    <row r="175" spans="1:7" x14ac:dyDescent="0.35">
      <c r="A175" s="69" t="s">
        <v>172</v>
      </c>
      <c r="B175" s="70"/>
      <c r="C175" s="70"/>
      <c r="D175" s="70"/>
      <c r="E175" s="70"/>
      <c r="F175" s="70"/>
      <c r="G175" s="70"/>
    </row>
    <row r="176" spans="1:7" x14ac:dyDescent="0.35">
      <c r="A176" s="70"/>
      <c r="B176" s="70"/>
      <c r="C176" s="70"/>
      <c r="D176" s="70"/>
      <c r="E176" s="70"/>
      <c r="F176" s="70"/>
      <c r="G176" s="70"/>
    </row>
    <row r="177" spans="1:7" ht="12.75" customHeight="1" x14ac:dyDescent="0.35">
      <c r="A177" s="71"/>
      <c r="B177" s="71"/>
      <c r="C177" s="38"/>
      <c r="D177" s="72" t="s">
        <v>5</v>
      </c>
      <c r="E177" s="72"/>
      <c r="F177" s="72"/>
      <c r="G177" s="39">
        <f>G193</f>
        <v>8610.4700000000012</v>
      </c>
    </row>
    <row r="178" spans="1:7" x14ac:dyDescent="0.35">
      <c r="A178" s="40" t="s">
        <v>6</v>
      </c>
      <c r="B178" s="40" t="s">
        <v>7</v>
      </c>
      <c r="C178" s="40" t="s">
        <v>8</v>
      </c>
      <c r="D178" s="41" t="s">
        <v>9</v>
      </c>
      <c r="E178" s="62" t="s">
        <v>10</v>
      </c>
      <c r="F178" s="42" t="s">
        <v>11</v>
      </c>
      <c r="G178" s="43" t="s">
        <v>12</v>
      </c>
    </row>
    <row r="179" spans="1:7" x14ac:dyDescent="0.35">
      <c r="A179" s="44" t="s">
        <v>13</v>
      </c>
      <c r="B179" s="44" t="s">
        <v>14</v>
      </c>
      <c r="C179" s="44" t="s">
        <v>15</v>
      </c>
      <c r="D179" s="45" t="s">
        <v>16</v>
      </c>
      <c r="E179" s="63"/>
      <c r="F179" s="46" t="s">
        <v>17</v>
      </c>
      <c r="G179" s="47" t="s">
        <v>18</v>
      </c>
    </row>
    <row r="180" spans="1:7" x14ac:dyDescent="0.35">
      <c r="A180" s="48"/>
      <c r="B180" s="48">
        <v>2</v>
      </c>
      <c r="C180" s="49" t="s">
        <v>173</v>
      </c>
      <c r="D180" s="50"/>
      <c r="E180" s="50"/>
      <c r="F180" s="50"/>
      <c r="G180" s="50"/>
    </row>
    <row r="181" spans="1:7" ht="42.75" customHeight="1" x14ac:dyDescent="0.35">
      <c r="A181" s="51">
        <v>1</v>
      </c>
      <c r="B181" s="51" t="s">
        <v>144</v>
      </c>
      <c r="C181" s="52" t="s">
        <v>174</v>
      </c>
      <c r="D181" s="51" t="s">
        <v>146</v>
      </c>
      <c r="E181" s="35">
        <v>239</v>
      </c>
      <c r="F181" s="53">
        <v>7.68</v>
      </c>
      <c r="G181" s="36">
        <f>ROUND(E181*F181,2)</f>
        <v>1835.52</v>
      </c>
    </row>
    <row r="182" spans="1:7" ht="52" x14ac:dyDescent="0.35">
      <c r="A182" s="51">
        <v>2</v>
      </c>
      <c r="B182" s="51" t="s">
        <v>144</v>
      </c>
      <c r="C182" s="52" t="s">
        <v>175</v>
      </c>
      <c r="D182" s="51" t="s">
        <v>146</v>
      </c>
      <c r="E182" s="35">
        <v>159</v>
      </c>
      <c r="F182" s="53">
        <v>10.86</v>
      </c>
      <c r="G182" s="36">
        <f t="shared" ref="G182:G189" si="6">ROUND(E182*F182,2)</f>
        <v>1726.74</v>
      </c>
    </row>
    <row r="183" spans="1:7" ht="52" x14ac:dyDescent="0.35">
      <c r="A183" s="51">
        <v>3</v>
      </c>
      <c r="B183" s="51" t="s">
        <v>144</v>
      </c>
      <c r="C183" s="52" t="s">
        <v>176</v>
      </c>
      <c r="D183" s="51" t="s">
        <v>146</v>
      </c>
      <c r="E183" s="35">
        <v>62</v>
      </c>
      <c r="F183" s="53">
        <v>13.91</v>
      </c>
      <c r="G183" s="36">
        <f t="shared" si="6"/>
        <v>862.42</v>
      </c>
    </row>
    <row r="184" spans="1:7" ht="39" x14ac:dyDescent="0.35">
      <c r="A184" s="51">
        <v>4</v>
      </c>
      <c r="B184" s="51" t="s">
        <v>149</v>
      </c>
      <c r="C184" s="52" t="s">
        <v>150</v>
      </c>
      <c r="D184" s="51" t="s">
        <v>28</v>
      </c>
      <c r="E184" s="35">
        <v>2.38</v>
      </c>
      <c r="F184" s="53">
        <v>667.34</v>
      </c>
      <c r="G184" s="36">
        <f t="shared" si="6"/>
        <v>1588.27</v>
      </c>
    </row>
    <row r="185" spans="1:7" ht="39" x14ac:dyDescent="0.35">
      <c r="A185" s="51">
        <v>5</v>
      </c>
      <c r="B185" s="51" t="s">
        <v>149</v>
      </c>
      <c r="C185" s="52" t="s">
        <v>151</v>
      </c>
      <c r="D185" s="51" t="s">
        <v>28</v>
      </c>
      <c r="E185" s="35">
        <v>0.62</v>
      </c>
      <c r="F185" s="53">
        <v>989.36</v>
      </c>
      <c r="G185" s="36">
        <f t="shared" si="6"/>
        <v>613.4</v>
      </c>
    </row>
    <row r="186" spans="1:7" x14ac:dyDescent="0.35">
      <c r="A186" s="51">
        <v>6</v>
      </c>
      <c r="B186" s="51">
        <v>88005001</v>
      </c>
      <c r="C186" s="52" t="s">
        <v>177</v>
      </c>
      <c r="D186" s="51" t="s">
        <v>120</v>
      </c>
      <c r="E186" s="35">
        <v>1</v>
      </c>
      <c r="F186" s="53">
        <v>271.74</v>
      </c>
      <c r="G186" s="36">
        <f t="shared" si="6"/>
        <v>271.74</v>
      </c>
    </row>
    <row r="187" spans="1:7" ht="27" customHeight="1" x14ac:dyDescent="0.35">
      <c r="A187" s="51">
        <v>7</v>
      </c>
      <c r="B187" s="51" t="s">
        <v>108</v>
      </c>
      <c r="C187" s="52" t="s">
        <v>110</v>
      </c>
      <c r="D187" s="51" t="s">
        <v>85</v>
      </c>
      <c r="E187" s="35">
        <v>6</v>
      </c>
      <c r="F187" s="53">
        <v>12.5</v>
      </c>
      <c r="G187" s="36">
        <f t="shared" si="6"/>
        <v>75</v>
      </c>
    </row>
    <row r="188" spans="1:7" ht="27" customHeight="1" x14ac:dyDescent="0.35">
      <c r="A188" s="51">
        <v>8</v>
      </c>
      <c r="B188" s="51" t="s">
        <v>108</v>
      </c>
      <c r="C188" s="52" t="s">
        <v>112</v>
      </c>
      <c r="D188" s="51" t="s">
        <v>85</v>
      </c>
      <c r="E188" s="35">
        <v>6</v>
      </c>
      <c r="F188" s="53">
        <v>18.63</v>
      </c>
      <c r="G188" s="36">
        <f t="shared" si="6"/>
        <v>111.78</v>
      </c>
    </row>
    <row r="189" spans="1:7" ht="39" x14ac:dyDescent="0.35">
      <c r="A189" s="51">
        <v>9</v>
      </c>
      <c r="B189" s="51" t="s">
        <v>129</v>
      </c>
      <c r="C189" s="52" t="s">
        <v>130</v>
      </c>
      <c r="D189" s="51" t="s">
        <v>85</v>
      </c>
      <c r="E189" s="35">
        <v>2</v>
      </c>
      <c r="F189" s="53">
        <v>15.61</v>
      </c>
      <c r="G189" s="36">
        <f t="shared" si="6"/>
        <v>31.22</v>
      </c>
    </row>
    <row r="190" spans="1:7" x14ac:dyDescent="0.35">
      <c r="A190" s="51"/>
      <c r="B190" s="51"/>
      <c r="C190" s="66" t="s">
        <v>37</v>
      </c>
      <c r="D190" s="66"/>
      <c r="E190" s="66"/>
      <c r="G190" s="54">
        <f>SUM(G181:G189)</f>
        <v>7116.09</v>
      </c>
    </row>
    <row r="191" spans="1:7" x14ac:dyDescent="0.35">
      <c r="A191" s="51"/>
      <c r="B191" s="51"/>
      <c r="C191" s="66" t="s">
        <v>178</v>
      </c>
      <c r="D191" s="66"/>
      <c r="E191" s="66"/>
      <c r="G191" s="54">
        <f>G190</f>
        <v>7116.09</v>
      </c>
    </row>
    <row r="192" spans="1:7" x14ac:dyDescent="0.35">
      <c r="A192" s="51"/>
      <c r="B192" s="51"/>
      <c r="C192" s="67" t="s">
        <v>39</v>
      </c>
      <c r="D192" s="67"/>
      <c r="E192" s="67"/>
      <c r="G192" s="36">
        <f>ROUND(G191*0.21,2)</f>
        <v>1494.38</v>
      </c>
    </row>
    <row r="193" spans="1:7" x14ac:dyDescent="0.35">
      <c r="A193" s="51"/>
      <c r="B193" s="51"/>
      <c r="C193" s="66" t="s">
        <v>179</v>
      </c>
      <c r="D193" s="66"/>
      <c r="E193" s="66"/>
      <c r="G193" s="54">
        <f>SUM(G191:G192)</f>
        <v>8610.4700000000012</v>
      </c>
    </row>
    <row r="195" spans="1:7" x14ac:dyDescent="0.35">
      <c r="B195" s="61" t="s">
        <v>41</v>
      </c>
      <c r="C195" s="61"/>
      <c r="D195" s="61"/>
      <c r="E195" s="61"/>
      <c r="F195" s="61"/>
      <c r="G195" s="61"/>
    </row>
    <row r="196" spans="1:7" x14ac:dyDescent="0.35">
      <c r="B196" s="61" t="s">
        <v>42</v>
      </c>
      <c r="C196" s="61"/>
      <c r="D196" s="61"/>
      <c r="E196" s="61"/>
      <c r="F196" s="61"/>
      <c r="G196" s="61"/>
    </row>
  </sheetData>
  <mergeCells count="67">
    <mergeCell ref="A10:B10"/>
    <mergeCell ref="D10:F10"/>
    <mergeCell ref="C1:F1"/>
    <mergeCell ref="C2:F2"/>
    <mergeCell ref="A4:G5"/>
    <mergeCell ref="A6:G7"/>
    <mergeCell ref="A8:G9"/>
    <mergeCell ref="A36:G37"/>
    <mergeCell ref="E11:E12"/>
    <mergeCell ref="C13:G13"/>
    <mergeCell ref="C21:E21"/>
    <mergeCell ref="C22:E22"/>
    <mergeCell ref="C23:E23"/>
    <mergeCell ref="C24:E24"/>
    <mergeCell ref="B26:G26"/>
    <mergeCell ref="B27:G27"/>
    <mergeCell ref="C31:F31"/>
    <mergeCell ref="C32:F32"/>
    <mergeCell ref="A34:G35"/>
    <mergeCell ref="B69:G69"/>
    <mergeCell ref="A38:G39"/>
    <mergeCell ref="A40:B40"/>
    <mergeCell ref="D40:F40"/>
    <mergeCell ref="E41:E42"/>
    <mergeCell ref="C43:G43"/>
    <mergeCell ref="C46:E46"/>
    <mergeCell ref="C47:G47"/>
    <mergeCell ref="C64:E64"/>
    <mergeCell ref="C65:E65"/>
    <mergeCell ref="C66:E66"/>
    <mergeCell ref="C67:E67"/>
    <mergeCell ref="C128:E128"/>
    <mergeCell ref="B70:G70"/>
    <mergeCell ref="C74:F74"/>
    <mergeCell ref="C75:F75"/>
    <mergeCell ref="A77:G78"/>
    <mergeCell ref="A79:G80"/>
    <mergeCell ref="A81:G82"/>
    <mergeCell ref="A83:B83"/>
    <mergeCell ref="D83:F83"/>
    <mergeCell ref="E84:E85"/>
    <mergeCell ref="C117:E117"/>
    <mergeCell ref="C118:G118"/>
    <mergeCell ref="C169:F169"/>
    <mergeCell ref="C129:G129"/>
    <mergeCell ref="C153:E153"/>
    <mergeCell ref="C154:G154"/>
    <mergeCell ref="C157:E157"/>
    <mergeCell ref="C158:E158"/>
    <mergeCell ref="C159:E159"/>
    <mergeCell ref="C160:E160"/>
    <mergeCell ref="B162:G162"/>
    <mergeCell ref="B163:G163"/>
    <mergeCell ref="B165:G165"/>
    <mergeCell ref="C168:F168"/>
    <mergeCell ref="B196:G196"/>
    <mergeCell ref="A171:G172"/>
    <mergeCell ref="A173:G174"/>
    <mergeCell ref="A175:G176"/>
    <mergeCell ref="A177:B177"/>
    <mergeCell ref="D177:F177"/>
    <mergeCell ref="E178:E179"/>
    <mergeCell ref="C190:E190"/>
    <mergeCell ref="C191:E191"/>
    <mergeCell ref="C192:E192"/>
    <mergeCell ref="C193:E193"/>
    <mergeCell ref="B195:G19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8A36-09E4-4D26-BD99-D23FED9D8DDE}">
  <dimension ref="A1:G191"/>
  <sheetViews>
    <sheetView tabSelected="1" topLeftCell="A121" workbookViewId="0">
      <selection activeCell="A185" sqref="A185:XFD190"/>
    </sheetView>
  </sheetViews>
  <sheetFormatPr defaultColWidth="9.08984375" defaultRowHeight="13" outlineLevelRow="1" x14ac:dyDescent="0.35"/>
  <cols>
    <col min="1" max="1" width="4" style="1" customWidth="1"/>
    <col min="2" max="2" width="10.54296875" style="1" customWidth="1"/>
    <col min="3" max="3" width="35.6328125" style="3" customWidth="1"/>
    <col min="4" max="4" width="7.6328125" style="1" customWidth="1"/>
    <col min="5" max="5" width="8.6328125" style="1" customWidth="1"/>
    <col min="6" max="6" width="11.6328125" style="12" customWidth="1"/>
    <col min="7" max="7" width="11.6328125" style="2" customWidth="1"/>
    <col min="8" max="8" width="10.6328125" style="3" customWidth="1"/>
    <col min="9" max="16384" width="9.08984375" style="3"/>
  </cols>
  <sheetData>
    <row r="1" spans="1:7" x14ac:dyDescent="0.35">
      <c r="C1" s="9" t="s">
        <v>1091</v>
      </c>
    </row>
    <row r="2" spans="1:7" x14ac:dyDescent="0.35">
      <c r="C2" s="1" t="s">
        <v>1</v>
      </c>
    </row>
    <row r="4" spans="1:7" x14ac:dyDescent="0.35">
      <c r="A4" s="84" t="s">
        <v>2</v>
      </c>
      <c r="B4" s="85"/>
      <c r="C4" s="85"/>
      <c r="D4" s="85"/>
      <c r="E4" s="85"/>
      <c r="F4" s="85"/>
      <c r="G4" s="85"/>
    </row>
    <row r="5" spans="1:7" x14ac:dyDescent="0.35">
      <c r="A5" s="85"/>
      <c r="B5" s="85"/>
      <c r="C5" s="85"/>
      <c r="D5" s="85"/>
      <c r="E5" s="85"/>
      <c r="F5" s="85"/>
      <c r="G5" s="85"/>
    </row>
    <row r="6" spans="1:7" x14ac:dyDescent="0.35">
      <c r="A6" s="84" t="s">
        <v>180</v>
      </c>
      <c r="B6" s="85"/>
      <c r="C6" s="85"/>
      <c r="D6" s="85"/>
      <c r="E6" s="85"/>
      <c r="F6" s="85"/>
      <c r="G6" s="85"/>
    </row>
    <row r="7" spans="1:7" x14ac:dyDescent="0.35">
      <c r="A7" s="85"/>
      <c r="B7" s="85"/>
      <c r="C7" s="85"/>
      <c r="D7" s="85"/>
      <c r="E7" s="85"/>
      <c r="F7" s="85"/>
      <c r="G7" s="85"/>
    </row>
    <row r="8" spans="1:7" x14ac:dyDescent="0.35">
      <c r="A8" s="84" t="s">
        <v>181</v>
      </c>
      <c r="B8" s="85"/>
      <c r="C8" s="85"/>
      <c r="D8" s="85"/>
      <c r="E8" s="85"/>
      <c r="F8" s="85"/>
      <c r="G8" s="85"/>
    </row>
    <row r="9" spans="1:7" x14ac:dyDescent="0.35">
      <c r="A9" s="85"/>
      <c r="B9" s="85"/>
      <c r="C9" s="85"/>
      <c r="D9" s="85"/>
      <c r="E9" s="85"/>
      <c r="F9" s="85"/>
      <c r="G9" s="85"/>
    </row>
    <row r="10" spans="1:7" ht="12.75" customHeight="1" x14ac:dyDescent="0.35">
      <c r="A10" s="86"/>
      <c r="B10" s="86"/>
      <c r="C10" s="16"/>
      <c r="D10" s="75" t="s">
        <v>1092</v>
      </c>
      <c r="E10" s="75"/>
      <c r="F10" s="75"/>
      <c r="G10" s="5">
        <f>G20</f>
        <v>12826</v>
      </c>
    </row>
    <row r="11" spans="1:7" x14ac:dyDescent="0.35">
      <c r="A11" s="6" t="s">
        <v>1093</v>
      </c>
      <c r="B11" s="82" t="s">
        <v>1094</v>
      </c>
      <c r="C11" s="6" t="s">
        <v>1095</v>
      </c>
      <c r="D11" s="6" t="s">
        <v>9</v>
      </c>
      <c r="E11" s="82" t="s">
        <v>10</v>
      </c>
      <c r="F11" s="7" t="s">
        <v>11</v>
      </c>
      <c r="G11" s="18" t="s">
        <v>1096</v>
      </c>
    </row>
    <row r="12" spans="1:7" x14ac:dyDescent="0.35">
      <c r="A12" s="8" t="s">
        <v>1097</v>
      </c>
      <c r="B12" s="83"/>
      <c r="C12" s="8" t="s">
        <v>1098</v>
      </c>
      <c r="D12" s="8" t="s">
        <v>16</v>
      </c>
      <c r="E12" s="83"/>
      <c r="F12" s="19" t="s">
        <v>12</v>
      </c>
      <c r="G12" s="20" t="s">
        <v>12</v>
      </c>
    </row>
    <row r="13" spans="1:7" x14ac:dyDescent="0.35">
      <c r="A13" s="21" t="s">
        <v>1099</v>
      </c>
      <c r="B13" s="76" t="s">
        <v>1100</v>
      </c>
      <c r="C13" s="77"/>
      <c r="D13" s="77"/>
      <c r="E13" s="77"/>
      <c r="F13" s="77"/>
      <c r="G13" s="77"/>
    </row>
    <row r="14" spans="1:7" x14ac:dyDescent="0.35">
      <c r="A14" s="1">
        <v>2</v>
      </c>
      <c r="B14" s="10">
        <v>520058</v>
      </c>
      <c r="C14" s="11" t="s">
        <v>1101</v>
      </c>
      <c r="D14" s="10" t="s">
        <v>16</v>
      </c>
      <c r="E14" s="1">
        <v>7</v>
      </c>
      <c r="F14" s="12">
        <v>225</v>
      </c>
      <c r="G14" s="22">
        <f>ROUND(E14*F14,2)</f>
        <v>1575</v>
      </c>
    </row>
    <row r="15" spans="1:7" x14ac:dyDescent="0.35">
      <c r="A15" s="1">
        <v>6</v>
      </c>
      <c r="B15" s="10" t="s">
        <v>1102</v>
      </c>
      <c r="C15" s="11" t="s">
        <v>1103</v>
      </c>
      <c r="D15" s="10" t="s">
        <v>16</v>
      </c>
      <c r="E15" s="1">
        <v>1</v>
      </c>
      <c r="F15" s="12">
        <v>6020</v>
      </c>
      <c r="G15" s="22">
        <f t="shared" ref="G15:G16" si="0">ROUND(E15*F15,2)</f>
        <v>6020</v>
      </c>
    </row>
    <row r="16" spans="1:7" x14ac:dyDescent="0.35">
      <c r="A16" s="1">
        <v>7</v>
      </c>
      <c r="B16" s="10" t="s">
        <v>1104</v>
      </c>
      <c r="C16" s="11" t="s">
        <v>1105</v>
      </c>
      <c r="D16" s="10" t="s">
        <v>16</v>
      </c>
      <c r="E16" s="1">
        <v>1</v>
      </c>
      <c r="F16" s="12">
        <v>3005</v>
      </c>
      <c r="G16" s="22">
        <f t="shared" si="0"/>
        <v>3005</v>
      </c>
    </row>
    <row r="17" spans="1:7" x14ac:dyDescent="0.35">
      <c r="A17" s="78" t="s">
        <v>1106</v>
      </c>
      <c r="B17" s="79"/>
      <c r="C17" s="79"/>
      <c r="D17" s="23"/>
      <c r="E17" s="24"/>
      <c r="F17" s="25"/>
      <c r="G17" s="26">
        <f>SUM(G14:G16)</f>
        <v>10600</v>
      </c>
    </row>
    <row r="18" spans="1:7" x14ac:dyDescent="0.35">
      <c r="A18" s="80" t="s">
        <v>1107</v>
      </c>
      <c r="B18" s="81"/>
      <c r="C18" s="81"/>
      <c r="D18" s="27"/>
      <c r="E18" s="28"/>
      <c r="F18" s="29"/>
      <c r="G18" s="30">
        <f>G17</f>
        <v>10600</v>
      </c>
    </row>
    <row r="19" spans="1:7" x14ac:dyDescent="0.35">
      <c r="C19" s="17" t="s">
        <v>1108</v>
      </c>
      <c r="G19" s="22">
        <f>ROUND(G18*0.21,2)</f>
        <v>2226</v>
      </c>
    </row>
    <row r="20" spans="1:7" x14ac:dyDescent="0.35">
      <c r="A20" s="9"/>
      <c r="B20" s="9"/>
      <c r="C20" s="31" t="s">
        <v>1109</v>
      </c>
      <c r="E20" s="9"/>
      <c r="F20" s="32"/>
      <c r="G20" s="33">
        <f>SUM(G18:G19)</f>
        <v>12826</v>
      </c>
    </row>
    <row r="22" spans="1:7" x14ac:dyDescent="0.35">
      <c r="C22" s="74" t="s">
        <v>41</v>
      </c>
      <c r="D22" s="74"/>
      <c r="E22" s="74"/>
      <c r="F22" s="74"/>
      <c r="G22" s="74"/>
    </row>
    <row r="23" spans="1:7" x14ac:dyDescent="0.35">
      <c r="C23" s="74" t="s">
        <v>42</v>
      </c>
      <c r="D23" s="74"/>
      <c r="E23" s="74"/>
      <c r="F23" s="74"/>
      <c r="G23" s="74"/>
    </row>
    <row r="25" spans="1:7" x14ac:dyDescent="0.35">
      <c r="A25" s="13"/>
      <c r="B25" s="13"/>
      <c r="C25" s="4"/>
      <c r="D25" s="13"/>
      <c r="E25" s="13"/>
      <c r="F25" s="14"/>
      <c r="G25" s="15"/>
    </row>
    <row r="27" spans="1:7" x14ac:dyDescent="0.35">
      <c r="C27" s="9" t="s">
        <v>1091</v>
      </c>
    </row>
    <row r="28" spans="1:7" x14ac:dyDescent="0.35">
      <c r="C28" s="1" t="s">
        <v>1</v>
      </c>
    </row>
    <row r="30" spans="1:7" x14ac:dyDescent="0.35">
      <c r="A30" s="84" t="s">
        <v>2</v>
      </c>
      <c r="B30" s="85"/>
      <c r="C30" s="85"/>
      <c r="D30" s="85"/>
      <c r="E30" s="85"/>
      <c r="F30" s="85"/>
      <c r="G30" s="85"/>
    </row>
    <row r="31" spans="1:7" x14ac:dyDescent="0.35">
      <c r="A31" s="85"/>
      <c r="B31" s="85"/>
      <c r="C31" s="85"/>
      <c r="D31" s="85"/>
      <c r="E31" s="85"/>
      <c r="F31" s="85"/>
      <c r="G31" s="85"/>
    </row>
    <row r="32" spans="1:7" x14ac:dyDescent="0.35">
      <c r="A32" s="84" t="s">
        <v>180</v>
      </c>
      <c r="B32" s="85"/>
      <c r="C32" s="85"/>
      <c r="D32" s="85"/>
      <c r="E32" s="85"/>
      <c r="F32" s="85"/>
      <c r="G32" s="85"/>
    </row>
    <row r="33" spans="1:7" x14ac:dyDescent="0.35">
      <c r="A33" s="85"/>
      <c r="B33" s="85"/>
      <c r="C33" s="85"/>
      <c r="D33" s="85"/>
      <c r="E33" s="85"/>
      <c r="F33" s="85"/>
      <c r="G33" s="85"/>
    </row>
    <row r="34" spans="1:7" x14ac:dyDescent="0.35">
      <c r="A34" s="84" t="s">
        <v>4</v>
      </c>
      <c r="B34" s="85"/>
      <c r="C34" s="85"/>
      <c r="D34" s="85"/>
      <c r="E34" s="85"/>
      <c r="F34" s="85"/>
      <c r="G34" s="85"/>
    </row>
    <row r="35" spans="1:7" x14ac:dyDescent="0.35">
      <c r="A35" s="85"/>
      <c r="B35" s="85"/>
      <c r="C35" s="85"/>
      <c r="D35" s="85"/>
      <c r="E35" s="85"/>
      <c r="F35" s="85"/>
      <c r="G35" s="85"/>
    </row>
    <row r="36" spans="1:7" ht="12.75" customHeight="1" x14ac:dyDescent="0.35">
      <c r="A36" s="86"/>
      <c r="B36" s="86"/>
      <c r="C36" s="16"/>
      <c r="D36" s="75" t="s">
        <v>1110</v>
      </c>
      <c r="E36" s="75"/>
      <c r="F36" s="75"/>
      <c r="G36" s="5">
        <f>G44</f>
        <v>46464</v>
      </c>
    </row>
    <row r="37" spans="1:7" x14ac:dyDescent="0.35">
      <c r="A37" s="6" t="s">
        <v>1093</v>
      </c>
      <c r="B37" s="82" t="s">
        <v>1094</v>
      </c>
      <c r="C37" s="6" t="s">
        <v>1095</v>
      </c>
      <c r="D37" s="6" t="s">
        <v>9</v>
      </c>
      <c r="E37" s="82" t="s">
        <v>10</v>
      </c>
      <c r="F37" s="7" t="s">
        <v>11</v>
      </c>
      <c r="G37" s="18" t="s">
        <v>1096</v>
      </c>
    </row>
    <row r="38" spans="1:7" x14ac:dyDescent="0.35">
      <c r="A38" s="8" t="s">
        <v>1097</v>
      </c>
      <c r="B38" s="83"/>
      <c r="C38" s="8" t="s">
        <v>1098</v>
      </c>
      <c r="D38" s="8" t="s">
        <v>16</v>
      </c>
      <c r="E38" s="83"/>
      <c r="F38" s="19" t="s">
        <v>12</v>
      </c>
      <c r="G38" s="20" t="s">
        <v>12</v>
      </c>
    </row>
    <row r="39" spans="1:7" x14ac:dyDescent="0.35">
      <c r="A39" s="21" t="s">
        <v>1099</v>
      </c>
      <c r="B39" s="76" t="s">
        <v>1111</v>
      </c>
      <c r="C39" s="77"/>
      <c r="D39" s="77"/>
      <c r="E39" s="77"/>
      <c r="F39" s="77"/>
      <c r="G39" s="77"/>
    </row>
    <row r="40" spans="1:7" x14ac:dyDescent="0.35">
      <c r="A40" s="1">
        <v>4</v>
      </c>
      <c r="B40" s="10">
        <v>261504</v>
      </c>
      <c r="C40" s="11" t="s">
        <v>1112</v>
      </c>
      <c r="D40" s="10" t="s">
        <v>120</v>
      </c>
      <c r="E40" s="1">
        <v>1</v>
      </c>
      <c r="F40" s="12">
        <v>38400</v>
      </c>
      <c r="G40" s="22">
        <f>ROUND(E40*F40,2)</f>
        <v>38400</v>
      </c>
    </row>
    <row r="41" spans="1:7" x14ac:dyDescent="0.35">
      <c r="A41" s="78" t="s">
        <v>1113</v>
      </c>
      <c r="B41" s="79"/>
      <c r="C41" s="79"/>
      <c r="D41" s="23"/>
      <c r="E41" s="24"/>
      <c r="F41" s="25"/>
      <c r="G41" s="26">
        <f>G40</f>
        <v>38400</v>
      </c>
    </row>
    <row r="42" spans="1:7" x14ac:dyDescent="0.35">
      <c r="A42" s="80" t="s">
        <v>1114</v>
      </c>
      <c r="B42" s="81"/>
      <c r="C42" s="81"/>
      <c r="D42" s="27"/>
      <c r="E42" s="28"/>
      <c r="F42" s="29"/>
      <c r="G42" s="30">
        <f>G41</f>
        <v>38400</v>
      </c>
    </row>
    <row r="43" spans="1:7" x14ac:dyDescent="0.35">
      <c r="C43" s="17" t="s">
        <v>1108</v>
      </c>
      <c r="G43" s="22">
        <f>ROUND(G42*0.21,2)</f>
        <v>8064</v>
      </c>
    </row>
    <row r="44" spans="1:7" x14ac:dyDescent="0.35">
      <c r="A44" s="9"/>
      <c r="B44" s="9"/>
      <c r="C44" s="31" t="s">
        <v>1115</v>
      </c>
      <c r="E44" s="9"/>
      <c r="F44" s="32"/>
      <c r="G44" s="33">
        <f>SUM(G42:G43)</f>
        <v>46464</v>
      </c>
    </row>
    <row r="46" spans="1:7" x14ac:dyDescent="0.35">
      <c r="C46" s="74" t="s">
        <v>41</v>
      </c>
      <c r="D46" s="74"/>
      <c r="E46" s="74"/>
      <c r="F46" s="74"/>
      <c r="G46" s="74"/>
    </row>
    <row r="47" spans="1:7" x14ac:dyDescent="0.35">
      <c r="C47" s="74" t="s">
        <v>42</v>
      </c>
      <c r="D47" s="74"/>
      <c r="E47" s="74"/>
      <c r="F47" s="74"/>
      <c r="G47" s="74"/>
    </row>
    <row r="49" spans="1:7" x14ac:dyDescent="0.35">
      <c r="A49" s="13"/>
      <c r="B49" s="13"/>
      <c r="C49" s="4"/>
      <c r="D49" s="13"/>
      <c r="E49" s="13"/>
      <c r="F49" s="14"/>
      <c r="G49" s="15"/>
    </row>
    <row r="51" spans="1:7" x14ac:dyDescent="0.35">
      <c r="C51" s="9" t="s">
        <v>1091</v>
      </c>
    </row>
    <row r="52" spans="1:7" x14ac:dyDescent="0.35">
      <c r="C52" s="1" t="s">
        <v>1</v>
      </c>
    </row>
    <row r="54" spans="1:7" x14ac:dyDescent="0.35">
      <c r="A54" s="84" t="s">
        <v>2</v>
      </c>
      <c r="B54" s="85"/>
      <c r="C54" s="85"/>
      <c r="D54" s="85"/>
      <c r="E54" s="85"/>
      <c r="F54" s="85"/>
      <c r="G54" s="85"/>
    </row>
    <row r="55" spans="1:7" x14ac:dyDescent="0.35">
      <c r="A55" s="85"/>
      <c r="B55" s="85"/>
      <c r="C55" s="85"/>
      <c r="D55" s="85"/>
      <c r="E55" s="85"/>
      <c r="F55" s="85"/>
      <c r="G55" s="85"/>
    </row>
    <row r="56" spans="1:7" x14ac:dyDescent="0.35">
      <c r="A56" s="84" t="s">
        <v>180</v>
      </c>
      <c r="B56" s="85"/>
      <c r="C56" s="85"/>
      <c r="D56" s="85"/>
      <c r="E56" s="85"/>
      <c r="F56" s="85"/>
      <c r="G56" s="85"/>
    </row>
    <row r="57" spans="1:7" x14ac:dyDescent="0.35">
      <c r="A57" s="85"/>
      <c r="B57" s="85"/>
      <c r="C57" s="85"/>
      <c r="D57" s="85"/>
      <c r="E57" s="85"/>
      <c r="F57" s="85"/>
      <c r="G57" s="85"/>
    </row>
    <row r="58" spans="1:7" x14ac:dyDescent="0.35">
      <c r="A58" s="84" t="s">
        <v>585</v>
      </c>
      <c r="B58" s="85"/>
      <c r="C58" s="85"/>
      <c r="D58" s="85"/>
      <c r="E58" s="85"/>
      <c r="F58" s="85"/>
      <c r="G58" s="85"/>
    </row>
    <row r="59" spans="1:7" x14ac:dyDescent="0.35">
      <c r="A59" s="85"/>
      <c r="B59" s="85"/>
      <c r="C59" s="85"/>
      <c r="D59" s="85"/>
      <c r="E59" s="85"/>
      <c r="F59" s="85"/>
      <c r="G59" s="85"/>
    </row>
    <row r="60" spans="1:7" ht="12.75" customHeight="1" x14ac:dyDescent="0.35">
      <c r="A60" s="86"/>
      <c r="B60" s="86"/>
      <c r="C60" s="16"/>
      <c r="D60" s="75" t="s">
        <v>1110</v>
      </c>
      <c r="E60" s="75"/>
      <c r="F60" s="75"/>
      <c r="G60" s="5">
        <f>G77</f>
        <v>27414.97</v>
      </c>
    </row>
    <row r="61" spans="1:7" x14ac:dyDescent="0.35">
      <c r="A61" s="6" t="s">
        <v>1093</v>
      </c>
      <c r="B61" s="82" t="s">
        <v>1094</v>
      </c>
      <c r="C61" s="6" t="s">
        <v>1095</v>
      </c>
      <c r="D61" s="6" t="s">
        <v>9</v>
      </c>
      <c r="E61" s="82" t="s">
        <v>10</v>
      </c>
      <c r="F61" s="7" t="s">
        <v>11</v>
      </c>
      <c r="G61" s="18" t="s">
        <v>1096</v>
      </c>
    </row>
    <row r="62" spans="1:7" x14ac:dyDescent="0.35">
      <c r="A62" s="8" t="s">
        <v>1097</v>
      </c>
      <c r="B62" s="83"/>
      <c r="C62" s="8" t="s">
        <v>1098</v>
      </c>
      <c r="D62" s="8" t="s">
        <v>16</v>
      </c>
      <c r="E62" s="83"/>
      <c r="F62" s="19" t="s">
        <v>12</v>
      </c>
      <c r="G62" s="20" t="s">
        <v>12</v>
      </c>
    </row>
    <row r="63" spans="1:7" x14ac:dyDescent="0.35">
      <c r="A63" s="21" t="s">
        <v>1099</v>
      </c>
      <c r="B63" s="76" t="s">
        <v>1116</v>
      </c>
      <c r="C63" s="77"/>
      <c r="D63" s="77"/>
      <c r="E63" s="77"/>
      <c r="F63" s="77"/>
      <c r="G63" s="77"/>
    </row>
    <row r="64" spans="1:7" x14ac:dyDescent="0.35">
      <c r="A64" s="1">
        <v>2</v>
      </c>
      <c r="B64" s="10" t="s">
        <v>1117</v>
      </c>
      <c r="C64" s="11" t="s">
        <v>594</v>
      </c>
      <c r="D64" s="10" t="s">
        <v>120</v>
      </c>
      <c r="E64" s="1">
        <v>1</v>
      </c>
      <c r="F64" s="12">
        <v>5815</v>
      </c>
      <c r="G64" s="22">
        <f>ROUND(E64*F64,2)</f>
        <v>5815</v>
      </c>
    </row>
    <row r="65" spans="1:7" x14ac:dyDescent="0.35">
      <c r="A65" s="78" t="s">
        <v>1118</v>
      </c>
      <c r="B65" s="79"/>
      <c r="C65" s="79"/>
      <c r="D65" s="23"/>
      <c r="E65" s="24"/>
      <c r="F65" s="25"/>
      <c r="G65" s="26">
        <f>SUM(G64)</f>
        <v>5815</v>
      </c>
    </row>
    <row r="66" spans="1:7" x14ac:dyDescent="0.35">
      <c r="A66" s="21" t="s">
        <v>1099</v>
      </c>
      <c r="B66" s="89" t="s">
        <v>1119</v>
      </c>
      <c r="C66" s="90"/>
      <c r="D66" s="90"/>
      <c r="E66" s="90"/>
      <c r="F66" s="90"/>
      <c r="G66" s="90"/>
    </row>
    <row r="67" spans="1:7" x14ac:dyDescent="0.35">
      <c r="A67" s="1">
        <v>2</v>
      </c>
      <c r="B67" s="10" t="s">
        <v>1120</v>
      </c>
      <c r="C67" s="11" t="s">
        <v>604</v>
      </c>
      <c r="D67" s="10" t="s">
        <v>120</v>
      </c>
      <c r="E67" s="1">
        <v>1</v>
      </c>
      <c r="F67" s="12">
        <v>4676</v>
      </c>
      <c r="G67" s="22">
        <f>ROUND(E67*F67,2)</f>
        <v>4676</v>
      </c>
    </row>
    <row r="68" spans="1:7" x14ac:dyDescent="0.35">
      <c r="A68" s="78" t="s">
        <v>1121</v>
      </c>
      <c r="B68" s="79"/>
      <c r="C68" s="79"/>
      <c r="D68" s="23"/>
      <c r="E68" s="24"/>
      <c r="F68" s="25"/>
      <c r="G68" s="26">
        <f>SUM(G67)</f>
        <v>4676</v>
      </c>
    </row>
    <row r="69" spans="1:7" x14ac:dyDescent="0.35">
      <c r="A69" s="21" t="s">
        <v>1099</v>
      </c>
      <c r="B69" s="89" t="s">
        <v>1122</v>
      </c>
      <c r="C69" s="90"/>
      <c r="D69" s="90"/>
      <c r="E69" s="90"/>
      <c r="F69" s="90"/>
      <c r="G69" s="90"/>
    </row>
    <row r="70" spans="1:7" x14ac:dyDescent="0.35">
      <c r="A70" s="1">
        <v>2</v>
      </c>
      <c r="B70" s="10" t="s">
        <v>1123</v>
      </c>
      <c r="C70" s="11" t="s">
        <v>638</v>
      </c>
      <c r="D70" s="10" t="s">
        <v>120</v>
      </c>
      <c r="E70" s="1">
        <v>1</v>
      </c>
      <c r="F70" s="12">
        <v>7217</v>
      </c>
      <c r="G70" s="22">
        <f>ROUND(E70*F70,2)</f>
        <v>7217</v>
      </c>
    </row>
    <row r="71" spans="1:7" x14ac:dyDescent="0.35">
      <c r="A71" s="78" t="s">
        <v>1124</v>
      </c>
      <c r="B71" s="79"/>
      <c r="C71" s="79"/>
      <c r="D71" s="23"/>
      <c r="E71" s="24"/>
      <c r="F71" s="25"/>
      <c r="G71" s="26">
        <f>SUM(G70)</f>
        <v>7217</v>
      </c>
    </row>
    <row r="72" spans="1:7" x14ac:dyDescent="0.35">
      <c r="A72" s="21" t="s">
        <v>1099</v>
      </c>
      <c r="B72" s="89" t="s">
        <v>1125</v>
      </c>
      <c r="C72" s="90"/>
      <c r="D72" s="90"/>
      <c r="E72" s="90"/>
      <c r="F72" s="90"/>
      <c r="G72" s="90"/>
    </row>
    <row r="73" spans="1:7" x14ac:dyDescent="0.35">
      <c r="A73" s="1">
        <v>2</v>
      </c>
      <c r="B73" s="10" t="s">
        <v>1126</v>
      </c>
      <c r="C73" s="11" t="s">
        <v>644</v>
      </c>
      <c r="D73" s="10" t="s">
        <v>120</v>
      </c>
      <c r="E73" s="1">
        <v>1</v>
      </c>
      <c r="F73" s="12">
        <v>4949</v>
      </c>
      <c r="G73" s="22">
        <f>ROUND(E73*F73,2)</f>
        <v>4949</v>
      </c>
    </row>
    <row r="74" spans="1:7" x14ac:dyDescent="0.35">
      <c r="A74" s="78" t="s">
        <v>1127</v>
      </c>
      <c r="B74" s="79"/>
      <c r="C74" s="79"/>
      <c r="D74" s="23"/>
      <c r="E74" s="24"/>
      <c r="F74" s="25"/>
      <c r="G74" s="26">
        <f>SUM(G73)</f>
        <v>4949</v>
      </c>
    </row>
    <row r="75" spans="1:7" x14ac:dyDescent="0.35">
      <c r="A75" s="80" t="s">
        <v>1128</v>
      </c>
      <c r="B75" s="81"/>
      <c r="C75" s="81"/>
      <c r="D75" s="27"/>
      <c r="E75" s="28"/>
      <c r="F75" s="29"/>
      <c r="G75" s="30">
        <f>G65+G68+G71+G74</f>
        <v>22657</v>
      </c>
    </row>
    <row r="76" spans="1:7" x14ac:dyDescent="0.35">
      <c r="C76" s="17" t="s">
        <v>1108</v>
      </c>
      <c r="G76" s="22">
        <f>ROUND(G75*0.21,2)</f>
        <v>4757.97</v>
      </c>
    </row>
    <row r="77" spans="1:7" x14ac:dyDescent="0.35">
      <c r="A77" s="9"/>
      <c r="B77" s="9"/>
      <c r="C77" s="31" t="s">
        <v>1129</v>
      </c>
      <c r="E77" s="9"/>
      <c r="F77" s="32"/>
      <c r="G77" s="33">
        <f>SUM(G75:G76)</f>
        <v>27414.97</v>
      </c>
    </row>
    <row r="79" spans="1:7" x14ac:dyDescent="0.35">
      <c r="C79" s="74" t="s">
        <v>41</v>
      </c>
      <c r="D79" s="74"/>
      <c r="E79" s="74"/>
      <c r="F79" s="74"/>
      <c r="G79" s="74"/>
    </row>
    <row r="80" spans="1:7" x14ac:dyDescent="0.35">
      <c r="C80" s="74" t="s">
        <v>42</v>
      </c>
      <c r="D80" s="74"/>
      <c r="E80" s="74"/>
      <c r="F80" s="74"/>
      <c r="G80" s="74"/>
    </row>
    <row r="82" spans="1:7" x14ac:dyDescent="0.35">
      <c r="A82" s="13"/>
      <c r="B82" s="13"/>
      <c r="C82" s="4"/>
      <c r="D82" s="13"/>
      <c r="E82" s="13"/>
      <c r="F82" s="14"/>
      <c r="G82" s="15"/>
    </row>
    <row r="84" spans="1:7" x14ac:dyDescent="0.35">
      <c r="C84" s="9" t="s">
        <v>1091</v>
      </c>
    </row>
    <row r="85" spans="1:7" x14ac:dyDescent="0.35">
      <c r="C85" s="1" t="s">
        <v>1</v>
      </c>
    </row>
    <row r="87" spans="1:7" x14ac:dyDescent="0.35">
      <c r="A87" s="84" t="s">
        <v>2</v>
      </c>
      <c r="B87" s="85"/>
      <c r="C87" s="85"/>
      <c r="D87" s="85"/>
      <c r="E87" s="85"/>
      <c r="F87" s="85"/>
      <c r="G87" s="85"/>
    </row>
    <row r="88" spans="1:7" x14ac:dyDescent="0.35">
      <c r="A88" s="85"/>
      <c r="B88" s="85"/>
      <c r="C88" s="85"/>
      <c r="D88" s="85"/>
      <c r="E88" s="85"/>
      <c r="F88" s="85"/>
      <c r="G88" s="85"/>
    </row>
    <row r="89" spans="1:7" x14ac:dyDescent="0.35">
      <c r="A89" s="84" t="s">
        <v>180</v>
      </c>
      <c r="B89" s="85"/>
      <c r="C89" s="85"/>
      <c r="D89" s="85"/>
      <c r="E89" s="85"/>
      <c r="F89" s="85"/>
      <c r="G89" s="85"/>
    </row>
    <row r="90" spans="1:7" x14ac:dyDescent="0.35">
      <c r="A90" s="85"/>
      <c r="B90" s="85"/>
      <c r="C90" s="85"/>
      <c r="D90" s="85"/>
      <c r="E90" s="85"/>
      <c r="F90" s="85"/>
      <c r="G90" s="85"/>
    </row>
    <row r="91" spans="1:7" x14ac:dyDescent="0.35">
      <c r="A91" s="84" t="s">
        <v>723</v>
      </c>
      <c r="B91" s="85"/>
      <c r="C91" s="85"/>
      <c r="D91" s="85"/>
      <c r="E91" s="85"/>
      <c r="F91" s="85"/>
      <c r="G91" s="85"/>
    </row>
    <row r="92" spans="1:7" x14ac:dyDescent="0.35">
      <c r="A92" s="85"/>
      <c r="B92" s="85"/>
      <c r="C92" s="85"/>
      <c r="D92" s="85"/>
      <c r="E92" s="85"/>
      <c r="F92" s="85"/>
      <c r="G92" s="85"/>
    </row>
    <row r="93" spans="1:7" ht="12.75" customHeight="1" x14ac:dyDescent="0.35">
      <c r="A93" s="86"/>
      <c r="B93" s="86"/>
      <c r="C93" s="16"/>
      <c r="D93" s="75" t="s">
        <v>1110</v>
      </c>
      <c r="E93" s="75"/>
      <c r="F93" s="75"/>
      <c r="G93" s="5">
        <f>G101</f>
        <v>19360</v>
      </c>
    </row>
    <row r="94" spans="1:7" x14ac:dyDescent="0.35">
      <c r="A94" s="6" t="s">
        <v>1093</v>
      </c>
      <c r="B94" s="82" t="s">
        <v>1094</v>
      </c>
      <c r="C94" s="6" t="s">
        <v>1095</v>
      </c>
      <c r="D94" s="6" t="s">
        <v>9</v>
      </c>
      <c r="E94" s="82" t="s">
        <v>10</v>
      </c>
      <c r="F94" s="7" t="s">
        <v>11</v>
      </c>
      <c r="G94" s="18" t="s">
        <v>1096</v>
      </c>
    </row>
    <row r="95" spans="1:7" x14ac:dyDescent="0.35">
      <c r="A95" s="8" t="s">
        <v>1097</v>
      </c>
      <c r="B95" s="83"/>
      <c r="C95" s="8" t="s">
        <v>1098</v>
      </c>
      <c r="D95" s="8" t="s">
        <v>16</v>
      </c>
      <c r="E95" s="83"/>
      <c r="F95" s="19" t="s">
        <v>12</v>
      </c>
      <c r="G95" s="20" t="s">
        <v>12</v>
      </c>
    </row>
    <row r="96" spans="1:7" x14ac:dyDescent="0.35">
      <c r="A96" s="21" t="s">
        <v>1099</v>
      </c>
      <c r="B96" s="76" t="s">
        <v>1130</v>
      </c>
      <c r="C96" s="77"/>
      <c r="D96" s="77"/>
      <c r="E96" s="77"/>
      <c r="F96" s="77"/>
      <c r="G96" s="77"/>
    </row>
    <row r="97" spans="1:7" x14ac:dyDescent="0.35">
      <c r="A97" s="1">
        <v>17</v>
      </c>
      <c r="B97" s="10" t="s">
        <v>1131</v>
      </c>
      <c r="C97" s="11" t="s">
        <v>1132</v>
      </c>
      <c r="D97" s="10" t="s">
        <v>120</v>
      </c>
      <c r="E97" s="1">
        <v>1</v>
      </c>
      <c r="F97" s="12">
        <v>16000</v>
      </c>
      <c r="G97" s="22">
        <f>ROUND(E97*F97,2)</f>
        <v>16000</v>
      </c>
    </row>
    <row r="98" spans="1:7" x14ac:dyDescent="0.35">
      <c r="A98" s="78" t="s">
        <v>1118</v>
      </c>
      <c r="B98" s="79"/>
      <c r="C98" s="79"/>
      <c r="D98" s="23"/>
      <c r="E98" s="24"/>
      <c r="F98" s="25"/>
      <c r="G98" s="26">
        <f>G97</f>
        <v>16000</v>
      </c>
    </row>
    <row r="99" spans="1:7" x14ac:dyDescent="0.35">
      <c r="A99" s="80" t="s">
        <v>1133</v>
      </c>
      <c r="B99" s="81"/>
      <c r="C99" s="81"/>
      <c r="D99" s="27"/>
      <c r="E99" s="28"/>
      <c r="F99" s="29"/>
      <c r="G99" s="30">
        <f>G98</f>
        <v>16000</v>
      </c>
    </row>
    <row r="100" spans="1:7" x14ac:dyDescent="0.35">
      <c r="C100" s="17" t="s">
        <v>1108</v>
      </c>
      <c r="G100" s="22">
        <f>ROUND(G99*0.21,2)</f>
        <v>3360</v>
      </c>
    </row>
    <row r="101" spans="1:7" x14ac:dyDescent="0.35">
      <c r="A101" s="9"/>
      <c r="B101" s="9"/>
      <c r="C101" s="31" t="s">
        <v>1134</v>
      </c>
      <c r="E101" s="9"/>
      <c r="F101" s="32"/>
      <c r="G101" s="33">
        <f>SUM(G99:G100)</f>
        <v>19360</v>
      </c>
    </row>
    <row r="103" spans="1:7" x14ac:dyDescent="0.35">
      <c r="C103" s="74" t="s">
        <v>41</v>
      </c>
      <c r="D103" s="74"/>
      <c r="E103" s="74"/>
      <c r="F103" s="74"/>
      <c r="G103" s="74"/>
    </row>
    <row r="104" spans="1:7" x14ac:dyDescent="0.35">
      <c r="C104" s="74" t="s">
        <v>42</v>
      </c>
      <c r="D104" s="74"/>
      <c r="E104" s="74"/>
      <c r="F104" s="74"/>
      <c r="G104" s="74"/>
    </row>
    <row r="106" spans="1:7" x14ac:dyDescent="0.35">
      <c r="A106" s="13"/>
      <c r="B106" s="13"/>
      <c r="C106" s="4"/>
      <c r="D106" s="13"/>
      <c r="E106" s="13"/>
      <c r="F106" s="14"/>
      <c r="G106" s="15"/>
    </row>
    <row r="108" spans="1:7" x14ac:dyDescent="0.35">
      <c r="C108" s="9" t="s">
        <v>1091</v>
      </c>
    </row>
    <row r="109" spans="1:7" x14ac:dyDescent="0.35">
      <c r="C109" s="1" t="s">
        <v>1</v>
      </c>
    </row>
    <row r="111" spans="1:7" x14ac:dyDescent="0.35">
      <c r="A111" s="84" t="s">
        <v>2</v>
      </c>
      <c r="B111" s="85"/>
      <c r="C111" s="85"/>
      <c r="D111" s="85"/>
      <c r="E111" s="85"/>
      <c r="F111" s="85"/>
      <c r="G111" s="85"/>
    </row>
    <row r="112" spans="1:7" x14ac:dyDescent="0.35">
      <c r="A112" s="85"/>
      <c r="B112" s="85"/>
      <c r="C112" s="85"/>
      <c r="D112" s="85"/>
      <c r="E112" s="85"/>
      <c r="F112" s="85"/>
      <c r="G112" s="85"/>
    </row>
    <row r="113" spans="1:7" x14ac:dyDescent="0.35">
      <c r="A113" s="84" t="s">
        <v>180</v>
      </c>
      <c r="B113" s="85"/>
      <c r="C113" s="85"/>
      <c r="D113" s="85"/>
      <c r="E113" s="85"/>
      <c r="F113" s="85"/>
      <c r="G113" s="85"/>
    </row>
    <row r="114" spans="1:7" x14ac:dyDescent="0.35">
      <c r="A114" s="85"/>
      <c r="B114" s="85"/>
      <c r="C114" s="85"/>
      <c r="D114" s="85"/>
      <c r="E114" s="85"/>
      <c r="F114" s="85"/>
      <c r="G114" s="85"/>
    </row>
    <row r="115" spans="1:7" x14ac:dyDescent="0.35">
      <c r="A115" s="84" t="s">
        <v>1062</v>
      </c>
      <c r="B115" s="85"/>
      <c r="C115" s="85"/>
      <c r="D115" s="85"/>
      <c r="E115" s="85"/>
      <c r="F115" s="85"/>
      <c r="G115" s="85"/>
    </row>
    <row r="116" spans="1:7" x14ac:dyDescent="0.35">
      <c r="A116" s="85"/>
      <c r="B116" s="85"/>
      <c r="C116" s="85"/>
      <c r="D116" s="85"/>
      <c r="E116" s="85"/>
      <c r="F116" s="85"/>
      <c r="G116" s="85"/>
    </row>
    <row r="117" spans="1:7" ht="12.75" customHeight="1" x14ac:dyDescent="0.35">
      <c r="A117" s="86"/>
      <c r="B117" s="86"/>
      <c r="C117" s="16"/>
      <c r="D117" s="75" t="s">
        <v>1110</v>
      </c>
      <c r="E117" s="75"/>
      <c r="F117" s="75"/>
      <c r="G117" s="5">
        <f>G125</f>
        <v>2238.5</v>
      </c>
    </row>
    <row r="118" spans="1:7" x14ac:dyDescent="0.35">
      <c r="A118" s="6" t="s">
        <v>1093</v>
      </c>
      <c r="B118" s="82" t="s">
        <v>1094</v>
      </c>
      <c r="C118" s="6" t="s">
        <v>1095</v>
      </c>
      <c r="D118" s="6" t="s">
        <v>9</v>
      </c>
      <c r="E118" s="82" t="s">
        <v>10</v>
      </c>
      <c r="F118" s="7" t="s">
        <v>11</v>
      </c>
      <c r="G118" s="18" t="s">
        <v>1096</v>
      </c>
    </row>
    <row r="119" spans="1:7" x14ac:dyDescent="0.35">
      <c r="A119" s="8" t="s">
        <v>1097</v>
      </c>
      <c r="B119" s="83"/>
      <c r="C119" s="8" t="s">
        <v>1098</v>
      </c>
      <c r="D119" s="8" t="s">
        <v>16</v>
      </c>
      <c r="E119" s="83"/>
      <c r="F119" s="19" t="s">
        <v>12</v>
      </c>
      <c r="G119" s="20" t="s">
        <v>12</v>
      </c>
    </row>
    <row r="120" spans="1:7" x14ac:dyDescent="0.35">
      <c r="A120" s="21" t="s">
        <v>1099</v>
      </c>
      <c r="B120" s="76" t="s">
        <v>1135</v>
      </c>
      <c r="C120" s="77"/>
      <c r="D120" s="77"/>
      <c r="E120" s="77"/>
      <c r="F120" s="77"/>
      <c r="G120" s="77"/>
    </row>
    <row r="121" spans="1:7" x14ac:dyDescent="0.35">
      <c r="A121" s="1">
        <v>24</v>
      </c>
      <c r="B121" s="10" t="s">
        <v>1136</v>
      </c>
      <c r="C121" s="11" t="s">
        <v>1137</v>
      </c>
      <c r="D121" s="10" t="s">
        <v>16</v>
      </c>
      <c r="E121" s="1">
        <v>1</v>
      </c>
      <c r="F121" s="12">
        <v>1850</v>
      </c>
      <c r="G121" s="22">
        <f>ROUND(E121*F121,2)</f>
        <v>1850</v>
      </c>
    </row>
    <row r="122" spans="1:7" x14ac:dyDescent="0.35">
      <c r="A122" s="78" t="s">
        <v>1138</v>
      </c>
      <c r="B122" s="79"/>
      <c r="C122" s="79"/>
      <c r="D122" s="23"/>
      <c r="E122" s="24"/>
      <c r="F122" s="25"/>
      <c r="G122" s="26">
        <f>G121</f>
        <v>1850</v>
      </c>
    </row>
    <row r="123" spans="1:7" x14ac:dyDescent="0.35">
      <c r="A123" s="80" t="s">
        <v>1139</v>
      </c>
      <c r="B123" s="81"/>
      <c r="C123" s="81"/>
      <c r="D123" s="27"/>
      <c r="E123" s="28"/>
      <c r="F123" s="29"/>
      <c r="G123" s="30">
        <f>G122</f>
        <v>1850</v>
      </c>
    </row>
    <row r="124" spans="1:7" x14ac:dyDescent="0.35">
      <c r="C124" s="17" t="s">
        <v>1108</v>
      </c>
      <c r="G124" s="22">
        <f>ROUND(G123*0.21,2)</f>
        <v>388.5</v>
      </c>
    </row>
    <row r="125" spans="1:7" x14ac:dyDescent="0.35">
      <c r="A125" s="9"/>
      <c r="B125" s="9"/>
      <c r="C125" s="31" t="s">
        <v>1140</v>
      </c>
      <c r="E125" s="9"/>
      <c r="F125" s="32"/>
      <c r="G125" s="33">
        <f>SUM(G123:G124)</f>
        <v>2238.5</v>
      </c>
    </row>
    <row r="127" spans="1:7" x14ac:dyDescent="0.35">
      <c r="C127" s="74" t="s">
        <v>41</v>
      </c>
      <c r="D127" s="74"/>
      <c r="E127" s="74"/>
      <c r="F127" s="74"/>
      <c r="G127" s="74"/>
    </row>
    <row r="128" spans="1:7" x14ac:dyDescent="0.35">
      <c r="C128" s="74" t="s">
        <v>42</v>
      </c>
      <c r="D128" s="74"/>
      <c r="E128" s="74"/>
      <c r="F128" s="74"/>
      <c r="G128" s="74"/>
    </row>
    <row r="130" spans="1:7" x14ac:dyDescent="0.35">
      <c r="C130" s="74" t="s">
        <v>171</v>
      </c>
      <c r="D130" s="74"/>
      <c r="E130" s="74"/>
      <c r="F130" s="74"/>
      <c r="G130" s="74"/>
    </row>
    <row r="131" spans="1:7" hidden="1" outlineLevel="1" x14ac:dyDescent="0.35">
      <c r="A131" s="13"/>
      <c r="B131" s="13"/>
      <c r="C131" s="4"/>
      <c r="D131" s="13"/>
      <c r="E131" s="13"/>
      <c r="F131" s="14"/>
      <c r="G131" s="15"/>
    </row>
    <row r="132" spans="1:7" hidden="1" outlineLevel="1" x14ac:dyDescent="0.35"/>
    <row r="133" spans="1:7" hidden="1" outlineLevel="1" x14ac:dyDescent="0.35">
      <c r="C133" s="9" t="s">
        <v>1091</v>
      </c>
    </row>
    <row r="134" spans="1:7" hidden="1" outlineLevel="1" x14ac:dyDescent="0.35">
      <c r="C134" s="1" t="s">
        <v>1</v>
      </c>
    </row>
    <row r="135" spans="1:7" hidden="1" outlineLevel="1" x14ac:dyDescent="0.35"/>
    <row r="136" spans="1:7" hidden="1" outlineLevel="1" x14ac:dyDescent="0.35">
      <c r="A136" s="84" t="s">
        <v>2</v>
      </c>
      <c r="B136" s="85"/>
      <c r="C136" s="85"/>
      <c r="D136" s="85"/>
      <c r="E136" s="85"/>
      <c r="F136" s="85"/>
      <c r="G136" s="85"/>
    </row>
    <row r="137" spans="1:7" hidden="1" outlineLevel="1" x14ac:dyDescent="0.35">
      <c r="A137" s="85"/>
      <c r="B137" s="85"/>
      <c r="C137" s="85"/>
      <c r="D137" s="85"/>
      <c r="E137" s="85"/>
      <c r="F137" s="85"/>
      <c r="G137" s="85"/>
    </row>
    <row r="138" spans="1:7" hidden="1" outlineLevel="1" x14ac:dyDescent="0.35">
      <c r="A138" s="84" t="s">
        <v>180</v>
      </c>
      <c r="B138" s="85"/>
      <c r="C138" s="85"/>
      <c r="D138" s="85"/>
      <c r="E138" s="85"/>
      <c r="F138" s="85"/>
      <c r="G138" s="85"/>
    </row>
    <row r="139" spans="1:7" hidden="1" outlineLevel="1" x14ac:dyDescent="0.35">
      <c r="A139" s="85"/>
      <c r="B139" s="85"/>
      <c r="C139" s="85"/>
      <c r="D139" s="85"/>
      <c r="E139" s="85"/>
      <c r="F139" s="85"/>
      <c r="G139" s="85"/>
    </row>
    <row r="140" spans="1:7" hidden="1" outlineLevel="1" x14ac:dyDescent="0.35">
      <c r="A140" s="84" t="s">
        <v>1141</v>
      </c>
      <c r="B140" s="85"/>
      <c r="C140" s="85"/>
      <c r="D140" s="85"/>
      <c r="E140" s="85"/>
      <c r="F140" s="85"/>
      <c r="G140" s="85"/>
    </row>
    <row r="141" spans="1:7" hidden="1" outlineLevel="1" x14ac:dyDescent="0.35">
      <c r="A141" s="85"/>
      <c r="B141" s="85"/>
      <c r="C141" s="85"/>
      <c r="D141" s="85"/>
      <c r="E141" s="85"/>
      <c r="F141" s="85"/>
      <c r="G141" s="85"/>
    </row>
    <row r="142" spans="1:7" hidden="1" outlineLevel="1" x14ac:dyDescent="0.35">
      <c r="A142" s="86"/>
      <c r="B142" s="86"/>
      <c r="C142" s="16"/>
      <c r="D142" s="87" t="s">
        <v>1142</v>
      </c>
      <c r="E142" s="88"/>
      <c r="F142" s="88"/>
      <c r="G142" s="88"/>
    </row>
    <row r="143" spans="1:7" hidden="1" outlineLevel="1" x14ac:dyDescent="0.35">
      <c r="A143" s="6" t="s">
        <v>1093</v>
      </c>
      <c r="B143" s="82" t="s">
        <v>1094</v>
      </c>
      <c r="C143" s="6" t="s">
        <v>1095</v>
      </c>
      <c r="D143" s="6" t="s">
        <v>9</v>
      </c>
      <c r="E143" s="82" t="s">
        <v>10</v>
      </c>
      <c r="F143" s="7" t="s">
        <v>11</v>
      </c>
      <c r="G143" s="18" t="s">
        <v>1096</v>
      </c>
    </row>
    <row r="144" spans="1:7" hidden="1" outlineLevel="1" x14ac:dyDescent="0.35">
      <c r="A144" s="8" t="s">
        <v>1097</v>
      </c>
      <c r="B144" s="83"/>
      <c r="C144" s="8" t="s">
        <v>1098</v>
      </c>
      <c r="D144" s="8" t="s">
        <v>16</v>
      </c>
      <c r="E144" s="83"/>
      <c r="F144" s="19" t="s">
        <v>12</v>
      </c>
      <c r="G144" s="20" t="s">
        <v>12</v>
      </c>
    </row>
    <row r="145" spans="1:7" hidden="1" outlineLevel="1" x14ac:dyDescent="0.35">
      <c r="A145" s="21" t="s">
        <v>1099</v>
      </c>
      <c r="B145" s="76" t="s">
        <v>1143</v>
      </c>
      <c r="C145" s="77"/>
      <c r="D145" s="77"/>
      <c r="E145" s="77"/>
      <c r="F145" s="77"/>
      <c r="G145" s="77"/>
    </row>
    <row r="146" spans="1:7" hidden="1" outlineLevel="1" x14ac:dyDescent="0.35">
      <c r="A146" s="1">
        <v>1</v>
      </c>
      <c r="B146" s="10" t="s">
        <v>1144</v>
      </c>
      <c r="C146" s="11" t="s">
        <v>1145</v>
      </c>
      <c r="D146" s="10" t="s">
        <v>16</v>
      </c>
      <c r="E146" s="1">
        <v>26</v>
      </c>
      <c r="G146" s="22"/>
    </row>
    <row r="147" spans="1:7" hidden="1" outlineLevel="1" x14ac:dyDescent="0.35">
      <c r="A147" s="1">
        <v>2</v>
      </c>
      <c r="B147" s="10" t="s">
        <v>1146</v>
      </c>
      <c r="C147" s="11" t="s">
        <v>1147</v>
      </c>
      <c r="D147" s="10" t="s">
        <v>16</v>
      </c>
      <c r="E147" s="1">
        <v>28</v>
      </c>
      <c r="G147" s="22"/>
    </row>
    <row r="148" spans="1:7" hidden="1" outlineLevel="1" x14ac:dyDescent="0.35">
      <c r="A148" s="1">
        <v>3</v>
      </c>
      <c r="B148" s="10" t="s">
        <v>1148</v>
      </c>
      <c r="C148" s="11" t="s">
        <v>1149</v>
      </c>
      <c r="D148" s="10" t="s">
        <v>16</v>
      </c>
      <c r="E148" s="1">
        <v>21</v>
      </c>
      <c r="G148" s="22"/>
    </row>
    <row r="149" spans="1:7" hidden="1" outlineLevel="1" x14ac:dyDescent="0.35">
      <c r="A149" s="1">
        <v>4</v>
      </c>
      <c r="B149" s="10" t="s">
        <v>1150</v>
      </c>
      <c r="C149" s="11" t="s">
        <v>1151</v>
      </c>
      <c r="D149" s="10" t="s">
        <v>16</v>
      </c>
      <c r="E149" s="1">
        <v>32</v>
      </c>
      <c r="G149" s="22"/>
    </row>
    <row r="150" spans="1:7" hidden="1" outlineLevel="1" x14ac:dyDescent="0.35">
      <c r="A150" s="1">
        <v>5</v>
      </c>
      <c r="B150" s="10" t="s">
        <v>1152</v>
      </c>
      <c r="C150" s="11" t="s">
        <v>1153</v>
      </c>
      <c r="D150" s="10" t="s">
        <v>16</v>
      </c>
      <c r="E150" s="1">
        <v>23</v>
      </c>
      <c r="G150" s="22"/>
    </row>
    <row r="151" spans="1:7" hidden="1" outlineLevel="1" x14ac:dyDescent="0.35">
      <c r="A151" s="1">
        <v>6</v>
      </c>
      <c r="B151" s="10" t="s">
        <v>1154</v>
      </c>
      <c r="C151" s="11" t="s">
        <v>1155</v>
      </c>
      <c r="D151" s="10" t="s">
        <v>16</v>
      </c>
      <c r="E151" s="1">
        <v>8</v>
      </c>
      <c r="G151" s="22"/>
    </row>
    <row r="152" spans="1:7" hidden="1" outlineLevel="1" x14ac:dyDescent="0.35">
      <c r="A152" s="1">
        <v>7</v>
      </c>
      <c r="B152" s="10" t="s">
        <v>1156</v>
      </c>
      <c r="C152" s="11" t="s">
        <v>1157</v>
      </c>
      <c r="D152" s="10" t="s">
        <v>16</v>
      </c>
      <c r="E152" s="1">
        <v>2</v>
      </c>
      <c r="G152" s="22"/>
    </row>
    <row r="153" spans="1:7" hidden="1" outlineLevel="1" x14ac:dyDescent="0.35">
      <c r="A153" s="1">
        <v>8</v>
      </c>
      <c r="B153" s="10" t="s">
        <v>1158</v>
      </c>
      <c r="C153" s="11" t="s">
        <v>1159</v>
      </c>
      <c r="D153" s="10" t="s">
        <v>16</v>
      </c>
      <c r="E153" s="1">
        <v>7</v>
      </c>
      <c r="G153" s="22"/>
    </row>
    <row r="154" spans="1:7" hidden="1" outlineLevel="1" x14ac:dyDescent="0.35">
      <c r="A154" s="1">
        <v>9</v>
      </c>
      <c r="B154" s="10" t="s">
        <v>1160</v>
      </c>
      <c r="C154" s="11" t="s">
        <v>1161</v>
      </c>
      <c r="D154" s="10" t="s">
        <v>16</v>
      </c>
      <c r="E154" s="1">
        <v>23</v>
      </c>
      <c r="G154" s="22"/>
    </row>
    <row r="155" spans="1:7" hidden="1" outlineLevel="1" x14ac:dyDescent="0.35">
      <c r="A155" s="1">
        <v>10</v>
      </c>
      <c r="B155" s="10" t="s">
        <v>1162</v>
      </c>
      <c r="C155" s="11" t="s">
        <v>1163</v>
      </c>
      <c r="D155" s="10" t="s">
        <v>16</v>
      </c>
      <c r="E155" s="1">
        <v>31</v>
      </c>
      <c r="G155" s="22"/>
    </row>
    <row r="156" spans="1:7" hidden="1" outlineLevel="1" x14ac:dyDescent="0.35">
      <c r="A156" s="1">
        <v>11</v>
      </c>
      <c r="B156" s="10" t="s">
        <v>1164</v>
      </c>
      <c r="C156" s="11" t="s">
        <v>1165</v>
      </c>
      <c r="D156" s="10" t="s">
        <v>16</v>
      </c>
      <c r="E156" s="1">
        <v>6</v>
      </c>
      <c r="G156" s="22"/>
    </row>
    <row r="157" spans="1:7" hidden="1" outlineLevel="1" x14ac:dyDescent="0.35">
      <c r="A157" s="1">
        <v>12</v>
      </c>
      <c r="B157" s="10" t="s">
        <v>1166</v>
      </c>
      <c r="C157" s="11" t="s">
        <v>1167</v>
      </c>
      <c r="D157" s="10" t="s">
        <v>16</v>
      </c>
      <c r="E157" s="1">
        <v>2</v>
      </c>
      <c r="G157" s="22"/>
    </row>
    <row r="158" spans="1:7" hidden="1" outlineLevel="1" x14ac:dyDescent="0.35">
      <c r="A158" s="1">
        <v>13</v>
      </c>
      <c r="B158" s="10" t="s">
        <v>1168</v>
      </c>
      <c r="C158" s="11" t="s">
        <v>1169</v>
      </c>
      <c r="D158" s="10" t="s">
        <v>16</v>
      </c>
      <c r="E158" s="1">
        <v>50</v>
      </c>
      <c r="G158" s="22"/>
    </row>
    <row r="159" spans="1:7" hidden="1" outlineLevel="1" x14ac:dyDescent="0.35">
      <c r="A159" s="1">
        <v>14</v>
      </c>
      <c r="B159" s="10" t="s">
        <v>1170</v>
      </c>
      <c r="C159" s="11" t="s">
        <v>1171</v>
      </c>
      <c r="D159" s="10" t="s">
        <v>16</v>
      </c>
      <c r="E159" s="1">
        <v>105</v>
      </c>
      <c r="G159" s="22"/>
    </row>
    <row r="160" spans="1:7" hidden="1" outlineLevel="1" x14ac:dyDescent="0.35">
      <c r="A160" s="1">
        <v>15</v>
      </c>
      <c r="B160" s="10" t="s">
        <v>1172</v>
      </c>
      <c r="C160" s="11" t="s">
        <v>1173</v>
      </c>
      <c r="D160" s="10" t="s">
        <v>120</v>
      </c>
      <c r="E160" s="1">
        <v>1</v>
      </c>
      <c r="G160" s="22"/>
    </row>
    <row r="161" spans="1:7" hidden="1" outlineLevel="1" x14ac:dyDescent="0.35">
      <c r="A161" s="1">
        <v>16</v>
      </c>
      <c r="B161" s="10" t="s">
        <v>1174</v>
      </c>
      <c r="C161" s="11" t="s">
        <v>1175</v>
      </c>
      <c r="D161" s="10" t="s">
        <v>16</v>
      </c>
      <c r="E161" s="1">
        <v>1</v>
      </c>
      <c r="G161" s="22"/>
    </row>
    <row r="162" spans="1:7" hidden="1" outlineLevel="1" x14ac:dyDescent="0.35">
      <c r="A162" s="1">
        <v>17</v>
      </c>
      <c r="B162" s="10" t="s">
        <v>1176</v>
      </c>
      <c r="C162" s="11" t="s">
        <v>1177</v>
      </c>
      <c r="D162" s="10" t="s">
        <v>16</v>
      </c>
      <c r="E162" s="1">
        <v>1</v>
      </c>
      <c r="G162" s="22"/>
    </row>
    <row r="163" spans="1:7" hidden="1" outlineLevel="1" x14ac:dyDescent="0.35">
      <c r="A163" s="1">
        <v>18</v>
      </c>
      <c r="B163" s="10" t="s">
        <v>1178</v>
      </c>
      <c r="C163" s="11" t="s">
        <v>1179</v>
      </c>
      <c r="D163" s="10" t="s">
        <v>16</v>
      </c>
      <c r="E163" s="1">
        <v>1</v>
      </c>
      <c r="G163" s="22"/>
    </row>
    <row r="164" spans="1:7" hidden="1" outlineLevel="1" x14ac:dyDescent="0.35">
      <c r="A164" s="1">
        <v>19</v>
      </c>
      <c r="B164" s="10" t="s">
        <v>1180</v>
      </c>
      <c r="C164" s="11" t="s">
        <v>1181</v>
      </c>
      <c r="D164" s="10" t="s">
        <v>16</v>
      </c>
      <c r="E164" s="1">
        <v>1</v>
      </c>
      <c r="G164" s="22"/>
    </row>
    <row r="165" spans="1:7" hidden="1" outlineLevel="1" x14ac:dyDescent="0.35">
      <c r="A165" s="1">
        <v>20</v>
      </c>
      <c r="B165" s="10" t="s">
        <v>1182</v>
      </c>
      <c r="C165" s="11" t="s">
        <v>1183</v>
      </c>
      <c r="D165" s="10" t="s">
        <v>16</v>
      </c>
      <c r="E165" s="1">
        <v>15</v>
      </c>
      <c r="G165" s="22"/>
    </row>
    <row r="166" spans="1:7" hidden="1" outlineLevel="1" x14ac:dyDescent="0.35">
      <c r="A166" s="1">
        <v>21</v>
      </c>
      <c r="B166" s="10" t="s">
        <v>1184</v>
      </c>
      <c r="C166" s="11" t="s">
        <v>1185</v>
      </c>
      <c r="D166" s="10" t="s">
        <v>16</v>
      </c>
      <c r="E166" s="1">
        <v>9</v>
      </c>
      <c r="G166" s="22"/>
    </row>
    <row r="167" spans="1:7" hidden="1" outlineLevel="1" x14ac:dyDescent="0.35">
      <c r="A167" s="1">
        <v>22</v>
      </c>
      <c r="B167" s="10" t="s">
        <v>1186</v>
      </c>
      <c r="C167" s="11" t="s">
        <v>1187</v>
      </c>
      <c r="D167" s="10" t="s">
        <v>16</v>
      </c>
      <c r="E167" s="1">
        <v>60</v>
      </c>
      <c r="G167" s="22"/>
    </row>
    <row r="168" spans="1:7" hidden="1" outlineLevel="1" x14ac:dyDescent="0.35">
      <c r="A168" s="1">
        <v>23</v>
      </c>
      <c r="B168" s="10" t="s">
        <v>1188</v>
      </c>
      <c r="C168" s="11" t="s">
        <v>1189</v>
      </c>
      <c r="D168" s="10" t="s">
        <v>16</v>
      </c>
      <c r="E168" s="1">
        <v>4</v>
      </c>
      <c r="G168" s="22"/>
    </row>
    <row r="169" spans="1:7" hidden="1" outlineLevel="1" x14ac:dyDescent="0.35">
      <c r="A169" s="1">
        <v>24</v>
      </c>
      <c r="B169" s="10" t="s">
        <v>1190</v>
      </c>
      <c r="C169" s="11" t="s">
        <v>1191</v>
      </c>
      <c r="D169" s="10" t="s">
        <v>16</v>
      </c>
      <c r="E169" s="1">
        <v>3</v>
      </c>
      <c r="G169" s="22"/>
    </row>
    <row r="170" spans="1:7" hidden="1" outlineLevel="1" x14ac:dyDescent="0.35">
      <c r="A170" s="78" t="s">
        <v>1138</v>
      </c>
      <c r="B170" s="79"/>
      <c r="C170" s="79"/>
      <c r="D170" s="23"/>
      <c r="E170" s="24"/>
      <c r="F170" s="25"/>
      <c r="G170" s="26"/>
    </row>
    <row r="171" spans="1:7" hidden="1" outlineLevel="1" x14ac:dyDescent="0.35">
      <c r="A171" s="80" t="s">
        <v>1192</v>
      </c>
      <c r="B171" s="81"/>
      <c r="C171" s="81"/>
      <c r="D171" s="27"/>
      <c r="E171" s="28"/>
      <c r="F171" s="29"/>
      <c r="G171" s="30"/>
    </row>
    <row r="172" spans="1:7" hidden="1" outlineLevel="1" x14ac:dyDescent="0.35">
      <c r="C172" s="17" t="s">
        <v>1108</v>
      </c>
      <c r="E172" s="1">
        <v>0</v>
      </c>
      <c r="G172" s="22"/>
    </row>
    <row r="173" spans="1:7" hidden="1" outlineLevel="1" x14ac:dyDescent="0.35">
      <c r="A173" s="9"/>
      <c r="B173" s="9"/>
      <c r="C173" s="31" t="s">
        <v>1193</v>
      </c>
      <c r="E173" s="9">
        <v>0</v>
      </c>
      <c r="F173" s="32"/>
      <c r="G173" s="33"/>
    </row>
    <row r="174" spans="1:7" hidden="1" outlineLevel="1" x14ac:dyDescent="0.35"/>
    <row r="175" spans="1:7" hidden="1" outlineLevel="1" x14ac:dyDescent="0.35">
      <c r="C175" s="74"/>
      <c r="D175" s="74"/>
      <c r="E175" s="74"/>
      <c r="F175" s="74"/>
      <c r="G175" s="74"/>
    </row>
    <row r="176" spans="1:7" hidden="1" outlineLevel="1" x14ac:dyDescent="0.35">
      <c r="C176" s="74"/>
      <c r="D176" s="74"/>
      <c r="E176" s="74"/>
      <c r="F176" s="74"/>
      <c r="G176" s="74"/>
    </row>
    <row r="177" spans="1:7" hidden="1" outlineLevel="1" x14ac:dyDescent="0.35"/>
    <row r="178" spans="1:7" hidden="1" outlineLevel="1" x14ac:dyDescent="0.35">
      <c r="C178" s="74" t="s">
        <v>171</v>
      </c>
      <c r="D178" s="74"/>
      <c r="E178" s="74"/>
      <c r="F178" s="74"/>
      <c r="G178" s="74"/>
    </row>
    <row r="179" spans="1:7" hidden="1" outlineLevel="1" x14ac:dyDescent="0.35">
      <c r="C179" s="74" t="s">
        <v>171</v>
      </c>
      <c r="D179" s="74"/>
      <c r="E179" s="74"/>
      <c r="F179" s="74"/>
      <c r="G179" s="74"/>
    </row>
    <row r="180" spans="1:7" hidden="1" outlineLevel="1" x14ac:dyDescent="0.35">
      <c r="C180" s="74" t="s">
        <v>171</v>
      </c>
      <c r="D180" s="74"/>
      <c r="E180" s="74"/>
      <c r="F180" s="74"/>
      <c r="G180" s="74"/>
    </row>
    <row r="181" spans="1:7" hidden="1" outlineLevel="1" x14ac:dyDescent="0.35">
      <c r="C181" s="74" t="s">
        <v>171</v>
      </c>
      <c r="D181" s="74"/>
      <c r="E181" s="74"/>
      <c r="F181" s="74"/>
      <c r="G181" s="74"/>
    </row>
    <row r="182" spans="1:7" hidden="1" outlineLevel="1" x14ac:dyDescent="0.35">
      <c r="C182" s="74" t="s">
        <v>171</v>
      </c>
      <c r="D182" s="74"/>
      <c r="E182" s="74"/>
      <c r="F182" s="74"/>
      <c r="G182" s="74"/>
    </row>
    <row r="183" spans="1:7" hidden="1" outlineLevel="1" x14ac:dyDescent="0.35">
      <c r="C183" s="74" t="s">
        <v>171</v>
      </c>
      <c r="D183" s="74"/>
      <c r="E183" s="74"/>
      <c r="F183" s="74"/>
      <c r="G183" s="74"/>
    </row>
    <row r="184" spans="1:7" hidden="1" outlineLevel="1" x14ac:dyDescent="0.35">
      <c r="C184" s="74" t="s">
        <v>171</v>
      </c>
      <c r="D184" s="74"/>
      <c r="E184" s="74"/>
      <c r="F184" s="74"/>
      <c r="G184" s="74"/>
    </row>
    <row r="185" spans="1:7" hidden="1" outlineLevel="1" x14ac:dyDescent="0.35">
      <c r="C185" s="74" t="s">
        <v>171</v>
      </c>
      <c r="D185" s="74"/>
      <c r="E185" s="74"/>
      <c r="F185" s="74"/>
      <c r="G185" s="74"/>
    </row>
    <row r="186" spans="1:7" hidden="1" outlineLevel="1" x14ac:dyDescent="0.35">
      <c r="C186" s="74" t="s">
        <v>171</v>
      </c>
      <c r="D186" s="74"/>
      <c r="E186" s="74"/>
      <c r="F186" s="74"/>
      <c r="G186" s="74"/>
    </row>
    <row r="187" spans="1:7" hidden="1" outlineLevel="1" x14ac:dyDescent="0.35">
      <c r="C187" s="74" t="s">
        <v>171</v>
      </c>
      <c r="D187" s="74"/>
      <c r="E187" s="74"/>
      <c r="F187" s="74"/>
      <c r="G187" s="74"/>
    </row>
    <row r="188" spans="1:7" hidden="1" outlineLevel="1" x14ac:dyDescent="0.35">
      <c r="A188" s="13"/>
      <c r="B188" s="13"/>
      <c r="C188" s="4"/>
      <c r="D188" s="13"/>
      <c r="E188" s="13"/>
      <c r="F188" s="14"/>
      <c r="G188" s="15"/>
    </row>
    <row r="189" spans="1:7" hidden="1" outlineLevel="1" x14ac:dyDescent="0.35"/>
    <row r="190" spans="1:7" hidden="1" outlineLevel="1" x14ac:dyDescent="0.35"/>
    <row r="191" spans="1:7" collapsed="1" x14ac:dyDescent="0.35"/>
  </sheetData>
  <mergeCells count="89">
    <mergeCell ref="A30:G31"/>
    <mergeCell ref="A4:G5"/>
    <mergeCell ref="A6:G7"/>
    <mergeCell ref="A8:G9"/>
    <mergeCell ref="A10:B10"/>
    <mergeCell ref="D10:F10"/>
    <mergeCell ref="B11:B12"/>
    <mergeCell ref="E11:E12"/>
    <mergeCell ref="B13:G13"/>
    <mergeCell ref="A17:C17"/>
    <mergeCell ref="A18:C18"/>
    <mergeCell ref="C22:G22"/>
    <mergeCell ref="C23:G23"/>
    <mergeCell ref="A54:G55"/>
    <mergeCell ref="A32:G33"/>
    <mergeCell ref="A34:G35"/>
    <mergeCell ref="A36:B36"/>
    <mergeCell ref="D36:F36"/>
    <mergeCell ref="B37:B38"/>
    <mergeCell ref="E37:E38"/>
    <mergeCell ref="B39:G39"/>
    <mergeCell ref="A41:C41"/>
    <mergeCell ref="A42:C42"/>
    <mergeCell ref="C46:G46"/>
    <mergeCell ref="C47:G47"/>
    <mergeCell ref="A56:G57"/>
    <mergeCell ref="A58:G59"/>
    <mergeCell ref="A60:B60"/>
    <mergeCell ref="B61:B62"/>
    <mergeCell ref="E61:E62"/>
    <mergeCell ref="A87:G88"/>
    <mergeCell ref="B63:G63"/>
    <mergeCell ref="A65:C65"/>
    <mergeCell ref="B66:G66"/>
    <mergeCell ref="A68:C68"/>
    <mergeCell ref="B69:G69"/>
    <mergeCell ref="A71:C71"/>
    <mergeCell ref="B72:G72"/>
    <mergeCell ref="A74:C74"/>
    <mergeCell ref="A75:C75"/>
    <mergeCell ref="C79:G79"/>
    <mergeCell ref="C80:G80"/>
    <mergeCell ref="A111:G112"/>
    <mergeCell ref="A89:G90"/>
    <mergeCell ref="A91:G92"/>
    <mergeCell ref="A93:B93"/>
    <mergeCell ref="D93:F93"/>
    <mergeCell ref="B94:B95"/>
    <mergeCell ref="E94:E95"/>
    <mergeCell ref="B96:G96"/>
    <mergeCell ref="A98:C98"/>
    <mergeCell ref="A99:C99"/>
    <mergeCell ref="C103:G103"/>
    <mergeCell ref="C104:G104"/>
    <mergeCell ref="A113:G114"/>
    <mergeCell ref="A115:G116"/>
    <mergeCell ref="A117:B117"/>
    <mergeCell ref="D117:F117"/>
    <mergeCell ref="B118:B119"/>
    <mergeCell ref="E118:E119"/>
    <mergeCell ref="B143:B144"/>
    <mergeCell ref="E143:E144"/>
    <mergeCell ref="B120:G120"/>
    <mergeCell ref="A122:C122"/>
    <mergeCell ref="A123:C123"/>
    <mergeCell ref="C127:G127"/>
    <mergeCell ref="C128:G128"/>
    <mergeCell ref="C130:G130"/>
    <mergeCell ref="A136:G137"/>
    <mergeCell ref="A138:G139"/>
    <mergeCell ref="A140:G141"/>
    <mergeCell ref="A142:B142"/>
    <mergeCell ref="D142:G142"/>
    <mergeCell ref="C185:G185"/>
    <mergeCell ref="C186:G186"/>
    <mergeCell ref="C187:G187"/>
    <mergeCell ref="D60:F60"/>
    <mergeCell ref="C179:G179"/>
    <mergeCell ref="C180:G180"/>
    <mergeCell ref="C181:G181"/>
    <mergeCell ref="C182:G182"/>
    <mergeCell ref="C183:G183"/>
    <mergeCell ref="C184:G184"/>
    <mergeCell ref="B145:G145"/>
    <mergeCell ref="A170:C170"/>
    <mergeCell ref="A171:C171"/>
    <mergeCell ref="C175:G175"/>
    <mergeCell ref="C176:G176"/>
    <mergeCell ref="C178:G1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Ziniarastis_kitos_less</vt:lpstr>
      <vt:lpstr>Ziniarastis_VIPA</vt:lpstr>
      <vt:lpstr>Irenginiai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Tikoto</dc:creator>
  <cp:lastModifiedBy>Rplc Darbo PC</cp:lastModifiedBy>
  <dcterms:created xsi:type="dcterms:W3CDTF">2022-03-07T07:28:26Z</dcterms:created>
  <dcterms:modified xsi:type="dcterms:W3CDTF">2022-03-09T11:17:29Z</dcterms:modified>
</cp:coreProperties>
</file>