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user\Desktop\2022\Odontologinės priemonės\Viesinimui\UAB Unidentas\"/>
    </mc:Choice>
  </mc:AlternateContent>
  <xr:revisionPtr revIDLastSave="0" documentId="8_{206F56FB-4C6E-4181-8E25-A9D1A1B58FE6}" xr6:coauthVersionLast="47" xr6:coauthVersionMax="47" xr10:uidLastSave="{00000000-0000-0000-0000-000000000000}"/>
  <bookViews>
    <workbookView xWindow="-108" yWindow="-108" windowWidth="23256" windowHeight="12576" tabRatio="990" xr2:uid="{00000000-000D-0000-FFFF-FFFF00000000}"/>
  </bookViews>
  <sheets>
    <sheet name="1" sheetId="1" r:id="rId1"/>
  </sheets>
  <definedNames>
    <definedName name="_Hlk7008379" localSheetId="0">'1'!$M$1</definedName>
    <definedName name="_xlnm.Print_Area" localSheetId="0">'1'!$A$1:$R$46</definedName>
  </definedNames>
  <calcPr calcId="181029" iterateDelta="1E-4"/>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M34" i="1" l="1"/>
  <c r="O34" i="1" s="1"/>
  <c r="P34" i="1" s="1"/>
  <c r="L34" i="1"/>
  <c r="I34" i="1"/>
  <c r="M33" i="1"/>
  <c r="O33" i="1" s="1"/>
  <c r="P33" i="1" s="1"/>
  <c r="L33" i="1"/>
  <c r="I33" i="1"/>
  <c r="M32" i="1"/>
  <c r="L32" i="1"/>
  <c r="I32" i="1"/>
  <c r="O31" i="1"/>
  <c r="P31" i="1" s="1"/>
  <c r="M31" i="1"/>
  <c r="N31" i="1" s="1"/>
  <c r="L31" i="1"/>
  <c r="I31" i="1"/>
  <c r="L29" i="1"/>
  <c r="K29" i="1"/>
  <c r="M29" i="1" s="1"/>
  <c r="I29" i="1"/>
  <c r="M27" i="1"/>
  <c r="L27" i="1"/>
  <c r="I27" i="1"/>
  <c r="M26" i="1"/>
  <c r="O26" i="1" s="1"/>
  <c r="P26" i="1" s="1"/>
  <c r="L26" i="1"/>
  <c r="I26" i="1"/>
  <c r="K24" i="1"/>
  <c r="L24" i="1" s="1"/>
  <c r="I24" i="1"/>
  <c r="K23" i="1"/>
  <c r="M23" i="1" s="1"/>
  <c r="I23" i="1"/>
  <c r="K22" i="1"/>
  <c r="M22" i="1" s="1"/>
  <c r="I22" i="1"/>
  <c r="K21" i="1"/>
  <c r="M21" i="1" s="1"/>
  <c r="O21" i="1" s="1"/>
  <c r="P21" i="1" s="1"/>
  <c r="I21" i="1"/>
  <c r="K20" i="1"/>
  <c r="L20" i="1" s="1"/>
  <c r="I20" i="1"/>
  <c r="M17" i="1"/>
  <c r="N17" i="1" s="1"/>
  <c r="L17" i="1"/>
  <c r="I17" i="1"/>
  <c r="M16" i="1"/>
  <c r="N16" i="1" s="1"/>
  <c r="L16" i="1"/>
  <c r="I16" i="1"/>
  <c r="M13" i="1"/>
  <c r="O13" i="1" s="1"/>
  <c r="P13" i="1" s="1"/>
  <c r="L13" i="1"/>
  <c r="I13" i="1"/>
  <c r="M12" i="1"/>
  <c r="O12" i="1" s="1"/>
  <c r="P12" i="1" s="1"/>
  <c r="L12" i="1"/>
  <c r="I12" i="1"/>
  <c r="M10" i="1"/>
  <c r="O10" i="1" s="1"/>
  <c r="P10" i="1" s="1"/>
  <c r="L10" i="1"/>
  <c r="I10" i="1"/>
  <c r="O16" i="1" l="1"/>
  <c r="P16" i="1" s="1"/>
  <c r="Q34" i="1"/>
  <c r="O17" i="1"/>
  <c r="P17" i="1" s="1"/>
  <c r="R17" i="1" s="1"/>
  <c r="M20" i="1"/>
  <c r="N20" i="1" s="1"/>
  <c r="L21" i="1"/>
  <c r="L22" i="1"/>
  <c r="N32" i="1"/>
  <c r="R32" i="1" s="1"/>
  <c r="N34" i="1"/>
  <c r="R34" i="1" s="1"/>
  <c r="M24" i="1"/>
  <c r="N24" i="1" s="1"/>
  <c r="O32" i="1"/>
  <c r="P32" i="1" s="1"/>
  <c r="Q33" i="1"/>
  <c r="R16" i="1"/>
  <c r="R31" i="1"/>
  <c r="N33" i="1"/>
  <c r="R33" i="1" s="1"/>
  <c r="N23" i="1"/>
  <c r="O23" i="1"/>
  <c r="P23" i="1" s="1"/>
  <c r="O29" i="1"/>
  <c r="P29" i="1" s="1"/>
  <c r="N29" i="1"/>
  <c r="R29" i="1" s="1"/>
  <c r="O22" i="1"/>
  <c r="P22" i="1" s="1"/>
  <c r="N22" i="1"/>
  <c r="Q10" i="1"/>
  <c r="Q12" i="1"/>
  <c r="Q13" i="1"/>
  <c r="Q21" i="1"/>
  <c r="Q26" i="1"/>
  <c r="N10" i="1"/>
  <c r="R10" i="1" s="1"/>
  <c r="N12" i="1"/>
  <c r="R12" i="1" s="1"/>
  <c r="N13" i="1"/>
  <c r="R13" i="1" s="1"/>
  <c r="Q16" i="1"/>
  <c r="N21" i="1"/>
  <c r="R21" i="1" s="1"/>
  <c r="L23" i="1"/>
  <c r="O24" i="1"/>
  <c r="P24" i="1" s="1"/>
  <c r="R24" i="1" s="1"/>
  <c r="N26" i="1"/>
  <c r="R26" i="1" s="1"/>
  <c r="N27" i="1"/>
  <c r="Q31" i="1"/>
  <c r="O27" i="1"/>
  <c r="P27" i="1" s="1"/>
  <c r="O20" i="1" l="1"/>
  <c r="P20" i="1" s="1"/>
  <c r="R20" i="1" s="1"/>
  <c r="Q17" i="1"/>
  <c r="R22" i="1"/>
  <c r="Q23" i="1"/>
  <c r="R35" i="1"/>
  <c r="Q32" i="1"/>
  <c r="R18" i="1"/>
  <c r="R14" i="1"/>
  <c r="R27" i="1"/>
  <c r="Q24" i="1"/>
  <c r="Q27" i="1"/>
  <c r="Q22" i="1"/>
  <c r="Q29" i="1"/>
  <c r="Q20" i="1"/>
  <c r="R23" i="1"/>
  <c r="R25" i="1" s="1"/>
</calcChain>
</file>

<file path=xl/sharedStrings.xml><?xml version="1.0" encoding="utf-8"?>
<sst xmlns="http://schemas.openxmlformats.org/spreadsheetml/2006/main" count="134" uniqueCount="115">
  <si>
    <t>Pirkimo objekto dalies Nr.</t>
  </si>
  <si>
    <t>Prekės pavadinimas</t>
  </si>
  <si>
    <t>1.</t>
  </si>
  <si>
    <t> rinki-nys</t>
  </si>
  <si>
    <t>g</t>
  </si>
  <si>
    <t>vnt.</t>
  </si>
  <si>
    <t>pak.</t>
  </si>
  <si>
    <t>3.</t>
  </si>
  <si>
    <t xml:space="preserve">Siūlomos prekės </t>
  </si>
  <si>
    <t>Mato vieneto ( nurodyto 3 stulpelyje)</t>
  </si>
  <si>
    <t>mato vnt. kiekis pakuo-tėje</t>
  </si>
  <si>
    <t>Mato vienetas</t>
  </si>
  <si>
    <t>Siūlomos pakuotės kaina</t>
  </si>
  <si>
    <t>pavadini-mas, kilmės šalis, gamintojas</t>
  </si>
  <si>
    <t>Kokybiniai ir techniniai reikalavimai</t>
  </si>
  <si>
    <t>Mato vnt. poreikis</t>
  </si>
  <si>
    <t>PIRKĖJAS</t>
  </si>
  <si>
    <t>PARDAVĖJAS</t>
  </si>
  <si>
    <t>VšĮ Vilniaus miesto klinikinė ligoninė</t>
  </si>
  <si>
    <t>A.V.</t>
  </si>
  <si>
    <t>UAB "Unidentas"</t>
  </si>
  <si>
    <r>
      <t xml:space="preserve">Direktorius
</t>
    </r>
    <r>
      <rPr>
        <b/>
        <sz val="12"/>
        <color rgb="FF000000"/>
        <rFont val="Times New Roman"/>
        <family val="1"/>
        <charset val="186"/>
      </rPr>
      <t>Linas Stankevičius</t>
    </r>
  </si>
  <si>
    <t xml:space="preserve">ODONTOLOGINIŲ IR DANTŲ PROTEZAVIMO PRIEMONIŲ TECHNINĖ  SPECIFIKACIJA </t>
  </si>
  <si>
    <t>PVM tarifas (%)</t>
  </si>
  <si>
    <t>Poreikio kaina  Eur be PVM
(13)=(4)x(11)</t>
  </si>
  <si>
    <t xml:space="preserve">Poreikio kaina  Eur su PVM
</t>
  </si>
  <si>
    <t xml:space="preserve">10 proc.  sąraše nenurodytų, tačiau su pirkimo objektu susijusių prekių suma, EUR be PVM* 
(13)*0,1
</t>
  </si>
  <si>
    <t>10 proc.  sąraše nenurodytų, tačiau su pirkimo objektu susijusių prekių suma, EUR su PVM</t>
  </si>
  <si>
    <t>Pirkimo dalies  suma, EUR be PVM
 (17)=(13)+(15)</t>
  </si>
  <si>
    <t>Pirkimo dalies  suma, EUR su PVM (18)=(14)+(16)</t>
  </si>
  <si>
    <t>Eur be PVM</t>
  </si>
  <si>
    <t xml:space="preserve"> Eur su PVM</t>
  </si>
  <si>
    <t xml:space="preserve">kaina  Eur be PVM
</t>
  </si>
  <si>
    <t xml:space="preserve">kaina Eur su PVM
</t>
  </si>
  <si>
    <t>Užpildas vainiko ir šaknies pažeidimams gydyti, https://www.septodontusa.com/products/biodentine</t>
  </si>
  <si>
    <t>Dentino pakaitalas. Skatina dentino remineralizaciją. Išlaiko pulpą gyvybingą ir greitina jos gijimą. Sudėtyje yra trikalcio silikatas, dikalcio silikatas, kalcio karbonatas, geležies oksidas, cirkonio oksidas ir kt. Skystis-kalcio chlorido tirpalas. Pakuotė: kapsulės,  15x0,7g  miltelių ir  15x0,18 ml skysčio.</t>
  </si>
  <si>
    <t>Biodentinas(15kaps+15dozių), Septodont, Prancūzija</t>
  </si>
  <si>
    <t>15+15</t>
  </si>
  <si>
    <t>Cheminio kietėjimo stiklojonomerinės medžiagos:</t>
  </si>
  <si>
    <t>3.1</t>
  </si>
  <si>
    <t>Cheminio kietėjimo stiklojonomerinis pamušalas  https://www.3m.com/3M/en_US/p/d/espe_ketac_cem_radiopaque/</t>
  </si>
  <si>
    <t>Stiklojonomerinė pamušalinė cheminio kietėjimo medžiaga susideda iš 33 g miltelių ir 12  ml skysčio.</t>
  </si>
  <si>
    <t>Ketac Cem(33g+12ml) 3M Vokietija</t>
  </si>
  <si>
    <t>33g</t>
  </si>
  <si>
    <t>3.2</t>
  </si>
  <si>
    <t>Cheminio kietėjimo plombinė medžiaga, https://multimedia.3m.com/mws/media/273485O/ketac-molar-easymix-brochure.pdf</t>
  </si>
  <si>
    <t>Skirta pastoviam dantų plombavimui, kulties atstatymui. Atspari drėgmei. Granuliuoti milteliai. Pakuotėje  12,5 g  + 8,5 ml .</t>
  </si>
  <si>
    <t xml:space="preserve">  Ketac Molar Easymix ART(12.5g+8.5ml) 3M Vokietija</t>
  </si>
  <si>
    <t>12,5g</t>
  </si>
  <si>
    <t>3 pirkimo dalis iš viso :  </t>
  </si>
  <si>
    <t>4.</t>
  </si>
  <si>
    <t>Dantų balinimo sistema :</t>
  </si>
  <si>
    <t>4.1</t>
  </si>
  <si>
    <t>Dantų balinimo sistema 10%, https://www.ultradent.com/products/categories/whitening/take-home/opalescence-10-percent</t>
  </si>
  <si>
    <t>Veiklioji medžiaga – karbamido peroksidas. Švirkšteliuose.</t>
  </si>
  <si>
    <t>Opalescense 10 proc. , 1,2ml, Ultradent, JAV</t>
  </si>
  <si>
    <t>1,2ml</t>
  </si>
  <si>
    <t>4.2</t>
  </si>
  <si>
    <t>Dantų balinimo sistema 16%, https://www.ultradent.eu/products/categories/whitening/cosmetic-tooth-whitening/opalescence-pf</t>
  </si>
  <si>
    <t>Opalescense 16 proc. , 1,2ml, Ultradent, JAV</t>
  </si>
  <si>
    <t>4 pirkimo dalis iš viso:</t>
  </si>
  <si>
    <t>13.</t>
  </si>
  <si>
    <t>Anestetikai:                    </t>
  </si>
  <si>
    <t>13.1</t>
  </si>
  <si>
    <t>Anestetikai karpulėse</t>
  </si>
  <si>
    <t>kar-pulė</t>
  </si>
  <si>
    <t>Anestetiko sudėtyje yra articaini hydrochloridum 40 mg, epinefrino hydrochlorido 0,012mcg.  Vienoje karpulėje 1,8 ml. Supakuota saugioje metalinėje dėžutėje. Būtina pateikti vaisto registracijos pažymėjimo kopiją.</t>
  </si>
  <si>
    <t>3656   Dentocaine 1:100000 N50 1/09/1745/003 1,8ml, Inibsa Ispanija</t>
  </si>
  <si>
    <t>13.2</t>
  </si>
  <si>
    <t>Vienoje karpulėje 1,7 ml (±0,2 ml). Be vazokonstriktorių. Skirti nuskausminimui rizikos grupės žmonėms. Būtina pateikti vaisto registracijos pažymėjimo kopiją.</t>
  </si>
  <si>
    <t>SS00506   Scandonest 3S.V.C. (50x1.8ml) Reg. Nr.01/7403/4</t>
  </si>
  <si>
    <t>13.3</t>
  </si>
  <si>
    <t>Antiseptiškas, hemostatiškas ir nuskausminantis vaistas, dedamas į alveolę</t>
  </si>
  <si>
    <t>Preparatas, pasižymintis antiseptiniu, skausmą malšinančiu ir kraujavimą stabdančiu veikimu, tinkamas naudoti po sunkaus danties išrovimo, sušvelninantis skausmą infekuotoje alveolėje. Veikimas prasideda iš karto ir tęsiasi 1-2 val. Savaime rezorbuojasi. Pakuotėje 12 (±3)g.</t>
  </si>
  <si>
    <t xml:space="preserve"> Alveogyl antiseptinë ir analgetinë pasta (10g)Septodont Prancuzija</t>
  </si>
  <si>
    <t>13.4</t>
  </si>
  <si>
    <t>Adatos karpuliniam anestetikui</t>
  </si>
  <si>
    <t>Sterilios, vienkartinės dentalinės adatos, padengtos silikonu, dydis 0,3 x 25 mm; 0,4x35mm.</t>
  </si>
  <si>
    <t>7710   Morita dentalinës adatos 0.3x25mm , 04x35mm (100vnt)Morita Japonija</t>
  </si>
  <si>
    <t>13.5</t>
  </si>
  <si>
    <t>Karpuliniai švirkštai,        http://polydent.pl/produkt/diagnostyka-i-stomatologia-zachowawcza_2/karpule-z-mozliwoscia-aspiracji_6066.html</t>
  </si>
  <si>
    <t>Švirkštas karpulinis su 2 antgaliais (1vnt)Pol-intech lenkija</t>
  </si>
  <si>
    <t>13 pirkimo dalis iš viso :  </t>
  </si>
  <si>
    <t>22.</t>
  </si>
  <si>
    <t>Odontologinis antgalis-turbina su šviesa  https://www.morita.com/america/en/products/handpieces-and-instruments/highspeed-handpieces/twinpower-turbine/?tab=configuration</t>
  </si>
  <si>
    <r>
      <t xml:space="preserve">Antgalis nedidelių gabaritų, nesunkus, patogus darbui, svoris 53 g. Kompaktiška galvutė: skersmuo12mm, galvutės aukštis  13,4mm. Galia  25W. Dviejų darbinių ratų (sparnuočių) technologija,  36 ašmenų sparnuotėje, kas užtikrina mažą vibraciją bei padidina turbinos galingumą. Esant didelėms apkrovoms, užtikrina pastovų sukimą, pastovią galią. Greito stabdymo sistema. Nulinio įtraukimo funkcija, užtikrinanti turbinos ilgaamžiškumą. Keraminiai rutuliniai guoliai. Radialinis oro srautas, trys oro padavimo taškai, kas mažina turbinos vibraciją. Apšvietimas ne mažiau 25000 lux, greitis ne mažiau 360.000/390.000 aps. Trys purškimo taškai. Galvutė su mygtuku. Autoklavuojamas prie 135 laipsnių temperatūros. Optinė lemputė su 25000lux apšvietimu, turi nepateikti savybių autoklavuojant (135 lais.) Turi tikti turimoms </t>
    </r>
    <r>
      <rPr>
        <i/>
        <sz val="9"/>
        <rFont val="Arial Narrow"/>
        <family val="2"/>
        <charset val="186"/>
      </rPr>
      <t>„Morita“</t>
    </r>
    <r>
      <rPr>
        <sz val="9"/>
        <rFont val="Arial Narrow"/>
        <family val="2"/>
        <charset val="186"/>
      </rPr>
      <t xml:space="preserve"> jungtims. Garantija  12 mėn.</t>
    </r>
  </si>
  <si>
    <t>Morita turbininis antgalis su sviesa, TwinPower PAR 4HX-O, 25W, J.Morita Japonija</t>
  </si>
  <si>
    <t>23.</t>
  </si>
  <si>
    <t>Odontologinis antgalis-turbina su šviesa</t>
  </si>
  <si>
    <r>
      <t xml:space="preserve">Antgalis nedidelių gabaritų, nesunkus, patogus darbui, svoris  53 g. Kompaktiška galvutė: skersmuo 12mm, galvutės aukštis 13,4mm. Galia 25W. Dviejų darbinių ratų (sparnuočių) technologija,  36 ašmenų sparnuotėje, kas užtikrina mažą vibraciją bei padidina turbinos galingumą. Esant didelėms apkrovoms, užtikrina pastovų sukimą, pastovią galią. Greito stabdymo sistema. Nulinio įtraukimo funkcija, užtikrinanti turbinos ilgaamžiškumą. Keraminiai rutuliniai guoliai. Radialinis oro srautas, trys oro padavimo taškai, kas mažina turbinos vibraciją. Apšvietimas25000 lux, greitis  360.000/390.000 aps. Trys purškimo taškai. Galvutė su mygtuku. Autoklavuojamas prie 135 laipsnių temperatūros. Optinė lemputė su 25000lux apšvietimu, turi nepateikti savybių autoklavuojant (135 lais.) Turi tikti turimoms </t>
    </r>
    <r>
      <rPr>
        <i/>
        <sz val="9"/>
        <color theme="1"/>
        <rFont val="Times New Roman"/>
        <family val="1"/>
        <charset val="186"/>
      </rPr>
      <t>„Roto Quick“</t>
    </r>
    <r>
      <rPr>
        <sz val="9"/>
        <color theme="1"/>
        <rFont val="Times New Roman"/>
        <family val="1"/>
        <charset val="186"/>
      </rPr>
      <t xml:space="preserve"> jungtims. Garantija 12 mėn.</t>
    </r>
  </si>
  <si>
    <t>27.</t>
  </si>
  <si>
    <t>Ni-Ti matricų rinkinys:</t>
  </si>
  <si>
    <t>27.1</t>
  </si>
  <si>
    <t>Ni – Ti matricų pradinis rinkinys,  https://assets.dentsplysirona.com/flagship/en/explore/restorative/palodentv3/K79200238-00%20DS%20PV3%20Brochure%20A4.pdf</t>
  </si>
  <si>
    <t>Skirtas II klasės dantų  plombavimo restauracijoms. Naudojant šias matricas atliekamos procedūros greitos ir paprastos, užtikrina glaudų ribinio sandarumą, tikslius kontaktus. Dezinfekuojamos, autoklavuojamos iki 1000 kartų
Pradinis  rinkinys:
 20 matricų: 15 x 5.5 mm,  5 x 4.5 mm;
 15 kaiščių;
 2 universalūs žiedai, 1 replės, 1 pincetas.</t>
  </si>
  <si>
    <t>Palodent V3 matricų rinkinys, Intro kit, Dentsply, Vokietija</t>
  </si>
  <si>
    <t>27.2</t>
  </si>
  <si>
    <t>Ni – Ti matricų pradinio rinkinio papildymas:</t>
  </si>
  <si>
    <t>27.2.1</t>
  </si>
  <si>
    <t>Dydis 3.5 mm, https://assets.dentsplysirona.com/flagship/en/explore/restorative/palodentv3/K79200238-00%20DS%20PV3%20Brochure%20A4.pdf</t>
  </si>
  <si>
    <t>Pakuotėje  50 vnt.</t>
  </si>
  <si>
    <t>Palodent V3 matricu papildymas 3,5mm, 50vnt</t>
  </si>
  <si>
    <t>27.2.2</t>
  </si>
  <si>
    <t>Dydis 4.5 mm,  https://assets.dentsplysirona.com/flagship/en/explore/restorative/palodentv3/K79200238-00%20DS%20PV3%20Brochure%20A4.pdf</t>
  </si>
  <si>
    <t>Pakuotėje ne mažiau 50 vnt.</t>
  </si>
  <si>
    <t>Palodent V3 matricu papildymas 4,5mm, 50vnt</t>
  </si>
  <si>
    <t>27.2.3</t>
  </si>
  <si>
    <t>Dydis 5.5 mm,   https://assets.dentsplysirona.com/flagship/en/explore/restorative/palodentv3/K79200238-00%20DS%20PV3%20Brochure%20A4.pdf</t>
  </si>
  <si>
    <t>Palodent V3 matricu papildymas 5,5mm, 50vnt</t>
  </si>
  <si>
    <t>27.2.4</t>
  </si>
  <si>
    <t>Dydis 6.5 mm,   https://assets.dentsplysirona.com/flagship/en/explore/restorative/palodentv3/K79200238-00%20DS%20PV3%20Brochure%20A4.pdf</t>
  </si>
  <si>
    <t>Palodent V3 matricu papildymas 6,5mm, 50vnt</t>
  </si>
  <si>
    <t>27 pirkimo dalis iš viso:</t>
  </si>
  <si>
    <t>Maksimali sutarties vertė 26831,476 Eur su PVM (22797,17 Eur be PVM)</t>
  </si>
  <si>
    <t>Priedas Nr.1 prie 2022 m. kovo 16   d.
Sutarties Nr. S1-91/22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</si>
</sst>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rgb="FF000000"/>
      <name val="Calibri"/>
      <family val="2"/>
      <charset val="186"/>
    </font>
    <font>
      <sz val="11"/>
      <color rgb="FF000000"/>
      <name val="Times New Roman"/>
      <family val="1"/>
      <charset val="1"/>
    </font>
    <font>
      <b/>
      <sz val="12"/>
      <color rgb="FF000000"/>
      <name val="Times New Roman"/>
      <family val="1"/>
      <charset val="1"/>
    </font>
    <font>
      <b/>
      <sz val="11"/>
      <color rgb="FF000000"/>
      <name val="Times New Roman"/>
      <family val="1"/>
      <charset val="1"/>
    </font>
    <font>
      <sz val="8"/>
      <color rgb="FF000000"/>
      <name val="Times New Roman"/>
      <family val="1"/>
      <charset val="1"/>
    </font>
    <font>
      <sz val="10"/>
      <color rgb="FF000000"/>
      <name val="Calibri"/>
      <family val="2"/>
      <charset val="186"/>
    </font>
    <font>
      <sz val="11"/>
      <name val="Times New Roman"/>
      <family val="1"/>
      <charset val="186"/>
    </font>
    <font>
      <b/>
      <sz val="11"/>
      <color rgb="FF000000"/>
      <name val="Times New Roman"/>
      <family val="1"/>
      <charset val="186"/>
    </font>
    <font>
      <sz val="8"/>
      <color rgb="FF000000"/>
      <name val="Times New Roman"/>
      <family val="1"/>
      <charset val="186"/>
    </font>
    <font>
      <sz val="9"/>
      <color rgb="FF000000"/>
      <name val="Times New Roman"/>
      <family val="1"/>
      <charset val="186"/>
    </font>
    <font>
      <b/>
      <sz val="9"/>
      <color rgb="FF000000"/>
      <name val="Times New Roman"/>
      <family val="1"/>
      <charset val="186"/>
    </font>
    <font>
      <sz val="9"/>
      <color rgb="FF000000"/>
      <name val="Calibri"/>
      <family val="2"/>
      <charset val="186"/>
    </font>
    <font>
      <sz val="11"/>
      <color rgb="FF000000"/>
      <name val="Times New Roman"/>
      <family val="1"/>
      <charset val="186"/>
    </font>
    <font>
      <b/>
      <sz val="10"/>
      <color rgb="FF000000"/>
      <name val="Times New Roman"/>
      <family val="1"/>
      <charset val="186"/>
    </font>
    <font>
      <sz val="10"/>
      <color rgb="FF000000"/>
      <name val="Times New Roman"/>
      <family val="1"/>
      <charset val="186"/>
    </font>
    <font>
      <sz val="8"/>
      <name val="Calibri"/>
      <family val="2"/>
      <charset val="186"/>
    </font>
    <font>
      <sz val="12"/>
      <color rgb="FF000000"/>
      <name val="Times New Roman"/>
      <family val="1"/>
      <charset val="186"/>
    </font>
    <font>
      <b/>
      <sz val="12"/>
      <color rgb="FF000000"/>
      <name val="Times New Roman"/>
      <family val="1"/>
      <charset val="186"/>
    </font>
    <font>
      <sz val="8"/>
      <color rgb="FF000000"/>
      <name val="Calibri"/>
      <family val="2"/>
      <charset val="186"/>
    </font>
    <font>
      <sz val="12"/>
      <name val="Times New Roman"/>
      <family val="1"/>
      <charset val="186"/>
    </font>
    <font>
      <b/>
      <sz val="12"/>
      <color rgb="FF000000"/>
      <name val="Calibri"/>
      <family val="2"/>
      <charset val="186"/>
    </font>
    <font>
      <sz val="12"/>
      <color rgb="FF000000"/>
      <name val="Calibri"/>
      <family val="2"/>
      <charset val="186"/>
    </font>
    <font>
      <b/>
      <u/>
      <sz val="11"/>
      <color rgb="FFFF0000"/>
      <name val="Calibri"/>
      <family val="2"/>
      <charset val="186"/>
    </font>
    <font>
      <b/>
      <sz val="9"/>
      <color rgb="FF000000"/>
      <name val="Arial Narrow"/>
      <family val="2"/>
      <charset val="186"/>
    </font>
    <font>
      <sz val="9"/>
      <color rgb="FF000000"/>
      <name val="Arial Narrow"/>
      <family val="2"/>
      <charset val="186"/>
    </font>
    <font>
      <sz val="9"/>
      <name val="Arial Narrow"/>
      <family val="2"/>
      <charset val="186"/>
    </font>
    <font>
      <b/>
      <sz val="11"/>
      <name val="Calibri"/>
      <family val="2"/>
      <charset val="186"/>
    </font>
    <font>
      <sz val="9"/>
      <name val="Times New Roman"/>
      <family val="1"/>
      <charset val="186"/>
    </font>
    <font>
      <b/>
      <sz val="10"/>
      <name val="Times New Roman"/>
      <family val="1"/>
      <charset val="186"/>
    </font>
    <font>
      <b/>
      <sz val="9"/>
      <name val="Arial Narrow"/>
      <family val="2"/>
      <charset val="186"/>
    </font>
    <font>
      <i/>
      <sz val="9"/>
      <name val="Arial Narrow"/>
      <family val="2"/>
      <charset val="186"/>
    </font>
    <font>
      <sz val="9"/>
      <color theme="1"/>
      <name val="Arial Narrow"/>
      <family val="2"/>
      <charset val="186"/>
    </font>
    <font>
      <b/>
      <sz val="10"/>
      <color theme="1"/>
      <name val="Times New Roman"/>
      <family val="1"/>
      <charset val="186"/>
    </font>
    <font>
      <b/>
      <sz val="9"/>
      <color theme="1"/>
      <name val="Arial Narrow"/>
      <family val="2"/>
      <charset val="186"/>
    </font>
    <font>
      <sz val="11"/>
      <color theme="1"/>
      <name val="Times New Roman"/>
      <family val="1"/>
      <charset val="186"/>
    </font>
    <font>
      <sz val="9"/>
      <color theme="1"/>
      <name val="Times New Roman"/>
      <family val="1"/>
      <charset val="186"/>
    </font>
    <font>
      <i/>
      <sz val="9"/>
      <color theme="1"/>
      <name val="Times New Roman"/>
      <family val="1"/>
      <charset val="186"/>
    </font>
    <font>
      <b/>
      <sz val="11"/>
      <color rgb="FF000000"/>
      <name val="Calibri"/>
      <family val="2"/>
      <charset val="186"/>
    </font>
  </fonts>
  <fills count="5">
    <fill>
      <patternFill patternType="none"/>
    </fill>
    <fill>
      <patternFill patternType="gray125"/>
    </fill>
    <fill>
      <patternFill patternType="solid">
        <fgColor rgb="FFFFFFFF"/>
        <bgColor rgb="FFEEEEEE"/>
      </patternFill>
    </fill>
    <fill>
      <patternFill patternType="solid">
        <fgColor theme="0"/>
        <bgColor indexed="64"/>
      </patternFill>
    </fill>
    <fill>
      <patternFill patternType="solid">
        <fgColor theme="0"/>
        <bgColor rgb="FFEEEEEE"/>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auto="1"/>
      </left>
      <right style="hair">
        <color auto="1"/>
      </right>
      <top style="hair">
        <color auto="1"/>
      </top>
      <bottom style="hair">
        <color auto="1"/>
      </bottom>
      <diagonal/>
    </border>
  </borders>
  <cellStyleXfs count="1">
    <xf numFmtId="0" fontId="0" fillId="0" borderId="0"/>
  </cellStyleXfs>
  <cellXfs count="141">
    <xf numFmtId="0" fontId="0" fillId="0" borderId="0" xfId="0"/>
    <xf numFmtId="0" fontId="0" fillId="0" borderId="0" xfId="0" applyAlignment="1">
      <alignment horizontal="center"/>
    </xf>
    <xf numFmtId="0" fontId="12"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13" fillId="2" borderId="1" xfId="0" applyFont="1" applyFill="1" applyBorder="1" applyAlignment="1">
      <alignment horizontal="center" vertical="center"/>
    </xf>
    <xf numFmtId="0" fontId="5" fillId="0" borderId="0" xfId="0" applyFont="1" applyAlignment="1">
      <alignment horizontal="center"/>
    </xf>
    <xf numFmtId="0" fontId="12" fillId="0" borderId="0" xfId="0" applyFont="1" applyAlignment="1">
      <alignment horizontal="center" wrapText="1"/>
    </xf>
    <xf numFmtId="0" fontId="11" fillId="0" borderId="0" xfId="0" applyFont="1" applyAlignment="1">
      <alignment horizontal="left" wrapText="1"/>
    </xf>
    <xf numFmtId="0" fontId="0" fillId="0" borderId="1" xfId="0" applyBorder="1"/>
    <xf numFmtId="0" fontId="9" fillId="2" borderId="1" xfId="0" applyFont="1" applyFill="1" applyBorder="1" applyAlignment="1">
      <alignment horizontal="center" vertical="center" wrapText="1"/>
    </xf>
    <xf numFmtId="0" fontId="9" fillId="2" borderId="1" xfId="0" quotePrefix="1" applyFont="1" applyFill="1" applyBorder="1" applyAlignment="1">
      <alignment horizontal="center" vertical="center"/>
    </xf>
    <xf numFmtId="0" fontId="9" fillId="2" borderId="1" xfId="0" quotePrefix="1" applyFont="1" applyFill="1" applyBorder="1" applyAlignment="1">
      <alignment horizontal="center" vertical="center" wrapText="1"/>
    </xf>
    <xf numFmtId="0" fontId="11" fillId="2" borderId="1" xfId="0" applyFont="1" applyFill="1" applyBorder="1" applyAlignment="1">
      <alignment horizontal="center" vertical="center"/>
    </xf>
    <xf numFmtId="0" fontId="14" fillId="2" borderId="0" xfId="0" applyFont="1" applyFill="1" applyBorder="1" applyAlignment="1">
      <alignment horizontal="center"/>
    </xf>
    <xf numFmtId="0" fontId="12" fillId="2" borderId="0" xfId="0" applyFont="1" applyFill="1" applyBorder="1" applyAlignment="1">
      <alignment horizontal="center" wrapText="1"/>
    </xf>
    <xf numFmtId="0" fontId="12" fillId="2" borderId="0" xfId="0" applyFont="1" applyFill="1" applyBorder="1" applyAlignment="1">
      <alignment horizontal="center"/>
    </xf>
    <xf numFmtId="0" fontId="9" fillId="2" borderId="0" xfId="0" applyFont="1" applyFill="1" applyBorder="1" applyAlignment="1">
      <alignment horizontal="left" wrapText="1"/>
    </xf>
    <xf numFmtId="0" fontId="12" fillId="2" borderId="0" xfId="0" applyFont="1" applyFill="1" applyBorder="1"/>
    <xf numFmtId="0" fontId="1" fillId="2" borderId="0" xfId="0" applyFont="1" applyFill="1" applyBorder="1"/>
    <xf numFmtId="0" fontId="0" fillId="2" borderId="0" xfId="0" applyFill="1" applyBorder="1"/>
    <xf numFmtId="0" fontId="0" fillId="0" borderId="0" xfId="0" applyBorder="1"/>
    <xf numFmtId="0" fontId="10" fillId="2" borderId="0" xfId="0" applyFont="1" applyFill="1" applyBorder="1" applyAlignment="1">
      <alignment horizontal="left"/>
    </xf>
    <xf numFmtId="0" fontId="3" fillId="2" borderId="0" xfId="0" applyFont="1" applyFill="1" applyBorder="1" applyAlignment="1">
      <alignment horizontal="center"/>
    </xf>
    <xf numFmtId="0" fontId="0" fillId="3" borderId="0" xfId="0" applyFill="1"/>
    <xf numFmtId="0" fontId="4" fillId="2" borderId="1" xfId="0" applyFont="1" applyFill="1" applyBorder="1" applyAlignment="1">
      <alignment horizontal="center" vertical="center" wrapText="1"/>
    </xf>
    <xf numFmtId="0" fontId="18" fillId="0" borderId="1" xfId="0" applyFont="1" applyBorder="1" applyAlignment="1">
      <alignment vertical="center"/>
    </xf>
    <xf numFmtId="0" fontId="12" fillId="4" borderId="0" xfId="0" applyFont="1" applyFill="1" applyBorder="1"/>
    <xf numFmtId="0" fontId="0" fillId="4" borderId="0" xfId="0" applyFill="1" applyBorder="1"/>
    <xf numFmtId="0" fontId="0" fillId="3" borderId="0" xfId="0" applyFill="1" applyBorder="1"/>
    <xf numFmtId="0" fontId="3" fillId="4" borderId="0" xfId="0" applyFont="1" applyFill="1" applyBorder="1" applyAlignment="1">
      <alignment horizontal="center"/>
    </xf>
    <xf numFmtId="0" fontId="18" fillId="3" borderId="1" xfId="0" applyFont="1" applyFill="1" applyBorder="1" applyAlignment="1">
      <alignment vertical="center"/>
    </xf>
    <xf numFmtId="0" fontId="17" fillId="0" borderId="0" xfId="0" applyFont="1" applyAlignment="1">
      <alignment horizontal="center"/>
    </xf>
    <xf numFmtId="0" fontId="17" fillId="0" borderId="0" xfId="0" applyFont="1" applyAlignment="1">
      <alignment wrapText="1"/>
    </xf>
    <xf numFmtId="0" fontId="17" fillId="0" borderId="0" xfId="0" applyFont="1" applyAlignment="1">
      <alignment horizontal="center" wrapText="1"/>
    </xf>
    <xf numFmtId="0" fontId="17" fillId="0" borderId="0" xfId="0" applyFont="1" applyAlignment="1">
      <alignment horizontal="left" wrapText="1"/>
    </xf>
    <xf numFmtId="0" fontId="17" fillId="0" borderId="0" xfId="0" applyFont="1"/>
    <xf numFmtId="0" fontId="17" fillId="3" borderId="0" xfId="0" applyFont="1" applyFill="1"/>
    <xf numFmtId="0" fontId="16" fillId="0" borderId="0" xfId="0" applyFont="1" applyAlignment="1">
      <alignment horizontal="center"/>
    </xf>
    <xf numFmtId="0" fontId="16" fillId="0" borderId="0" xfId="0" applyFont="1" applyAlignment="1">
      <alignment wrapText="1"/>
    </xf>
    <xf numFmtId="0" fontId="16" fillId="0" borderId="0" xfId="0" applyFont="1" applyAlignment="1">
      <alignment horizontal="center" wrapText="1"/>
    </xf>
    <xf numFmtId="0" fontId="16" fillId="0" borderId="0" xfId="0" applyFont="1" applyAlignment="1">
      <alignment horizontal="left" wrapText="1"/>
    </xf>
    <xf numFmtId="0" fontId="16" fillId="0" borderId="0" xfId="0" applyFont="1"/>
    <xf numFmtId="0" fontId="16" fillId="3" borderId="0" xfId="0" applyFont="1" applyFill="1"/>
    <xf numFmtId="0" fontId="16" fillId="0" borderId="0" xfId="0" applyFont="1" applyAlignment="1">
      <alignment horizontal="center" vertical="center"/>
    </xf>
    <xf numFmtId="0" fontId="16" fillId="0" borderId="0" xfId="0" applyFont="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vertical="center"/>
    </xf>
    <xf numFmtId="2" fontId="16" fillId="0" borderId="0" xfId="0" applyNumberFormat="1" applyFont="1" applyAlignment="1">
      <alignment horizontal="center" vertical="center"/>
    </xf>
    <xf numFmtId="0" fontId="14" fillId="2" borderId="0" xfId="0" applyFont="1" applyFill="1" applyBorder="1" applyAlignment="1">
      <alignment wrapText="1"/>
    </xf>
    <xf numFmtId="0" fontId="13" fillId="2" borderId="0" xfId="0" applyFont="1" applyFill="1" applyBorder="1" applyAlignment="1">
      <alignment horizontal="center"/>
    </xf>
    <xf numFmtId="0" fontId="14" fillId="0" borderId="0" xfId="0" applyFont="1" applyAlignment="1">
      <alignment wrapText="1"/>
    </xf>
    <xf numFmtId="0" fontId="21" fillId="0" borderId="0" xfId="0" applyFont="1"/>
    <xf numFmtId="0" fontId="21" fillId="0" borderId="0" xfId="0" applyFont="1" applyAlignment="1">
      <alignment horizontal="center"/>
    </xf>
    <xf numFmtId="0" fontId="21" fillId="0" borderId="0" xfId="0" applyFont="1" applyAlignment="1">
      <alignment horizontal="left" wrapText="1"/>
    </xf>
    <xf numFmtId="0" fontId="21" fillId="3" borderId="0" xfId="0" applyFont="1" applyFill="1"/>
    <xf numFmtId="0" fontId="3" fillId="2" borderId="1" xfId="0" applyFont="1" applyFill="1" applyBorder="1" applyAlignment="1">
      <alignment vertical="center" wrapText="1"/>
    </xf>
    <xf numFmtId="0" fontId="8" fillId="4"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2" fillId="0" borderId="0" xfId="0" applyFont="1"/>
    <xf numFmtId="0" fontId="22" fillId="0" borderId="0" xfId="0" applyFont="1"/>
    <xf numFmtId="0" fontId="14" fillId="2" borderId="0" xfId="0" applyFont="1" applyFill="1" applyAlignment="1">
      <alignment horizontal="center"/>
    </xf>
    <xf numFmtId="0" fontId="7" fillId="2" borderId="0" xfId="0" applyFont="1" applyFill="1" applyAlignment="1">
      <alignment horizontal="center"/>
    </xf>
    <xf numFmtId="0" fontId="12" fillId="2" borderId="0" xfId="0" applyFont="1" applyFill="1" applyAlignment="1">
      <alignment horizontal="center"/>
    </xf>
    <xf numFmtId="0" fontId="10" fillId="2" borderId="0" xfId="0" applyFont="1" applyFill="1" applyAlignment="1">
      <alignment horizontal="left"/>
    </xf>
    <xf numFmtId="0" fontId="3" fillId="2" borderId="0" xfId="0" applyFont="1" applyFill="1" applyAlignment="1">
      <alignment horizontal="center"/>
    </xf>
    <xf numFmtId="0" fontId="3" fillId="4" borderId="0" xfId="0" applyFont="1" applyFill="1" applyAlignment="1">
      <alignment horizontal="center"/>
    </xf>
    <xf numFmtId="0" fontId="4" fillId="2" borderId="3" xfId="0" applyFont="1" applyFill="1" applyBorder="1" applyAlignment="1">
      <alignment horizontal="center" vertical="center" wrapText="1"/>
    </xf>
    <xf numFmtId="0" fontId="9" fillId="2" borderId="1" xfId="0" applyFont="1" applyFill="1" applyBorder="1" applyAlignment="1">
      <alignment horizontal="center" vertical="center"/>
    </xf>
    <xf numFmtId="0" fontId="23" fillId="2" borderId="1" xfId="0" applyFont="1" applyFill="1" applyBorder="1" applyAlignment="1">
      <alignment horizontal="center" vertical="center"/>
    </xf>
    <xf numFmtId="0" fontId="23" fillId="2" borderId="1" xfId="0" applyFont="1" applyFill="1" applyBorder="1" applyAlignment="1">
      <alignment vertical="center" wrapText="1"/>
    </xf>
    <xf numFmtId="0" fontId="24" fillId="2" borderId="1" xfId="0" applyFont="1" applyFill="1" applyBorder="1" applyAlignment="1">
      <alignment horizontal="center" vertical="center" wrapText="1"/>
    </xf>
    <xf numFmtId="0" fontId="24" fillId="2" borderId="1" xfId="0" applyFont="1" applyFill="1" applyBorder="1" applyAlignment="1">
      <alignment horizontal="left" vertical="center" wrapText="1"/>
    </xf>
    <xf numFmtId="0" fontId="24" fillId="2" borderId="1" xfId="0" applyFont="1" applyFill="1" applyBorder="1" applyAlignment="1">
      <alignment vertical="center"/>
    </xf>
    <xf numFmtId="0" fontId="24" fillId="4" borderId="1" xfId="0" applyFont="1" applyFill="1" applyBorder="1" applyAlignment="1">
      <alignment vertical="center"/>
    </xf>
    <xf numFmtId="0" fontId="24" fillId="0" borderId="1" xfId="0" applyFont="1" applyBorder="1" applyAlignment="1">
      <alignment vertical="center"/>
    </xf>
    <xf numFmtId="0" fontId="23" fillId="0" borderId="1" xfId="0" applyFont="1" applyBorder="1" applyAlignment="1">
      <alignment vertical="center"/>
    </xf>
    <xf numFmtId="16" fontId="14" fillId="2" borderId="1" xfId="0" applyNumberFormat="1" applyFont="1" applyFill="1" applyBorder="1" applyAlignment="1">
      <alignment horizontal="center" vertical="center"/>
    </xf>
    <xf numFmtId="0" fontId="24" fillId="2" borderId="1" xfId="0" applyFont="1" applyFill="1" applyBorder="1" applyAlignment="1">
      <alignment vertical="center" wrapText="1"/>
    </xf>
    <xf numFmtId="0" fontId="25" fillId="2" borderId="1" xfId="0" applyFont="1" applyFill="1" applyBorder="1" applyAlignment="1">
      <alignment horizontal="left" vertical="center" wrapText="1"/>
    </xf>
    <xf numFmtId="2" fontId="26" fillId="0" borderId="1" xfId="0" applyNumberFormat="1" applyFont="1" applyBorder="1" applyAlignment="1">
      <alignment horizontal="center" vertical="center"/>
    </xf>
    <xf numFmtId="0" fontId="24" fillId="2" borderId="1" xfId="0" quotePrefix="1" applyFont="1" applyFill="1" applyBorder="1" applyAlignment="1">
      <alignment horizontal="center" vertical="center"/>
    </xf>
    <xf numFmtId="0" fontId="25" fillId="2" borderId="1" xfId="0" applyFont="1" applyFill="1" applyBorder="1" applyAlignment="1">
      <alignment horizontal="center" vertical="center" wrapText="1"/>
    </xf>
    <xf numFmtId="0" fontId="24" fillId="2" borderId="1" xfId="0" applyFont="1" applyFill="1" applyBorder="1" applyAlignment="1">
      <alignment horizontal="center" vertical="center"/>
    </xf>
    <xf numFmtId="2" fontId="0" fillId="0" borderId="1" xfId="0" applyNumberFormat="1" applyBorder="1"/>
    <xf numFmtId="0" fontId="13" fillId="2" borderId="1" xfId="0" quotePrefix="1" applyFont="1" applyFill="1" applyBorder="1" applyAlignment="1">
      <alignment horizontal="center" vertical="center"/>
    </xf>
    <xf numFmtId="0" fontId="14" fillId="2" borderId="1" xfId="0" quotePrefix="1" applyFont="1" applyFill="1" applyBorder="1" applyAlignment="1">
      <alignment horizontal="center" vertical="center"/>
    </xf>
    <xf numFmtId="0" fontId="12" fillId="2" borderId="1" xfId="0" applyFont="1" applyFill="1" applyBorder="1" applyAlignment="1">
      <alignment vertical="center" wrapText="1"/>
    </xf>
    <xf numFmtId="0" fontId="27" fillId="2" borderId="1" xfId="0" applyFont="1" applyFill="1" applyBorder="1" applyAlignment="1">
      <alignment horizontal="left" vertical="center" wrapText="1"/>
    </xf>
    <xf numFmtId="0" fontId="9" fillId="2" borderId="1" xfId="0" applyFont="1" applyFill="1" applyBorder="1" applyAlignment="1">
      <alignment vertical="center" wrapText="1"/>
    </xf>
    <xf numFmtId="0" fontId="28" fillId="2" borderId="1" xfId="0" quotePrefix="1" applyFont="1" applyFill="1" applyBorder="1" applyAlignment="1">
      <alignment horizontal="center" vertical="center"/>
    </xf>
    <xf numFmtId="0" fontId="29" fillId="2" borderId="1" xfId="0" applyFont="1" applyFill="1" applyBorder="1" applyAlignment="1">
      <alignment vertical="center" wrapText="1"/>
    </xf>
    <xf numFmtId="0" fontId="31" fillId="2" borderId="1" xfId="0" applyFont="1" applyFill="1" applyBorder="1" applyAlignment="1">
      <alignment horizontal="center" vertical="center" wrapText="1"/>
    </xf>
    <xf numFmtId="0" fontId="25" fillId="2" borderId="1" xfId="0" applyFont="1" applyFill="1" applyBorder="1" applyAlignment="1">
      <alignment vertical="center"/>
    </xf>
    <xf numFmtId="0" fontId="25" fillId="4" borderId="1" xfId="0" applyFont="1" applyFill="1" applyBorder="1" applyAlignment="1">
      <alignment vertical="center"/>
    </xf>
    <xf numFmtId="0" fontId="25" fillId="0" borderId="1" xfId="0" applyFont="1" applyBorder="1" applyAlignment="1">
      <alignment vertical="center"/>
    </xf>
    <xf numFmtId="0" fontId="29" fillId="0" borderId="1" xfId="0" applyFont="1" applyBorder="1" applyAlignment="1">
      <alignment vertical="center"/>
    </xf>
    <xf numFmtId="0" fontId="32" fillId="2" borderId="1" xfId="0" quotePrefix="1" applyFont="1" applyFill="1" applyBorder="1" applyAlignment="1">
      <alignment horizontal="center" vertical="center"/>
    </xf>
    <xf numFmtId="0" fontId="33" fillId="2" borderId="1" xfId="0" applyFont="1" applyFill="1" applyBorder="1" applyAlignment="1">
      <alignment vertical="center" wrapText="1"/>
    </xf>
    <xf numFmtId="0" fontId="34" fillId="2" borderId="1" xfId="0" applyFont="1" applyFill="1" applyBorder="1" applyAlignment="1">
      <alignment horizontal="center" vertical="center" wrapText="1"/>
    </xf>
    <xf numFmtId="0" fontId="35" fillId="2" borderId="1" xfId="0" applyFont="1" applyFill="1" applyBorder="1" applyAlignment="1">
      <alignment horizontal="left" vertical="center" wrapText="1"/>
    </xf>
    <xf numFmtId="0" fontId="31" fillId="2" borderId="1" xfId="0" applyFont="1" applyFill="1" applyBorder="1" applyAlignment="1">
      <alignment vertical="center"/>
    </xf>
    <xf numFmtId="0" fontId="31" fillId="4" borderId="1" xfId="0" applyFont="1" applyFill="1" applyBorder="1" applyAlignment="1">
      <alignment vertical="center"/>
    </xf>
    <xf numFmtId="2" fontId="24" fillId="0" borderId="1" xfId="0" applyNumberFormat="1" applyFont="1" applyBorder="1" applyAlignment="1">
      <alignment vertical="center"/>
    </xf>
    <xf numFmtId="0" fontId="6" fillId="2" borderId="1" xfId="0" applyFont="1" applyFill="1" applyBorder="1" applyAlignment="1">
      <alignment horizontal="center" vertical="center" wrapText="1"/>
    </xf>
    <xf numFmtId="0" fontId="11" fillId="2" borderId="7" xfId="0" applyFont="1" applyFill="1" applyBorder="1" applyAlignment="1">
      <alignment vertical="center" wrapText="1"/>
    </xf>
    <xf numFmtId="0" fontId="18" fillId="2" borderId="1" xfId="0" applyFont="1" applyFill="1" applyBorder="1" applyAlignment="1">
      <alignment vertical="center"/>
    </xf>
    <xf numFmtId="0" fontId="18" fillId="4" borderId="1" xfId="0" applyFont="1" applyFill="1" applyBorder="1" applyAlignment="1">
      <alignment vertical="center"/>
    </xf>
    <xf numFmtId="0" fontId="1" fillId="2" borderId="1" xfId="0" applyFont="1" applyFill="1" applyBorder="1" applyAlignment="1">
      <alignment vertical="center" wrapText="1"/>
    </xf>
    <xf numFmtId="14" fontId="14" fillId="2" borderId="1" xfId="0" quotePrefix="1" applyNumberFormat="1" applyFont="1" applyFill="1" applyBorder="1" applyAlignment="1">
      <alignment horizontal="center" vertical="center"/>
    </xf>
    <xf numFmtId="2" fontId="37" fillId="0" borderId="1" xfId="0" applyNumberFormat="1" applyFont="1" applyBorder="1"/>
    <xf numFmtId="0" fontId="23" fillId="0" borderId="1" xfId="0" applyFont="1" applyBorder="1" applyAlignment="1">
      <alignment horizontal="center" vertical="center"/>
    </xf>
    <xf numFmtId="0" fontId="37" fillId="0" borderId="1" xfId="0" applyFont="1" applyBorder="1"/>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2" borderId="1" xfId="0" applyFont="1" applyFill="1" applyBorder="1" applyAlignment="1">
      <alignment vertical="center" wrapText="1"/>
    </xf>
    <xf numFmtId="0" fontId="1" fillId="2" borderId="1" xfId="0" applyFont="1" applyFill="1" applyBorder="1" applyAlignment="1">
      <alignment vertical="center" wrapText="1"/>
    </xf>
    <xf numFmtId="0" fontId="3" fillId="2" borderId="4" xfId="0" applyFont="1" applyFill="1" applyBorder="1" applyAlignment="1">
      <alignment horizontal="right" vertical="center"/>
    </xf>
    <xf numFmtId="0" fontId="3" fillId="2" borderId="6" xfId="0" applyFont="1" applyFill="1" applyBorder="1" applyAlignment="1">
      <alignment horizontal="right" vertical="center"/>
    </xf>
    <xf numFmtId="0" fontId="3" fillId="2" borderId="5" xfId="0" applyFont="1" applyFill="1" applyBorder="1" applyAlignment="1">
      <alignment horizontal="right" vertical="center"/>
    </xf>
    <xf numFmtId="0" fontId="23" fillId="2" borderId="4" xfId="0" applyFont="1" applyFill="1" applyBorder="1" applyAlignment="1">
      <alignment vertical="center" wrapText="1"/>
    </xf>
    <xf numFmtId="0" fontId="23" fillId="2" borderId="6" xfId="0" applyFont="1" applyFill="1" applyBorder="1" applyAlignment="1">
      <alignment vertical="center" wrapText="1"/>
    </xf>
    <xf numFmtId="0" fontId="23" fillId="2" borderId="5" xfId="0" applyFont="1" applyFill="1" applyBorder="1" applyAlignment="1">
      <alignment vertical="center" wrapText="1"/>
    </xf>
    <xf numFmtId="0" fontId="8" fillId="2" borderId="1"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7" fillId="0" borderId="0" xfId="0" applyFont="1" applyAlignment="1">
      <alignment horizontal="left" wrapText="1"/>
    </xf>
    <xf numFmtId="0" fontId="20" fillId="0" borderId="0" xfId="0" applyFont="1" applyAlignment="1">
      <alignment horizontal="left" wrapText="1"/>
    </xf>
    <xf numFmtId="0" fontId="16" fillId="0" borderId="0" xfId="0" applyFont="1" applyAlignment="1">
      <alignment horizontal="left" wrapText="1"/>
    </xf>
    <xf numFmtId="0" fontId="19" fillId="0" borderId="0" xfId="0" applyFont="1" applyAlignment="1">
      <alignment horizontal="left" vertical="center" wrapText="1"/>
    </xf>
    <xf numFmtId="0" fontId="2" fillId="2" borderId="0" xfId="0" applyFont="1" applyFill="1" applyAlignment="1">
      <alignment horizontal="center"/>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8" fillId="0" borderId="1" xfId="0" applyFont="1" applyBorder="1" applyAlignment="1">
      <alignment horizontal="center" vertical="top" wrapText="1"/>
    </xf>
    <xf numFmtId="0" fontId="8"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993366"/>
      <rgbColor rgb="FFEEEEEE"/>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99FF66"/>
      <rgbColor rgb="FFFFFF99"/>
      <rgbColor rgb="FF99CCFF"/>
      <rgbColor rgb="FFFF9999"/>
      <rgbColor rgb="FFFF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6"/>
  <sheetViews>
    <sheetView tabSelected="1" view="pageLayout" zoomScaleNormal="100" workbookViewId="0"/>
  </sheetViews>
  <sheetFormatPr defaultRowHeight="14.4" x14ac:dyDescent="0.3"/>
  <cols>
    <col min="1" max="1" width="6" style="5" customWidth="1"/>
    <col min="2" max="2" width="19.6640625" style="50" customWidth="1"/>
    <col min="3" max="3" width="6.44140625" style="6" customWidth="1"/>
    <col min="4" max="4" width="6.5546875" style="1" customWidth="1"/>
    <col min="5" max="5" width="21.5546875" style="7" customWidth="1"/>
    <col min="6" max="6" width="8.88671875" customWidth="1"/>
    <col min="7" max="8" width="6" customWidth="1"/>
    <col min="9" max="9" width="8.6640625" bestFit="1" customWidth="1"/>
    <col min="10" max="10" width="6.109375" customWidth="1"/>
    <col min="11" max="11" width="7" customWidth="1"/>
    <col min="12" max="12" width="7.77734375" style="23" customWidth="1"/>
    <col min="13" max="13" width="8.88671875" style="23" customWidth="1"/>
    <col min="14" max="14" width="8.33203125" style="23" customWidth="1"/>
    <col min="15" max="15" width="8.109375" style="23"/>
    <col min="16" max="16" width="8.88671875" style="23"/>
    <col min="17" max="17" width="10.33203125" customWidth="1"/>
    <col min="18" max="18" width="11.109375" customWidth="1"/>
    <col min="19" max="1028" width="8.109375"/>
  </cols>
  <sheetData>
    <row r="1" spans="1:18" s="17" customFormat="1" ht="14.4" customHeight="1" x14ac:dyDescent="0.25">
      <c r="A1" s="13"/>
      <c r="B1" s="48"/>
      <c r="C1" s="14"/>
      <c r="D1" s="15"/>
      <c r="E1" s="16"/>
      <c r="L1" s="26"/>
      <c r="M1" s="131" t="s">
        <v>114</v>
      </c>
      <c r="N1" s="131"/>
      <c r="O1" s="131"/>
      <c r="P1" s="131"/>
      <c r="Q1" s="131"/>
    </row>
    <row r="2" spans="1:18" s="17" customFormat="1" ht="13.8" x14ac:dyDescent="0.25">
      <c r="A2" s="13"/>
      <c r="B2" s="48"/>
      <c r="C2" s="14"/>
      <c r="D2" s="15"/>
      <c r="E2" s="16"/>
      <c r="L2" s="26"/>
      <c r="M2" s="131"/>
      <c r="N2" s="131"/>
      <c r="O2" s="131"/>
      <c r="P2" s="131"/>
      <c r="Q2" s="131"/>
    </row>
    <row r="3" spans="1:18" s="17" customFormat="1" ht="13.8" x14ac:dyDescent="0.25">
      <c r="A3" s="13"/>
      <c r="B3" s="48"/>
      <c r="C3" s="14"/>
      <c r="D3" s="15"/>
      <c r="E3" s="16"/>
      <c r="L3" s="26"/>
      <c r="M3" s="131"/>
      <c r="N3" s="131"/>
      <c r="O3" s="131"/>
      <c r="P3" s="131"/>
      <c r="Q3" s="131"/>
    </row>
    <row r="4" spans="1:18" s="19" customFormat="1" x14ac:dyDescent="0.3">
      <c r="A4" s="13"/>
      <c r="B4" s="48"/>
      <c r="C4" s="14"/>
      <c r="D4" s="15"/>
      <c r="E4" s="16"/>
      <c r="F4" s="18"/>
      <c r="G4" s="18"/>
      <c r="H4" s="18"/>
      <c r="I4" s="18"/>
      <c r="L4" s="27"/>
      <c r="M4" s="131"/>
      <c r="N4" s="131"/>
      <c r="O4" s="131"/>
      <c r="P4" s="131"/>
      <c r="Q4" s="131"/>
    </row>
    <row r="5" spans="1:18" s="20" customFormat="1" ht="15.6" x14ac:dyDescent="0.3">
      <c r="A5" s="132" t="s">
        <v>22</v>
      </c>
      <c r="B5" s="132"/>
      <c r="C5" s="132"/>
      <c r="D5" s="132"/>
      <c r="E5" s="132"/>
      <c r="F5" s="132"/>
      <c r="G5" s="132"/>
      <c r="H5" s="132"/>
      <c r="I5" s="132"/>
      <c r="J5" s="132"/>
      <c r="K5" s="132"/>
      <c r="L5" s="132"/>
      <c r="M5" s="132"/>
      <c r="N5" s="132"/>
      <c r="O5"/>
      <c r="P5"/>
      <c r="Q5" s="60"/>
      <c r="R5"/>
    </row>
    <row r="6" spans="1:18" s="20" customFormat="1" x14ac:dyDescent="0.3">
      <c r="A6" s="61"/>
      <c r="B6" s="62"/>
      <c r="C6" s="63"/>
      <c r="D6" s="63"/>
      <c r="E6" s="64"/>
      <c r="F6" s="65"/>
      <c r="G6" s="65"/>
      <c r="H6" s="65"/>
      <c r="I6" s="65"/>
      <c r="J6" s="65"/>
      <c r="K6" s="65"/>
      <c r="L6" s="66"/>
      <c r="M6" s="65"/>
      <c r="N6" s="65"/>
      <c r="O6"/>
      <c r="P6"/>
      <c r="Q6"/>
      <c r="R6"/>
    </row>
    <row r="7" spans="1:18" s="20" customFormat="1" x14ac:dyDescent="0.3">
      <c r="A7" s="133" t="s">
        <v>0</v>
      </c>
      <c r="B7" s="135" t="s">
        <v>1</v>
      </c>
      <c r="C7" s="133" t="s">
        <v>11</v>
      </c>
      <c r="D7" s="124" t="s">
        <v>15</v>
      </c>
      <c r="E7" s="137" t="s">
        <v>14</v>
      </c>
      <c r="F7" s="123" t="s">
        <v>8</v>
      </c>
      <c r="G7" s="123"/>
      <c r="H7" s="123" t="s">
        <v>12</v>
      </c>
      <c r="I7" s="123"/>
      <c r="J7" s="124" t="s">
        <v>23</v>
      </c>
      <c r="K7" s="126" t="s">
        <v>9</v>
      </c>
      <c r="L7" s="126"/>
      <c r="M7" s="127" t="s">
        <v>24</v>
      </c>
      <c r="N7" s="113" t="s">
        <v>25</v>
      </c>
      <c r="O7" s="139" t="s">
        <v>26</v>
      </c>
      <c r="P7" s="139" t="s">
        <v>27</v>
      </c>
      <c r="Q7" s="140" t="s">
        <v>28</v>
      </c>
      <c r="R7" s="140" t="s">
        <v>29</v>
      </c>
    </row>
    <row r="8" spans="1:18" s="20" customFormat="1" ht="51" x14ac:dyDescent="0.3">
      <c r="A8" s="134"/>
      <c r="B8" s="136"/>
      <c r="C8" s="134"/>
      <c r="D8" s="125"/>
      <c r="E8" s="138"/>
      <c r="F8" s="57" t="s">
        <v>13</v>
      </c>
      <c r="G8" s="56" t="s">
        <v>10</v>
      </c>
      <c r="H8" s="24" t="s">
        <v>30</v>
      </c>
      <c r="I8" s="24" t="s">
        <v>31</v>
      </c>
      <c r="J8" s="125"/>
      <c r="K8" s="24" t="s">
        <v>32</v>
      </c>
      <c r="L8" s="58" t="s">
        <v>33</v>
      </c>
      <c r="M8" s="127"/>
      <c r="N8" s="114"/>
      <c r="O8" s="139"/>
      <c r="P8" s="139"/>
      <c r="Q8" s="140"/>
      <c r="R8" s="140"/>
    </row>
    <row r="9" spans="1:18" s="20" customFormat="1" x14ac:dyDescent="0.3">
      <c r="A9" s="10">
        <v>1</v>
      </c>
      <c r="B9" s="11">
        <v>2</v>
      </c>
      <c r="C9" s="11">
        <v>3</v>
      </c>
      <c r="D9" s="10">
        <v>4</v>
      </c>
      <c r="E9" s="11">
        <v>5</v>
      </c>
      <c r="F9" s="10">
        <v>6</v>
      </c>
      <c r="G9" s="10">
        <v>7</v>
      </c>
      <c r="H9" s="10">
        <v>8</v>
      </c>
      <c r="I9" s="10">
        <v>9</v>
      </c>
      <c r="J9" s="10">
        <v>10</v>
      </c>
      <c r="K9" s="9">
        <v>11</v>
      </c>
      <c r="L9" s="56">
        <v>12</v>
      </c>
      <c r="M9" s="67">
        <v>13</v>
      </c>
      <c r="N9" s="68">
        <v>14</v>
      </c>
      <c r="O9" s="12">
        <v>15</v>
      </c>
      <c r="P9" s="12">
        <v>16</v>
      </c>
      <c r="Q9" s="12">
        <v>17</v>
      </c>
      <c r="R9" s="12">
        <v>18</v>
      </c>
    </row>
    <row r="10" spans="1:18" s="20" customFormat="1" ht="132" x14ac:dyDescent="0.3">
      <c r="A10" s="69" t="s">
        <v>2</v>
      </c>
      <c r="B10" s="70" t="s">
        <v>34</v>
      </c>
      <c r="C10" s="71" t="s">
        <v>6</v>
      </c>
      <c r="D10" s="71">
        <v>4</v>
      </c>
      <c r="E10" s="72" t="s">
        <v>35</v>
      </c>
      <c r="F10" s="71" t="s">
        <v>36</v>
      </c>
      <c r="G10" s="73" t="s">
        <v>37</v>
      </c>
      <c r="H10" s="73">
        <v>189.7</v>
      </c>
      <c r="I10" s="73">
        <f>H10*1.05</f>
        <v>199.185</v>
      </c>
      <c r="J10" s="73">
        <v>5</v>
      </c>
      <c r="K10" s="73">
        <v>189.7</v>
      </c>
      <c r="L10" s="74">
        <f>K10*1.05</f>
        <v>199.185</v>
      </c>
      <c r="M10" s="73">
        <f>D10*K10</f>
        <v>758.8</v>
      </c>
      <c r="N10" s="75">
        <f>M10*1.05</f>
        <v>796.74</v>
      </c>
      <c r="O10" s="75">
        <f>M10*0.1</f>
        <v>75.88</v>
      </c>
      <c r="P10" s="75">
        <f>O10*1.05</f>
        <v>79.673999999999992</v>
      </c>
      <c r="Q10" s="76">
        <f>M10+O10</f>
        <v>834.68</v>
      </c>
      <c r="R10" s="76">
        <f>N10+P10</f>
        <v>876.41399999999999</v>
      </c>
    </row>
    <row r="11" spans="1:18" s="20" customFormat="1" x14ac:dyDescent="0.3">
      <c r="A11" s="69" t="s">
        <v>7</v>
      </c>
      <c r="B11" s="120" t="s">
        <v>38</v>
      </c>
      <c r="C11" s="121"/>
      <c r="D11" s="121"/>
      <c r="E11" s="121"/>
      <c r="F11" s="121"/>
      <c r="G11" s="121"/>
      <c r="H11" s="121"/>
      <c r="I11" s="121"/>
      <c r="J11" s="121"/>
      <c r="K11" s="121"/>
      <c r="L11" s="122"/>
      <c r="M11" s="70"/>
      <c r="N11" s="75"/>
      <c r="O11" s="75"/>
      <c r="P11" s="75"/>
      <c r="Q11" s="75"/>
      <c r="R11" s="75"/>
    </row>
    <row r="12" spans="1:18" s="20" customFormat="1" ht="66" x14ac:dyDescent="0.3">
      <c r="A12" s="77" t="s">
        <v>39</v>
      </c>
      <c r="B12" s="78" t="s">
        <v>40</v>
      </c>
      <c r="C12" s="71" t="s">
        <v>6</v>
      </c>
      <c r="D12" s="71">
        <v>40</v>
      </c>
      <c r="E12" s="72" t="s">
        <v>41</v>
      </c>
      <c r="F12" s="71" t="s">
        <v>42</v>
      </c>
      <c r="G12" s="73" t="s">
        <v>43</v>
      </c>
      <c r="H12" s="73">
        <v>36.049999999999997</v>
      </c>
      <c r="I12" s="73">
        <f>H12*1.21</f>
        <v>43.620499999999993</v>
      </c>
      <c r="J12" s="73">
        <v>21</v>
      </c>
      <c r="K12" s="73">
        <v>36.049999999999997</v>
      </c>
      <c r="L12" s="74">
        <f>K12*1.21</f>
        <v>43.620499999999993</v>
      </c>
      <c r="M12" s="73">
        <f>D12*K12</f>
        <v>1442</v>
      </c>
      <c r="N12" s="75">
        <f>M12*1.21</f>
        <v>1744.82</v>
      </c>
      <c r="O12" s="75">
        <f>M12*0.1</f>
        <v>144.20000000000002</v>
      </c>
      <c r="P12" s="75">
        <f>O12*1.21</f>
        <v>174.48200000000003</v>
      </c>
      <c r="Q12" s="75">
        <f>M12+O12</f>
        <v>1586.2</v>
      </c>
      <c r="R12" s="75">
        <f>P12+N12</f>
        <v>1919.3019999999999</v>
      </c>
    </row>
    <row r="13" spans="1:18" s="20" customFormat="1" ht="66" x14ac:dyDescent="0.3">
      <c r="A13" s="77" t="s">
        <v>44</v>
      </c>
      <c r="B13" s="78" t="s">
        <v>45</v>
      </c>
      <c r="C13" s="71" t="s">
        <v>6</v>
      </c>
      <c r="D13" s="71">
        <v>10</v>
      </c>
      <c r="E13" s="79" t="s">
        <v>46</v>
      </c>
      <c r="F13" s="71" t="s">
        <v>47</v>
      </c>
      <c r="G13" s="73" t="s">
        <v>48</v>
      </c>
      <c r="H13" s="73">
        <v>33.979999999999997</v>
      </c>
      <c r="I13" s="73">
        <f>H13*1.21</f>
        <v>41.115799999999993</v>
      </c>
      <c r="J13" s="73">
        <v>21</v>
      </c>
      <c r="K13" s="73">
        <v>33.979999999999997</v>
      </c>
      <c r="L13" s="74">
        <f>K13*1.21</f>
        <v>41.115799999999993</v>
      </c>
      <c r="M13" s="73">
        <f>D13*K13</f>
        <v>339.79999999999995</v>
      </c>
      <c r="N13" s="75">
        <f>M13*1.21</f>
        <v>411.15799999999996</v>
      </c>
      <c r="O13" s="75">
        <f>M13*0.1</f>
        <v>33.979999999999997</v>
      </c>
      <c r="P13" s="75">
        <f>O13*1.21</f>
        <v>41.115799999999993</v>
      </c>
      <c r="Q13" s="75">
        <f>M13+O13</f>
        <v>373.78</v>
      </c>
      <c r="R13" s="75">
        <f>P13+N13</f>
        <v>452.27379999999994</v>
      </c>
    </row>
    <row r="14" spans="1:18" s="20" customFormat="1" x14ac:dyDescent="0.3">
      <c r="A14" s="117" t="s">
        <v>49</v>
      </c>
      <c r="B14" s="118"/>
      <c r="C14" s="118"/>
      <c r="D14" s="118"/>
      <c r="E14" s="118"/>
      <c r="F14" s="118"/>
      <c r="G14" s="118"/>
      <c r="H14" s="118"/>
      <c r="I14" s="118"/>
      <c r="J14" s="118"/>
      <c r="K14" s="118"/>
      <c r="L14" s="119"/>
      <c r="M14" s="80"/>
      <c r="N14" s="80"/>
      <c r="O14" s="80"/>
      <c r="P14" s="80"/>
      <c r="Q14" s="80"/>
      <c r="R14" s="80">
        <f t="shared" ref="R14" si="0">SUM(R12:R13)</f>
        <v>2371.5757999999996</v>
      </c>
    </row>
    <row r="15" spans="1:18" s="20" customFormat="1" x14ac:dyDescent="0.3">
      <c r="A15" s="4" t="s">
        <v>50</v>
      </c>
      <c r="B15" s="115" t="s">
        <v>51</v>
      </c>
      <c r="C15" s="115"/>
      <c r="D15" s="115"/>
      <c r="E15" s="115"/>
      <c r="F15" s="115"/>
      <c r="G15" s="115"/>
      <c r="H15" s="115"/>
      <c r="I15" s="115"/>
      <c r="J15" s="115"/>
      <c r="K15" s="115"/>
      <c r="L15" s="115"/>
      <c r="M15" s="55"/>
      <c r="N15" s="8"/>
      <c r="O15" s="8"/>
      <c r="P15" s="8"/>
      <c r="Q15" s="8"/>
      <c r="R15" s="8"/>
    </row>
    <row r="16" spans="1:18" s="20" customFormat="1" ht="66" x14ac:dyDescent="0.3">
      <c r="A16" s="81" t="s">
        <v>52</v>
      </c>
      <c r="B16" s="78" t="s">
        <v>53</v>
      </c>
      <c r="C16" s="82" t="s">
        <v>5</v>
      </c>
      <c r="D16" s="82">
        <v>15</v>
      </c>
      <c r="E16" s="72" t="s">
        <v>54</v>
      </c>
      <c r="F16" s="71" t="s">
        <v>55</v>
      </c>
      <c r="G16" s="73" t="s">
        <v>56</v>
      </c>
      <c r="H16" s="73">
        <v>6.5</v>
      </c>
      <c r="I16" s="73">
        <f>H16*1.21</f>
        <v>7.8650000000000002</v>
      </c>
      <c r="J16" s="73">
        <v>21</v>
      </c>
      <c r="K16" s="73">
        <v>6.5</v>
      </c>
      <c r="L16" s="74">
        <f>K16*1.21</f>
        <v>7.8650000000000002</v>
      </c>
      <c r="M16" s="73">
        <f>D16*H16</f>
        <v>97.5</v>
      </c>
      <c r="N16" s="75">
        <f>M16*1.21</f>
        <v>117.97499999999999</v>
      </c>
      <c r="O16" s="75">
        <f>M16*0.1</f>
        <v>9.75</v>
      </c>
      <c r="P16" s="75">
        <f>O16*1.21</f>
        <v>11.797499999999999</v>
      </c>
      <c r="Q16" s="75">
        <f>M16+O16</f>
        <v>107.25</v>
      </c>
      <c r="R16" s="75">
        <f>N16+P16</f>
        <v>129.77249999999998</v>
      </c>
    </row>
    <row r="17" spans="1:18" s="20" customFormat="1" ht="66" x14ac:dyDescent="0.3">
      <c r="A17" s="83" t="s">
        <v>57</v>
      </c>
      <c r="B17" s="78" t="s">
        <v>58</v>
      </c>
      <c r="C17" s="82" t="s">
        <v>5</v>
      </c>
      <c r="D17" s="82">
        <v>15</v>
      </c>
      <c r="E17" s="72" t="s">
        <v>54</v>
      </c>
      <c r="F17" s="71" t="s">
        <v>59</v>
      </c>
      <c r="G17" s="73" t="s">
        <v>56</v>
      </c>
      <c r="H17" s="73">
        <v>6.5</v>
      </c>
      <c r="I17" s="73">
        <f>H17*1.21</f>
        <v>7.8650000000000002</v>
      </c>
      <c r="J17" s="73">
        <v>21</v>
      </c>
      <c r="K17" s="73">
        <v>6.5</v>
      </c>
      <c r="L17" s="74">
        <f>K17*1.21</f>
        <v>7.8650000000000002</v>
      </c>
      <c r="M17" s="73">
        <f>D17*H17</f>
        <v>97.5</v>
      </c>
      <c r="N17" s="75">
        <f>M17*1.21</f>
        <v>117.97499999999999</v>
      </c>
      <c r="O17" s="75">
        <f>M17*0.1</f>
        <v>9.75</v>
      </c>
      <c r="P17" s="75">
        <f>O17*1.21</f>
        <v>11.797499999999999</v>
      </c>
      <c r="Q17" s="75">
        <f>M17+O17</f>
        <v>107.25</v>
      </c>
      <c r="R17" s="75">
        <f>N17+P17</f>
        <v>129.77249999999998</v>
      </c>
    </row>
    <row r="18" spans="1:18" s="20" customFormat="1" x14ac:dyDescent="0.3">
      <c r="A18" s="117" t="s">
        <v>60</v>
      </c>
      <c r="B18" s="118"/>
      <c r="C18" s="118"/>
      <c r="D18" s="118"/>
      <c r="E18" s="118"/>
      <c r="F18" s="118"/>
      <c r="G18" s="118"/>
      <c r="H18" s="118"/>
      <c r="I18" s="118"/>
      <c r="J18" s="118"/>
      <c r="K18" s="118"/>
      <c r="L18" s="119"/>
      <c r="M18" s="84"/>
      <c r="N18" s="84"/>
      <c r="O18" s="84"/>
      <c r="P18" s="84"/>
      <c r="Q18" s="84"/>
      <c r="R18" s="110">
        <f>SUM(R16:R17)</f>
        <v>259.54499999999996</v>
      </c>
    </row>
    <row r="19" spans="1:18" s="20" customFormat="1" x14ac:dyDescent="0.3">
      <c r="A19" s="85" t="s">
        <v>61</v>
      </c>
      <c r="B19" s="115" t="s">
        <v>62</v>
      </c>
      <c r="C19" s="115"/>
      <c r="D19" s="115"/>
      <c r="E19" s="115"/>
      <c r="F19" s="115"/>
      <c r="G19" s="115"/>
      <c r="H19" s="115"/>
      <c r="I19" s="115"/>
      <c r="J19" s="115"/>
      <c r="K19" s="115"/>
      <c r="L19" s="115"/>
      <c r="M19" s="55"/>
      <c r="N19" s="8"/>
      <c r="O19" s="8"/>
      <c r="P19" s="8"/>
      <c r="Q19" s="8"/>
      <c r="R19" s="8"/>
    </row>
    <row r="20" spans="1:18" s="20" customFormat="1" ht="105.6" x14ac:dyDescent="0.3">
      <c r="A20" s="86" t="s">
        <v>63</v>
      </c>
      <c r="B20" s="87" t="s">
        <v>64</v>
      </c>
      <c r="C20" s="2" t="s">
        <v>65</v>
      </c>
      <c r="D20" s="2">
        <v>6000</v>
      </c>
      <c r="E20" s="88" t="s">
        <v>66</v>
      </c>
      <c r="F20" s="71" t="s">
        <v>67</v>
      </c>
      <c r="G20" s="73">
        <v>50</v>
      </c>
      <c r="H20" s="73">
        <v>20.190000000000001</v>
      </c>
      <c r="I20" s="73">
        <f>H20*1.05</f>
        <v>21.199500000000004</v>
      </c>
      <c r="J20" s="73">
        <v>5</v>
      </c>
      <c r="K20" s="73">
        <f>H20/G20</f>
        <v>0.40380000000000005</v>
      </c>
      <c r="L20" s="74">
        <f>K20*1.05</f>
        <v>0.42399000000000009</v>
      </c>
      <c r="M20" s="73">
        <f>D20*K20</f>
        <v>2422.8000000000002</v>
      </c>
      <c r="N20" s="75">
        <f>M20*1.05</f>
        <v>2543.9400000000005</v>
      </c>
      <c r="O20" s="75">
        <f>M20*0.1</f>
        <v>242.28000000000003</v>
      </c>
      <c r="P20" s="75">
        <f>O20*1.05</f>
        <v>254.39400000000003</v>
      </c>
      <c r="Q20" s="75">
        <f>M20+O20</f>
        <v>2665.0800000000004</v>
      </c>
      <c r="R20" s="75">
        <f>N20+P20</f>
        <v>2798.3340000000007</v>
      </c>
    </row>
    <row r="21" spans="1:18" s="20" customFormat="1" ht="79.2" x14ac:dyDescent="0.3">
      <c r="A21" s="86" t="s">
        <v>68</v>
      </c>
      <c r="B21" s="87" t="s">
        <v>64</v>
      </c>
      <c r="C21" s="2" t="s">
        <v>65</v>
      </c>
      <c r="D21" s="2">
        <v>500</v>
      </c>
      <c r="E21" s="88" t="s">
        <v>69</v>
      </c>
      <c r="F21" s="71" t="s">
        <v>70</v>
      </c>
      <c r="G21" s="73">
        <v>50</v>
      </c>
      <c r="H21" s="73">
        <v>25.71</v>
      </c>
      <c r="I21" s="73">
        <f>H21*1.05</f>
        <v>26.995500000000003</v>
      </c>
      <c r="J21" s="73">
        <v>5</v>
      </c>
      <c r="K21" s="73">
        <f>H21/G21</f>
        <v>0.51419999999999999</v>
      </c>
      <c r="L21" s="74">
        <f>K21*1.05</f>
        <v>0.53991</v>
      </c>
      <c r="M21" s="73">
        <f>D21*K21</f>
        <v>257.10000000000002</v>
      </c>
      <c r="N21" s="75">
        <f>M21*1.05</f>
        <v>269.95500000000004</v>
      </c>
      <c r="O21" s="75">
        <f>M21*0.1</f>
        <v>25.710000000000004</v>
      </c>
      <c r="P21" s="75">
        <f>O21*1.05</f>
        <v>26.995500000000007</v>
      </c>
      <c r="Q21" s="75">
        <f>M21+O21</f>
        <v>282.81</v>
      </c>
      <c r="R21" s="75">
        <f>N21+P21</f>
        <v>296.95050000000003</v>
      </c>
    </row>
    <row r="22" spans="1:18" s="20" customFormat="1" ht="132" x14ac:dyDescent="0.3">
      <c r="A22" s="86" t="s">
        <v>71</v>
      </c>
      <c r="B22" s="87" t="s">
        <v>72</v>
      </c>
      <c r="C22" s="2" t="s">
        <v>4</v>
      </c>
      <c r="D22" s="2">
        <v>100</v>
      </c>
      <c r="E22" s="88" t="s">
        <v>73</v>
      </c>
      <c r="F22" s="71" t="s">
        <v>74</v>
      </c>
      <c r="G22" s="73">
        <v>10</v>
      </c>
      <c r="H22" s="73">
        <v>34.89</v>
      </c>
      <c r="I22" s="73">
        <f>H22*1.05</f>
        <v>36.634500000000003</v>
      </c>
      <c r="J22" s="73">
        <v>5</v>
      </c>
      <c r="K22" s="73">
        <f t="shared" ref="K22:K24" si="1">H22/G22</f>
        <v>3.4889999999999999</v>
      </c>
      <c r="L22" s="74">
        <f t="shared" ref="L22:L23" si="2">K22*1.05</f>
        <v>3.6634500000000001</v>
      </c>
      <c r="M22" s="73">
        <f t="shared" ref="M22:M24" si="3">D22*K22</f>
        <v>348.9</v>
      </c>
      <c r="N22" s="75">
        <f t="shared" ref="N22:N23" si="4">M22*1.05</f>
        <v>366.34499999999997</v>
      </c>
      <c r="O22" s="75">
        <f t="shared" ref="O22:O24" si="5">M22*0.1</f>
        <v>34.89</v>
      </c>
      <c r="P22" s="75">
        <f t="shared" ref="P22:P23" si="6">O22*1.05</f>
        <v>36.634500000000003</v>
      </c>
      <c r="Q22" s="75">
        <f t="shared" ref="Q22:R24" si="7">M22+O22</f>
        <v>383.78999999999996</v>
      </c>
      <c r="R22" s="75">
        <f t="shared" si="7"/>
        <v>402.97949999999997</v>
      </c>
    </row>
    <row r="23" spans="1:18" s="20" customFormat="1" ht="92.4" x14ac:dyDescent="0.3">
      <c r="A23" s="86" t="s">
        <v>75</v>
      </c>
      <c r="B23" s="87" t="s">
        <v>76</v>
      </c>
      <c r="C23" s="2" t="s">
        <v>5</v>
      </c>
      <c r="D23" s="2">
        <v>6500</v>
      </c>
      <c r="E23" s="3" t="s">
        <v>77</v>
      </c>
      <c r="F23" s="71" t="s">
        <v>78</v>
      </c>
      <c r="G23" s="73">
        <v>100</v>
      </c>
      <c r="H23" s="73">
        <v>7.56</v>
      </c>
      <c r="I23" s="73">
        <f>H23*1.05</f>
        <v>7.9379999999999997</v>
      </c>
      <c r="J23" s="73">
        <v>5</v>
      </c>
      <c r="K23" s="73">
        <f t="shared" si="1"/>
        <v>7.5600000000000001E-2</v>
      </c>
      <c r="L23" s="74">
        <f t="shared" si="2"/>
        <v>7.9380000000000006E-2</v>
      </c>
      <c r="M23" s="73">
        <f t="shared" si="3"/>
        <v>491.4</v>
      </c>
      <c r="N23" s="75">
        <f t="shared" si="4"/>
        <v>515.97</v>
      </c>
      <c r="O23" s="75">
        <f t="shared" si="5"/>
        <v>49.14</v>
      </c>
      <c r="P23" s="75">
        <f t="shared" si="6"/>
        <v>51.597000000000001</v>
      </c>
      <c r="Q23" s="75">
        <f t="shared" si="7"/>
        <v>540.54</v>
      </c>
      <c r="R23" s="75">
        <f t="shared" si="7"/>
        <v>567.56700000000001</v>
      </c>
    </row>
    <row r="24" spans="1:18" s="20" customFormat="1" ht="72" x14ac:dyDescent="0.3">
      <c r="A24" s="86" t="s">
        <v>79</v>
      </c>
      <c r="B24" s="89" t="s">
        <v>80</v>
      </c>
      <c r="C24" s="2" t="s">
        <v>5</v>
      </c>
      <c r="D24" s="2">
        <v>30</v>
      </c>
      <c r="E24" s="3"/>
      <c r="F24" s="71" t="s">
        <v>81</v>
      </c>
      <c r="G24" s="73">
        <v>1</v>
      </c>
      <c r="H24" s="73">
        <v>10.23</v>
      </c>
      <c r="I24" s="73">
        <f>H24*1.21</f>
        <v>12.378299999999999</v>
      </c>
      <c r="J24" s="73">
        <v>21</v>
      </c>
      <c r="K24" s="73">
        <f t="shared" si="1"/>
        <v>10.23</v>
      </c>
      <c r="L24" s="74">
        <f>K24*1.21</f>
        <v>12.378299999999999</v>
      </c>
      <c r="M24" s="73">
        <f t="shared" si="3"/>
        <v>306.90000000000003</v>
      </c>
      <c r="N24" s="75">
        <f>M24*1.21</f>
        <v>371.34900000000005</v>
      </c>
      <c r="O24" s="75">
        <f t="shared" si="5"/>
        <v>30.690000000000005</v>
      </c>
      <c r="P24" s="75">
        <f>O24*1.21</f>
        <v>37.134900000000002</v>
      </c>
      <c r="Q24" s="75">
        <f t="shared" si="7"/>
        <v>337.59000000000003</v>
      </c>
      <c r="R24" s="75">
        <f t="shared" si="7"/>
        <v>408.48390000000006</v>
      </c>
    </row>
    <row r="25" spans="1:18" s="20" customFormat="1" x14ac:dyDescent="0.3">
      <c r="A25" s="117" t="s">
        <v>82</v>
      </c>
      <c r="B25" s="118"/>
      <c r="C25" s="118"/>
      <c r="D25" s="118"/>
      <c r="E25" s="118"/>
      <c r="F25" s="118"/>
      <c r="G25" s="118"/>
      <c r="H25" s="118"/>
      <c r="I25" s="118"/>
      <c r="J25" s="118"/>
      <c r="K25" s="118"/>
      <c r="L25" s="119"/>
      <c r="M25" s="84"/>
      <c r="N25" s="84"/>
      <c r="O25" s="84"/>
      <c r="P25" s="84"/>
      <c r="Q25" s="84"/>
      <c r="R25" s="110">
        <f>SUM(R20:R24)</f>
        <v>4474.3149000000003</v>
      </c>
    </row>
    <row r="26" spans="1:18" s="20" customFormat="1" ht="382.8" x14ac:dyDescent="0.3">
      <c r="A26" s="90" t="s">
        <v>83</v>
      </c>
      <c r="B26" s="91" t="s">
        <v>84</v>
      </c>
      <c r="C26" s="82" t="s">
        <v>5</v>
      </c>
      <c r="D26" s="82">
        <v>4</v>
      </c>
      <c r="E26" s="79" t="s">
        <v>85</v>
      </c>
      <c r="F26" s="92" t="s">
        <v>86</v>
      </c>
      <c r="G26" s="93">
        <v>1</v>
      </c>
      <c r="H26" s="93">
        <v>718</v>
      </c>
      <c r="I26" s="93">
        <f>H26*1.21</f>
        <v>868.78</v>
      </c>
      <c r="J26" s="93">
        <v>21</v>
      </c>
      <c r="K26" s="93">
        <v>718</v>
      </c>
      <c r="L26" s="94">
        <f>K26*1.21</f>
        <v>868.78</v>
      </c>
      <c r="M26" s="93">
        <f>D26*K26</f>
        <v>2872</v>
      </c>
      <c r="N26" s="95">
        <f>M26*1.21</f>
        <v>3475.12</v>
      </c>
      <c r="O26" s="95">
        <f>M26*0.1</f>
        <v>287.2</v>
      </c>
      <c r="P26" s="95">
        <f>O26*1.21</f>
        <v>347.512</v>
      </c>
      <c r="Q26" s="96">
        <f>M26+O26</f>
        <v>3159.2</v>
      </c>
      <c r="R26" s="96">
        <f>N26+P26</f>
        <v>3822.6320000000001</v>
      </c>
    </row>
    <row r="27" spans="1:18" s="20" customFormat="1" ht="372" x14ac:dyDescent="0.3">
      <c r="A27" s="97" t="s">
        <v>87</v>
      </c>
      <c r="B27" s="98" t="s">
        <v>88</v>
      </c>
      <c r="C27" s="99" t="s">
        <v>5</v>
      </c>
      <c r="D27" s="99">
        <v>5</v>
      </c>
      <c r="E27" s="100" t="s">
        <v>89</v>
      </c>
      <c r="F27" s="92" t="s">
        <v>86</v>
      </c>
      <c r="G27" s="101">
        <v>1</v>
      </c>
      <c r="H27" s="101">
        <v>718</v>
      </c>
      <c r="I27" s="101">
        <f>H27*1.21</f>
        <v>868.78</v>
      </c>
      <c r="J27" s="101">
        <v>21</v>
      </c>
      <c r="K27" s="101">
        <v>718</v>
      </c>
      <c r="L27" s="102">
        <f>K27*1.21</f>
        <v>868.78</v>
      </c>
      <c r="M27" s="101">
        <f>K27*D27</f>
        <v>3590</v>
      </c>
      <c r="N27" s="75">
        <f>M27*1.21</f>
        <v>4343.8999999999996</v>
      </c>
      <c r="O27" s="75">
        <f>M27*0.1</f>
        <v>359</v>
      </c>
      <c r="P27" s="75">
        <f>O27*1.21</f>
        <v>434.39</v>
      </c>
      <c r="Q27" s="103">
        <f>M27+O27</f>
        <v>3949</v>
      </c>
      <c r="R27" s="111">
        <f>N27+P27</f>
        <v>4778.29</v>
      </c>
    </row>
    <row r="28" spans="1:18" s="20" customFormat="1" x14ac:dyDescent="0.3">
      <c r="A28" s="85" t="s">
        <v>90</v>
      </c>
      <c r="B28" s="115" t="s">
        <v>91</v>
      </c>
      <c r="C28" s="115"/>
      <c r="D28" s="115"/>
      <c r="E28" s="115"/>
      <c r="F28" s="115"/>
      <c r="G28" s="115"/>
      <c r="H28" s="115"/>
      <c r="I28" s="115"/>
      <c r="J28" s="115"/>
      <c r="K28" s="115"/>
      <c r="L28" s="115"/>
      <c r="M28" s="55"/>
      <c r="N28" s="8"/>
      <c r="O28" s="8"/>
      <c r="P28" s="8"/>
      <c r="Q28" s="8"/>
      <c r="R28" s="8"/>
    </row>
    <row r="29" spans="1:18" s="20" customFormat="1" ht="168" x14ac:dyDescent="0.3">
      <c r="A29" s="86" t="s">
        <v>92</v>
      </c>
      <c r="B29" s="87" t="s">
        <v>93</v>
      </c>
      <c r="C29" s="104" t="s">
        <v>3</v>
      </c>
      <c r="D29" s="104">
        <v>5</v>
      </c>
      <c r="E29" s="3" t="s">
        <v>94</v>
      </c>
      <c r="F29" s="105" t="s">
        <v>95</v>
      </c>
      <c r="G29" s="106">
        <v>1</v>
      </c>
      <c r="H29" s="106">
        <v>345.22</v>
      </c>
      <c r="I29" s="106">
        <f>H29*1.21</f>
        <v>417.71620000000001</v>
      </c>
      <c r="J29" s="106">
        <v>21</v>
      </c>
      <c r="K29" s="106">
        <f>H29/G29</f>
        <v>345.22</v>
      </c>
      <c r="L29" s="107">
        <f>K29*1.21</f>
        <v>417.71620000000001</v>
      </c>
      <c r="M29" s="106">
        <f>D29*K29</f>
        <v>1726.1000000000001</v>
      </c>
      <c r="N29" s="30">
        <f>M29*1.21</f>
        <v>2088.5810000000001</v>
      </c>
      <c r="O29" s="25">
        <f>M29*0.1</f>
        <v>172.61</v>
      </c>
      <c r="P29" s="30">
        <f>O29*1.21</f>
        <v>208.85810000000001</v>
      </c>
      <c r="Q29" s="25">
        <f>M29+O29</f>
        <v>1898.71</v>
      </c>
      <c r="R29" s="25">
        <f>N29+P29</f>
        <v>2297.4391000000001</v>
      </c>
    </row>
    <row r="30" spans="1:18" s="20" customFormat="1" x14ac:dyDescent="0.3">
      <c r="A30" s="86" t="s">
        <v>96</v>
      </c>
      <c r="B30" s="116" t="s">
        <v>97</v>
      </c>
      <c r="C30" s="116"/>
      <c r="D30" s="116"/>
      <c r="E30" s="116"/>
      <c r="F30" s="116"/>
      <c r="G30" s="116"/>
      <c r="H30" s="116"/>
      <c r="I30" s="116"/>
      <c r="J30" s="116"/>
      <c r="K30" s="116"/>
      <c r="L30" s="116"/>
      <c r="M30" s="108"/>
      <c r="N30" s="8"/>
      <c r="O30" s="8"/>
      <c r="P30" s="8"/>
      <c r="Q30" s="8"/>
      <c r="R30" s="8"/>
    </row>
    <row r="31" spans="1:18" s="20" customFormat="1" ht="96.6" x14ac:dyDescent="0.3">
      <c r="A31" s="109" t="s">
        <v>98</v>
      </c>
      <c r="B31" s="87" t="s">
        <v>99</v>
      </c>
      <c r="C31" s="2" t="s">
        <v>6</v>
      </c>
      <c r="D31" s="2">
        <v>50</v>
      </c>
      <c r="E31" s="3" t="s">
        <v>100</v>
      </c>
      <c r="F31" s="105" t="s">
        <v>101</v>
      </c>
      <c r="G31" s="73">
        <v>1</v>
      </c>
      <c r="H31" s="73">
        <v>38.5</v>
      </c>
      <c r="I31" s="73">
        <f>H31*1.21</f>
        <v>46.585000000000001</v>
      </c>
      <c r="J31" s="73">
        <v>21</v>
      </c>
      <c r="K31" s="73">
        <v>38.5</v>
      </c>
      <c r="L31" s="74">
        <f>K31*1.21</f>
        <v>46.585000000000001</v>
      </c>
      <c r="M31" s="73">
        <f>D31*K31</f>
        <v>1925</v>
      </c>
      <c r="N31" s="75">
        <f>M31*1.21</f>
        <v>2329.25</v>
      </c>
      <c r="O31" s="75">
        <f>M31*0.1</f>
        <v>192.5</v>
      </c>
      <c r="P31" s="75">
        <f>O31*1.21</f>
        <v>232.92499999999998</v>
      </c>
      <c r="Q31" s="75">
        <f>M31+O31</f>
        <v>2117.5</v>
      </c>
      <c r="R31" s="75">
        <f>N31+P31</f>
        <v>2562.1750000000002</v>
      </c>
    </row>
    <row r="32" spans="1:18" s="20" customFormat="1" ht="96.6" x14ac:dyDescent="0.3">
      <c r="A32" s="86" t="s">
        <v>102</v>
      </c>
      <c r="B32" s="87" t="s">
        <v>103</v>
      </c>
      <c r="C32" s="2" t="s">
        <v>6</v>
      </c>
      <c r="D32" s="2">
        <v>50</v>
      </c>
      <c r="E32" s="3" t="s">
        <v>104</v>
      </c>
      <c r="F32" s="105" t="s">
        <v>105</v>
      </c>
      <c r="G32" s="73">
        <v>1</v>
      </c>
      <c r="H32" s="73">
        <v>38.5</v>
      </c>
      <c r="I32" s="73">
        <f t="shared" ref="I32:I34" si="8">H32*1.21</f>
        <v>46.585000000000001</v>
      </c>
      <c r="J32" s="73">
        <v>21</v>
      </c>
      <c r="K32" s="73">
        <v>38.5</v>
      </c>
      <c r="L32" s="74">
        <f t="shared" ref="L32:L34" si="9">K32*1.21</f>
        <v>46.585000000000001</v>
      </c>
      <c r="M32" s="73">
        <f t="shared" ref="M32:M34" si="10">D32*K32</f>
        <v>1925</v>
      </c>
      <c r="N32" s="75">
        <f t="shared" ref="N32:N34" si="11">M32*1.21</f>
        <v>2329.25</v>
      </c>
      <c r="O32" s="75">
        <f t="shared" ref="O32:O33" si="12">M32*0.1</f>
        <v>192.5</v>
      </c>
      <c r="P32" s="75">
        <f t="shared" ref="P32:P34" si="13">O32*1.21</f>
        <v>232.92499999999998</v>
      </c>
      <c r="Q32" s="75">
        <f t="shared" ref="Q32:R34" si="14">M32+O32</f>
        <v>2117.5</v>
      </c>
      <c r="R32" s="75">
        <f t="shared" si="14"/>
        <v>2562.1750000000002</v>
      </c>
    </row>
    <row r="33" spans="1:18" s="20" customFormat="1" ht="96.6" x14ac:dyDescent="0.3">
      <c r="A33" s="86" t="s">
        <v>106</v>
      </c>
      <c r="B33" s="87" t="s">
        <v>107</v>
      </c>
      <c r="C33" s="2" t="s">
        <v>6</v>
      </c>
      <c r="D33" s="2">
        <v>50</v>
      </c>
      <c r="E33" s="3" t="s">
        <v>104</v>
      </c>
      <c r="F33" s="105" t="s">
        <v>108</v>
      </c>
      <c r="G33" s="73">
        <v>1</v>
      </c>
      <c r="H33" s="73">
        <v>38.5</v>
      </c>
      <c r="I33" s="73">
        <f t="shared" si="8"/>
        <v>46.585000000000001</v>
      </c>
      <c r="J33" s="73">
        <v>21</v>
      </c>
      <c r="K33" s="73">
        <v>38.5</v>
      </c>
      <c r="L33" s="74">
        <f t="shared" si="9"/>
        <v>46.585000000000001</v>
      </c>
      <c r="M33" s="73">
        <f t="shared" si="10"/>
        <v>1925</v>
      </c>
      <c r="N33" s="75">
        <f t="shared" si="11"/>
        <v>2329.25</v>
      </c>
      <c r="O33" s="75">
        <f t="shared" si="12"/>
        <v>192.5</v>
      </c>
      <c r="P33" s="75">
        <f t="shared" si="13"/>
        <v>232.92499999999998</v>
      </c>
      <c r="Q33" s="75">
        <f t="shared" si="14"/>
        <v>2117.5</v>
      </c>
      <c r="R33" s="75">
        <f t="shared" si="14"/>
        <v>2562.1750000000002</v>
      </c>
    </row>
    <row r="34" spans="1:18" s="20" customFormat="1" ht="96.6" x14ac:dyDescent="0.3">
      <c r="A34" s="86" t="s">
        <v>109</v>
      </c>
      <c r="B34" s="87" t="s">
        <v>110</v>
      </c>
      <c r="C34" s="2" t="s">
        <v>6</v>
      </c>
      <c r="D34" s="2">
        <v>50</v>
      </c>
      <c r="E34" s="3" t="s">
        <v>104</v>
      </c>
      <c r="F34" s="105" t="s">
        <v>111</v>
      </c>
      <c r="G34" s="73">
        <v>1</v>
      </c>
      <c r="H34" s="73">
        <v>38.5</v>
      </c>
      <c r="I34" s="73">
        <f t="shared" si="8"/>
        <v>46.585000000000001</v>
      </c>
      <c r="J34" s="73">
        <v>21</v>
      </c>
      <c r="K34" s="73">
        <v>38.5</v>
      </c>
      <c r="L34" s="74">
        <f t="shared" si="9"/>
        <v>46.585000000000001</v>
      </c>
      <c r="M34" s="73">
        <f t="shared" si="10"/>
        <v>1925</v>
      </c>
      <c r="N34" s="75">
        <f t="shared" si="11"/>
        <v>2329.25</v>
      </c>
      <c r="O34" s="75">
        <f>M34*0.1</f>
        <v>192.5</v>
      </c>
      <c r="P34" s="75">
        <f t="shared" si="13"/>
        <v>232.92499999999998</v>
      </c>
      <c r="Q34" s="75">
        <f t="shared" si="14"/>
        <v>2117.5</v>
      </c>
      <c r="R34" s="75">
        <f t="shared" si="14"/>
        <v>2562.1750000000002</v>
      </c>
    </row>
    <row r="35" spans="1:18" s="20" customFormat="1" x14ac:dyDescent="0.3">
      <c r="A35" s="117" t="s">
        <v>112</v>
      </c>
      <c r="B35" s="118"/>
      <c r="C35" s="118"/>
      <c r="D35" s="118"/>
      <c r="E35" s="118"/>
      <c r="F35" s="118"/>
      <c r="G35" s="118"/>
      <c r="H35" s="118"/>
      <c r="I35" s="118"/>
      <c r="J35" s="118"/>
      <c r="K35" s="118"/>
      <c r="L35" s="119"/>
      <c r="M35" s="8"/>
      <c r="N35" s="8"/>
      <c r="O35" s="8"/>
      <c r="P35" s="8"/>
      <c r="Q35" s="8"/>
      <c r="R35" s="112">
        <f>SUM(R31:R34)</f>
        <v>10248.700000000001</v>
      </c>
    </row>
    <row r="36" spans="1:18" s="20" customFormat="1" x14ac:dyDescent="0.3">
      <c r="A36" s="13"/>
      <c r="B36" s="49"/>
      <c r="C36" s="15"/>
      <c r="D36" s="15"/>
      <c r="E36" s="21"/>
      <c r="F36" s="22"/>
      <c r="G36" s="22"/>
      <c r="H36" s="22"/>
      <c r="I36" s="22"/>
      <c r="J36" s="22"/>
      <c r="K36" s="22"/>
      <c r="L36" s="29"/>
      <c r="M36" s="29"/>
      <c r="N36" s="29"/>
      <c r="O36" s="28"/>
      <c r="P36" s="28"/>
    </row>
    <row r="37" spans="1:18" s="51" customFormat="1" ht="15.6" x14ac:dyDescent="0.3">
      <c r="A37" s="128" t="s">
        <v>113</v>
      </c>
      <c r="B37" s="129"/>
      <c r="C37" s="129"/>
      <c r="D37" s="129"/>
      <c r="E37" s="129"/>
      <c r="F37" s="129"/>
      <c r="G37" s="129"/>
      <c r="H37" s="129"/>
      <c r="I37" s="129"/>
      <c r="J37" s="129"/>
      <c r="K37" s="129"/>
      <c r="L37" s="129"/>
      <c r="M37" s="129"/>
      <c r="N37" s="129"/>
      <c r="O37" s="129"/>
      <c r="P37" s="129"/>
      <c r="Q37" s="129"/>
      <c r="R37" s="129"/>
    </row>
    <row r="38" spans="1:18" s="51" customFormat="1" ht="15.6" x14ac:dyDescent="0.3">
      <c r="A38" s="52"/>
      <c r="B38" s="38"/>
      <c r="C38" s="39"/>
      <c r="D38" s="52"/>
      <c r="E38" s="53"/>
      <c r="L38" s="54"/>
    </row>
    <row r="39" spans="1:18" s="51" customFormat="1" ht="15.6" x14ac:dyDescent="0.3">
      <c r="A39" s="31"/>
      <c r="B39" s="32" t="s">
        <v>16</v>
      </c>
      <c r="C39" s="33"/>
      <c r="D39" s="31"/>
      <c r="E39" s="34"/>
      <c r="F39" s="35"/>
      <c r="G39" s="35"/>
      <c r="H39" s="35"/>
      <c r="I39" s="35"/>
      <c r="J39" s="35"/>
      <c r="K39" s="35" t="s">
        <v>17</v>
      </c>
      <c r="L39" s="36"/>
      <c r="M39" s="35"/>
      <c r="N39" s="35"/>
      <c r="O39" s="35"/>
      <c r="P39" s="35"/>
      <c r="Q39" s="35"/>
      <c r="R39" s="35"/>
    </row>
    <row r="40" spans="1:18" s="51" customFormat="1" ht="15.6" x14ac:dyDescent="0.3">
      <c r="A40" s="37"/>
      <c r="B40" s="38"/>
      <c r="C40" s="39"/>
      <c r="D40" s="37"/>
      <c r="E40" s="40"/>
      <c r="F40" s="41"/>
      <c r="G40" s="41"/>
      <c r="H40" s="41"/>
      <c r="I40" s="41"/>
      <c r="J40" s="41"/>
      <c r="K40" s="41"/>
      <c r="L40" s="42"/>
      <c r="M40" s="41"/>
      <c r="N40" s="41"/>
      <c r="O40" s="41"/>
      <c r="P40" s="41"/>
      <c r="Q40" s="41"/>
      <c r="R40" s="41"/>
    </row>
    <row r="41" spans="1:18" s="51" customFormat="1" ht="15.6" x14ac:dyDescent="0.3">
      <c r="A41" s="31"/>
      <c r="B41" s="128" t="s">
        <v>18</v>
      </c>
      <c r="C41" s="128"/>
      <c r="D41" s="128"/>
      <c r="E41" s="128"/>
      <c r="F41" s="35"/>
      <c r="G41" s="35"/>
      <c r="H41" s="35"/>
      <c r="I41" s="35"/>
      <c r="J41" s="35"/>
      <c r="K41" s="35" t="s">
        <v>20</v>
      </c>
      <c r="L41" s="36"/>
      <c r="M41" s="35"/>
      <c r="N41" s="35"/>
      <c r="O41" s="35"/>
      <c r="P41" s="35"/>
      <c r="Q41" s="35"/>
      <c r="R41" s="35"/>
    </row>
    <row r="42" spans="1:18" s="51" customFormat="1" ht="15.6" x14ac:dyDescent="0.3">
      <c r="A42" s="37"/>
      <c r="B42" s="38"/>
      <c r="C42" s="39"/>
      <c r="D42" s="37"/>
      <c r="E42" s="40"/>
      <c r="F42" s="41"/>
      <c r="G42" s="41"/>
      <c r="H42" s="41"/>
      <c r="I42" s="41"/>
      <c r="J42" s="41"/>
      <c r="K42" s="59"/>
      <c r="L42" s="42"/>
      <c r="M42" s="41"/>
      <c r="N42" s="41"/>
      <c r="O42" s="41"/>
      <c r="P42" s="41"/>
      <c r="Q42" s="41"/>
      <c r="R42" s="41"/>
    </row>
    <row r="43" spans="1:18" s="51" customFormat="1" ht="63.6" customHeight="1" x14ac:dyDescent="0.3">
      <c r="A43" s="37"/>
      <c r="B43" s="130"/>
      <c r="C43" s="130"/>
      <c r="D43" s="130"/>
      <c r="E43" s="130"/>
      <c r="F43" s="41"/>
      <c r="G43" s="41"/>
      <c r="H43" s="41"/>
      <c r="I43" s="41"/>
      <c r="J43" s="41"/>
      <c r="K43" s="130" t="s">
        <v>21</v>
      </c>
      <c r="L43" s="130"/>
      <c r="M43" s="130"/>
      <c r="N43" s="41"/>
      <c r="O43" s="41"/>
      <c r="P43" s="41"/>
      <c r="Q43" s="41"/>
      <c r="R43" s="41"/>
    </row>
    <row r="44" spans="1:18" s="51" customFormat="1" ht="15.6" x14ac:dyDescent="0.3">
      <c r="A44" s="37"/>
      <c r="B44" s="38"/>
      <c r="C44" s="39"/>
      <c r="D44" s="37"/>
      <c r="E44" s="40"/>
      <c r="F44" s="41"/>
      <c r="G44" s="41"/>
      <c r="H44" s="41"/>
      <c r="I44" s="41"/>
      <c r="J44" s="41"/>
      <c r="K44" s="41"/>
      <c r="L44" s="42"/>
      <c r="M44" s="41"/>
      <c r="N44" s="41"/>
      <c r="O44" s="41"/>
      <c r="P44" s="41"/>
      <c r="Q44" s="41"/>
      <c r="R44" s="41"/>
    </row>
    <row r="45" spans="1:18" s="51" customFormat="1" ht="15.6" x14ac:dyDescent="0.3">
      <c r="A45" s="43"/>
      <c r="B45" s="41" t="s">
        <v>19</v>
      </c>
      <c r="C45" s="44"/>
      <c r="D45" s="43"/>
      <c r="E45" s="45"/>
      <c r="F45" s="46"/>
      <c r="G45" s="41"/>
      <c r="H45" s="47"/>
      <c r="I45" s="47"/>
      <c r="J45" s="43"/>
      <c r="K45" s="41" t="s">
        <v>19</v>
      </c>
      <c r="L45" s="47"/>
      <c r="M45" s="41"/>
      <c r="N45" s="41"/>
      <c r="O45" s="41"/>
      <c r="P45" s="41"/>
      <c r="Q45" s="41"/>
      <c r="R45" s="41"/>
    </row>
    <row r="46" spans="1:18" x14ac:dyDescent="0.3">
      <c r="M46"/>
      <c r="N46"/>
      <c r="O46"/>
      <c r="P46"/>
    </row>
  </sheetData>
  <mergeCells count="30">
    <mergeCell ref="A37:R37"/>
    <mergeCell ref="B41:E41"/>
    <mergeCell ref="B43:E43"/>
    <mergeCell ref="K43:M43"/>
    <mergeCell ref="M1:Q4"/>
    <mergeCell ref="A5:N5"/>
    <mergeCell ref="A7:A8"/>
    <mergeCell ref="B7:B8"/>
    <mergeCell ref="C7:C8"/>
    <mergeCell ref="D7:D8"/>
    <mergeCell ref="E7:E8"/>
    <mergeCell ref="F7:G7"/>
    <mergeCell ref="O7:O8"/>
    <mergeCell ref="P7:P8"/>
    <mergeCell ref="Q7:Q8"/>
    <mergeCell ref="R7:R8"/>
    <mergeCell ref="N7:N8"/>
    <mergeCell ref="B28:L28"/>
    <mergeCell ref="B30:L30"/>
    <mergeCell ref="A35:L35"/>
    <mergeCell ref="A14:L14"/>
    <mergeCell ref="B15:L15"/>
    <mergeCell ref="A18:L18"/>
    <mergeCell ref="B19:L19"/>
    <mergeCell ref="A25:L25"/>
    <mergeCell ref="B11:L11"/>
    <mergeCell ref="H7:I7"/>
    <mergeCell ref="J7:J8"/>
    <mergeCell ref="K7:L7"/>
    <mergeCell ref="M7:M8"/>
  </mergeCells>
  <phoneticPr fontId="15" type="noConversion"/>
  <pageMargins left="0.32583333333333331" right="0.27559055118110237" top="0.6692913385826772" bottom="0.39370078740157483" header="0.51181102362204722" footer="0.51181102362204722"/>
  <pageSetup paperSize="9" scale="85" firstPageNumber="0" orientation="landscape" r:id="rId1"/>
</worksheet>
</file>

<file path=docProps/app.xml><?xml version="1.0" encoding="utf-8"?>
<Properties xmlns="http://schemas.openxmlformats.org/officeDocument/2006/extended-properties" xmlns:vt="http://schemas.openxmlformats.org/officeDocument/2006/docPropsVTypes">
  <TotalTime>2420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1</vt:lpstr>
      <vt:lpstr>'1'!_Hlk7008379</vt:lpstr>
      <vt:lpstr>'1'!Print_Area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dc:creator>
  <cp:lastModifiedBy>user</cp:lastModifiedBy>
  <cp:revision>157</cp:revision>
  <cp:lastPrinted>2022-02-08T12:06:48Z</cp:lastPrinted>
  <dcterms:created xsi:type="dcterms:W3CDTF">2015-11-09T12:11:40Z</dcterms:created>
  <dcterms:modified xsi:type="dcterms:W3CDTF">2022-03-28T11:42:43Z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