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VIESIEJI PIRKIMAI\VP vidiniai\Konkursai MULTILAB\2022-03-25 Švenčionių ligoninė 589386 Mantas\"/>
    </mc:Choice>
  </mc:AlternateContent>
  <xr:revisionPtr revIDLastSave="0" documentId="13_ncr:1_{FB38318B-9998-4613-BD6F-5D3DDE249AB1}" xr6:coauthVersionLast="47" xr6:coauthVersionMax="47" xr10:uidLastSave="{00000000-0000-0000-0000-000000000000}"/>
  <bookViews>
    <workbookView xWindow="-28920" yWindow="-120" windowWidth="29040" windowHeight="17640" xr2:uid="{D2E92FEB-E430-4EDA-AFF6-2AAC5559508B}"/>
  </bookViews>
  <sheets>
    <sheet name="TS" sheetId="2" r:id="rId1"/>
  </sheets>
  <definedNames>
    <definedName name="_xlnm.Print_Area" localSheetId="0">TS!$A$1:$J$89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2" l="1"/>
  <c r="H71" i="2" s="1"/>
  <c r="H70" i="2"/>
  <c r="G70" i="2"/>
  <c r="G69" i="2"/>
  <c r="H69" i="2" s="1"/>
  <c r="K69" i="2" s="1"/>
  <c r="G68" i="2"/>
  <c r="H68" i="2" s="1"/>
  <c r="K68" i="2" s="1"/>
  <c r="H72" i="2"/>
  <c r="G72" i="2"/>
  <c r="H19" i="2"/>
  <c r="I19" i="2" s="1"/>
  <c r="M19" i="2" s="1"/>
  <c r="G19" i="2"/>
  <c r="H18" i="2"/>
  <c r="I18" i="2" s="1"/>
  <c r="M18" i="2" s="1"/>
  <c r="H17" i="2"/>
  <c r="I17" i="2" s="1"/>
  <c r="M17" i="2" s="1"/>
  <c r="H15" i="2"/>
  <c r="I15" i="2" s="1"/>
  <c r="M15" i="2" s="1"/>
  <c r="H14" i="2"/>
  <c r="H12" i="2"/>
  <c r="H21" i="2"/>
  <c r="I21" i="2" s="1"/>
  <c r="M21" i="2" s="1"/>
  <c r="H20" i="2"/>
  <c r="I20" i="2" s="1"/>
  <c r="M20" i="2" s="1"/>
  <c r="G21" i="2"/>
  <c r="G20" i="2"/>
  <c r="I26" i="2"/>
  <c r="M26" i="2" s="1"/>
  <c r="H26" i="2"/>
  <c r="H25" i="2"/>
  <c r="I25" i="2" s="1"/>
  <c r="M25" i="2" s="1"/>
  <c r="H24" i="2"/>
  <c r="I24" i="2" s="1"/>
  <c r="M24" i="2" s="1"/>
  <c r="H23" i="2"/>
  <c r="I23" i="2" s="1"/>
  <c r="M23" i="2" s="1"/>
  <c r="G24" i="2"/>
  <c r="G25" i="2"/>
  <c r="G26" i="2"/>
  <c r="G23" i="2"/>
  <c r="G18" i="2"/>
  <c r="G17" i="2"/>
  <c r="I14" i="2"/>
  <c r="M14" i="2" s="1"/>
  <c r="I12" i="2"/>
  <c r="M12" i="2" s="1"/>
  <c r="H13" i="2"/>
  <c r="I13" i="2" s="1"/>
  <c r="M13" i="2" s="1"/>
  <c r="G13" i="2"/>
  <c r="G14" i="2"/>
  <c r="G15" i="2"/>
  <c r="G12" i="2"/>
  <c r="H73" i="2" l="1"/>
  <c r="G73" i="2"/>
  <c r="K71" i="2"/>
  <c r="K70" i="2"/>
  <c r="I27" i="2"/>
  <c r="H27" i="2"/>
</calcChain>
</file>

<file path=xl/sharedStrings.xml><?xml version="1.0" encoding="utf-8"?>
<sst xmlns="http://schemas.openxmlformats.org/spreadsheetml/2006/main" count="250" uniqueCount="153">
  <si>
    <t>Eil.</t>
  </si>
  <si>
    <t>Eil. Nr.</t>
  </si>
  <si>
    <t xml:space="preserve">Siūloma
pakuotė
</t>
  </si>
  <si>
    <t>Vadybininkas</t>
  </si>
  <si>
    <t>PVM dydis %</t>
  </si>
  <si>
    <t>PVM suma</t>
  </si>
  <si>
    <t>Gamintojas</t>
  </si>
  <si>
    <t>Prekes kodas</t>
  </si>
  <si>
    <t>10 PIRKIMO OBJEKTO DALIS</t>
  </si>
  <si>
    <t>KRAUJO GRUPIŲ, REZUS FAKTORIAUS, ANTIKŪNŲ NUSTATYMAS “ID CENTRIFUGA“ (arba lygiavertis)</t>
  </si>
  <si>
    <t>,,ID CENTRIFŪGA” yra VŠĮ Švenčionių rajono ligoninės nuosavybė</t>
  </si>
  <si>
    <t>10.1. Reagentai ir papildomos priemonės kraujo grupių, rezus faktoriaus, antikūnų, suderinamumo nustatymui</t>
  </si>
  <si>
    <t>Kraujo grupių, rezus faktoriaus, antikūnų nustatymo specifikacija:</t>
  </si>
  <si>
    <t>Pavadinimas</t>
  </si>
  <si>
    <t>1.</t>
  </si>
  <si>
    <t xml:space="preserve">Sistema kraujo grupių ir Rh nustatymui  </t>
  </si>
  <si>
    <t>2.</t>
  </si>
  <si>
    <t>Antikūnų  nustatymas</t>
  </si>
  <si>
    <t xml:space="preserve">3. </t>
  </si>
  <si>
    <t>Suderinamumo nustatymas</t>
  </si>
  <si>
    <t>3.1.</t>
  </si>
  <si>
    <t>10 pirkimo dalies reagentų ir/ar papildomų priemonių bendra suma Eur:</t>
  </si>
  <si>
    <t xml:space="preserve">Preliminarus tyrimų kiekis per 12 mėn., 
vnt.
(įskaitant kontrolinius tyrimus)
</t>
  </si>
  <si>
    <t xml:space="preserve">Reagentų ir priemonių kiekis
(ml/vnt) nurodytam yrimų 
skaičiui
</t>
  </si>
  <si>
    <t xml:space="preserve">Siūlomos pakuotės
fiksuotas 
įkainis
EUR be PVM
</t>
  </si>
  <si>
    <t xml:space="preserve">Siūlomos pakuotės
fiksuotas 
įkainis
EUR su PVM
</t>
  </si>
  <si>
    <t xml:space="preserve">Suma 
EUR be PVM
</t>
  </si>
  <si>
    <t xml:space="preserve">Suma 
EUR su PVM
</t>
  </si>
  <si>
    <t xml:space="preserve">Siūlomos prekės 
gamintojo 
pavadinimas
</t>
  </si>
  <si>
    <t>PASTABOS:</t>
  </si>
  <si>
    <t xml:space="preserve">      1. Reagentai, plastikinės kortelės iš šešių stulpelių, paruoštos naudoti, kuo trumpesnis centrifugavimo laikas (ne ilgiau 10 min.).</t>
  </si>
  <si>
    <t>2. Būtina pateikti pasiūlymą visoms pirkimo dalies pozicijoms.</t>
  </si>
  <si>
    <t>3. Visoms nurodytoms konkrečioms medžiagoms ir/ar konkretiems prekių pavadinimams taikoma „arba lygiavertis“. Tiekėjas, siūlantis lygiavertę prekę privalo patikimomis priemonėmis įrodyti, kad siūloma prekė yra lygiavertė ir visiškai atitinka techninėje specifikacijoje keliamus reikalavimus.</t>
  </si>
  <si>
    <t>4. Pateikti reikalingą reagentų ir kontrolinių medžiagų  kiekį, numatomą nurodytam tyrimų kiekiui per 12 mėn. atlikti.</t>
  </si>
  <si>
    <t>5. Reagentai ir papildomos medžiagos/priemonės turi būti paženklintos CE .</t>
  </si>
  <si>
    <t>6. Reagentų galiojimo terminas netrumpesnis kaip 1 metai.</t>
  </si>
  <si>
    <t>Vertinamas tik pilnas pasiūlymas visai pirkimo daliai, atitinkantis bendrinius kokybinius reikalavimus.</t>
  </si>
  <si>
    <t>10.2. Kokybiniai, techniniai reikalavimai:</t>
  </si>
  <si>
    <t xml:space="preserve">Pavadinimas </t>
  </si>
  <si>
    <t>Reikalaujami techniniai parametrai</t>
  </si>
  <si>
    <t>Reikalavmų atitikimas (būtina nurodyti tikslią nuorodą analizatoriaus dokumentacijoje tiksliai pažymimas techninis parametras)</t>
  </si>
  <si>
    <t>CENTRIFUGA</t>
  </si>
  <si>
    <t>1.1.</t>
  </si>
  <si>
    <t>Centrifugos  paskirtis</t>
  </si>
  <si>
    <t>Kraujo grupės, rezus faktoriaus,antikūnų  nustatymui (1vnt)</t>
  </si>
  <si>
    <t>1.2.</t>
  </si>
  <si>
    <t>Tipas</t>
  </si>
  <si>
    <t>ID-Centrifuge 6S arba lygiavertė</t>
  </si>
  <si>
    <t>1.3.</t>
  </si>
  <si>
    <t>Talpa</t>
  </si>
  <si>
    <t xml:space="preserve">6- ID kortelės </t>
  </si>
  <si>
    <t>1.4.</t>
  </si>
  <si>
    <t>Apsisukimų skaičius</t>
  </si>
  <si>
    <t>1175 aps/min, leistinas nuokrypis±5</t>
  </si>
  <si>
    <t>1.5.</t>
  </si>
  <si>
    <t>Pagreitis</t>
  </si>
  <si>
    <t>g-85, leistinas nukrypimas ±1</t>
  </si>
  <si>
    <t>1.6.</t>
  </si>
  <si>
    <t>Centrifugavimo laikas</t>
  </si>
  <si>
    <t>10 min</t>
  </si>
  <si>
    <t>INKUBATORIUS</t>
  </si>
  <si>
    <t>(1vnt)</t>
  </si>
  <si>
    <t>2.1.</t>
  </si>
  <si>
    <t xml:space="preserve">Inkubatoriaus </t>
  </si>
  <si>
    <t>paskirtis</t>
  </si>
  <si>
    <t>ID kortelių,skirtų antigenų/antikūnų kompleksų inkubavimui</t>
  </si>
  <si>
    <t>2.2.</t>
  </si>
  <si>
    <t>ID-Inkubatorius 37 SI arba lygiavertis</t>
  </si>
  <si>
    <t>2.3.</t>
  </si>
  <si>
    <t>2 x kortelių laikikliai</t>
  </si>
  <si>
    <t>2.4.</t>
  </si>
  <si>
    <t>Valdymas</t>
  </si>
  <si>
    <t>Priekinė valdymo panelė iš</t>
  </si>
  <si>
    <t>ekrano ir klaviatūros su akustiniu signalu.</t>
  </si>
  <si>
    <t>2.5.</t>
  </si>
  <si>
    <t>Inkubavimo temperatūra</t>
  </si>
  <si>
    <t>37±Cº</t>
  </si>
  <si>
    <t>2.6.</t>
  </si>
  <si>
    <t>Inkubavimo laikas</t>
  </si>
  <si>
    <t>01:00-60:00 min</t>
  </si>
  <si>
    <t>2.7.</t>
  </si>
  <si>
    <t xml:space="preserve">Į pasiūlymo kainą turi būti įtrauktos 12 mėn. analizatoriaus </t>
  </si>
  <si>
    <t>techninio aptarnavimo sąnaudos, įskaitant techninę priežiūrą</t>
  </si>
  <si>
    <t>ir galimų defektų ir/ar gedimų šalinimą/remontą, detalių keitimą).</t>
  </si>
  <si>
    <t>Būtina</t>
  </si>
  <si>
    <r>
      <t>1.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Times New Roman"/>
        <family val="1"/>
        <charset val="186"/>
      </rPr>
      <t>Siūloma įranga turi būti nauja, sertifikuota naudojimui Europos Sąjungoje, pažymėtas CE žyme.</t>
    </r>
  </si>
  <si>
    <t xml:space="preserve"> KRAUJO GRUPIŲ, Rh NUSTATYMAS AGLIUTINACIJOS PRINCIPU</t>
  </si>
  <si>
    <t>11.1. Reagentai ir papildomos priemonės kraujo grupių nustatymui stulpelinės agliutinacijos principu</t>
  </si>
  <si>
    <t>Vertinama tik pilna pirkimo dalis, atitinkanti bendrinius kokybinius reikalavimus</t>
  </si>
  <si>
    <t>Siūloma pakuotė</t>
  </si>
  <si>
    <t>Anti-A</t>
  </si>
  <si>
    <t>Anti-B</t>
  </si>
  <si>
    <t>Anti-AB</t>
  </si>
  <si>
    <t>Anti-D (IgM )</t>
  </si>
  <si>
    <t>11 PIRKIMO DALIS</t>
  </si>
  <si>
    <t xml:space="preserve">Diagnostinių reagentų,
medžiagų pavadinimai
</t>
  </si>
  <si>
    <t xml:space="preserve">Preliminarus
tyrimų skaičius
per 12 mėn.
(įskaitant kontrolinius tyrimus)
</t>
  </si>
  <si>
    <t xml:space="preserve">Reagentų ir priemonių kiekis (ml./vnt.)
nurodytam
tyrimų skaičiui
</t>
  </si>
  <si>
    <t xml:space="preserve">Siūlomos
pakuotės kaina,
EUR be PVM
</t>
  </si>
  <si>
    <t xml:space="preserve">Suma, EUR be
PVM 12 mėn.
</t>
  </si>
  <si>
    <t xml:space="preserve">Suma, EUR su
PVM 12 mėn.
</t>
  </si>
  <si>
    <t>Reikalavimai laboratoriniams reagentams ir eksploatacinėms medžiagoms:</t>
  </si>
  <si>
    <t>1. Reagentai ir eksploatacinės medžiagos turi būti originalios;</t>
  </si>
  <si>
    <t>2.Reagentai paženklinti CE ženklu;</t>
  </si>
  <si>
    <t xml:space="preserve">3.Siūlomų reagentų, kontrolinių medžiagų  ir eksploatacinių medžiagų kiekio turi pakakti numatytam preliminariam tyrimų kiekiui atlikti per 12 mėn., atsižvelgiant į tyrimų skaičių ir reagentų, </t>
  </si>
  <si>
    <t>kontrolinių bei eksploatacinių medžiagų galiojimo trukmę atidarius pakuotę;</t>
  </si>
  <si>
    <t>4. Reagentų galiojimas pristatymo metu ne mažesnis nei 6 mėn.;</t>
  </si>
  <si>
    <t>5. Būtina pateikti reagentų ir eksploatacinių medžiagų naudojimo instrukcijas ir saugos duomenų lapus originalo ir lietuvių kalba.</t>
  </si>
  <si>
    <t>Pastabos:</t>
  </si>
  <si>
    <r>
      <t>1.</t>
    </r>
    <r>
      <rPr>
        <b/>
        <sz val="7"/>
        <color rgb="FFFF0000"/>
        <rFont val="Times New Roman"/>
        <family val="1"/>
        <charset val="186"/>
      </rPr>
      <t xml:space="preserve">       </t>
    </r>
    <r>
      <rPr>
        <b/>
        <sz val="10"/>
        <color rgb="FFFF0000"/>
        <rFont val="Times New Roman"/>
        <family val="1"/>
        <charset val="186"/>
      </rPr>
      <t>Visose pirkimo dalyse kalibracijos ir kontrolės tyrimų kiekis įskaičiuoti.</t>
    </r>
  </si>
  <si>
    <t xml:space="preserve">Standartiniai eritrocitai A1,A2,B,O
</t>
  </si>
  <si>
    <t xml:space="preserve">MBALI </t>
  </si>
  <si>
    <t>CE-IMMUNDIAGNOSTIKA</t>
  </si>
  <si>
    <t>Bio-rad</t>
  </si>
  <si>
    <t>1x10 ml</t>
  </si>
  <si>
    <t>4x10 ml</t>
  </si>
  <si>
    <t>03110</t>
  </si>
  <si>
    <t>02110</t>
  </si>
  <si>
    <t>01110</t>
  </si>
  <si>
    <t>06210</t>
  </si>
  <si>
    <t>816009</t>
  </si>
  <si>
    <t>3.2.</t>
  </si>
  <si>
    <t>Skiediklis 2</t>
  </si>
  <si>
    <t>Gelio kortelės LISS/Coombs</t>
  </si>
  <si>
    <t>Dviejų donorų standartiniai eritrocitai</t>
  </si>
  <si>
    <t>MBALI</t>
  </si>
  <si>
    <t>009260V</t>
  </si>
  <si>
    <t>004015V</t>
  </si>
  <si>
    <t>Gelio kortelės ABO/D</t>
  </si>
  <si>
    <t>001324V</t>
  </si>
  <si>
    <t>005014V</t>
  </si>
  <si>
    <t>003613V</t>
  </si>
  <si>
    <t>NaCl gelio kortelės</t>
  </si>
  <si>
    <t>1x12 vnt.</t>
  </si>
  <si>
    <t>1x100 ml</t>
  </si>
  <si>
    <t>2x10 ml</t>
  </si>
  <si>
    <t>100 ml</t>
  </si>
  <si>
    <t>204 vnt.</t>
  </si>
  <si>
    <t>500 ml</t>
  </si>
  <si>
    <t>84 vnt.</t>
  </si>
  <si>
    <t>12x2x10 ml</t>
  </si>
  <si>
    <t>156 vnt.</t>
  </si>
  <si>
    <t>Kokybės kontrolė 1</t>
  </si>
  <si>
    <t>Kokybės kontrolė 2</t>
  </si>
  <si>
    <t>4 vnt.</t>
  </si>
  <si>
    <t>1x6 ml</t>
  </si>
  <si>
    <t>3.3.</t>
  </si>
  <si>
    <t>3.4.</t>
  </si>
  <si>
    <t>009321</t>
  </si>
  <si>
    <t>009322</t>
  </si>
  <si>
    <t>48x10 ml</t>
  </si>
  <si>
    <t>30 ml</t>
  </si>
  <si>
    <t>11 pirkimo dalies reagentų ir/ar papildomų priemonių bendra suma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</si>
</sst>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A"/>
      <name val="Times New Roman"/>
      <family val="1"/>
      <charset val="186"/>
    </font>
    <font>
      <b/>
      <u/>
      <sz val="10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b/>
      <sz val="7"/>
      <color rgb="FFFF0000"/>
      <name val="Times New Roman"/>
      <family val="1"/>
      <charset val="186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12" xfId="0" applyBorder="1"/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indent="6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/>
    <xf numFmtId="0" fontId="11" fillId="0" borderId="0" xfId="0" applyFont="1" applyAlignment="1">
      <alignment horizontal="left" vertical="center" indent="5"/>
    </xf>
    <xf numFmtId="0" fontId="12" fillId="0" borderId="0" xfId="0" applyFont="1"/>
    <xf numFmtId="0" fontId="13" fillId="0" borderId="0" xfId="0" applyFont="1" applyAlignment="1">
      <alignment horizontal="left" vertical="center" indent="5"/>
    </xf>
    <xf numFmtId="0" fontId="13" fillId="0" borderId="0" xfId="0" applyFont="1" applyAlignment="1">
      <alignment vertical="center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2" xfId="0" applyNumberFormat="1" applyBorder="1"/>
    <xf numFmtId="2" fontId="2" fillId="0" borderId="8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18" fillId="0" borderId="1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10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F3FF-C0C8-461C-8E17-F28D4887091B}">
  <dimension ref="A2:O90"/>
  <sheetViews>
    <sheetView tabSelected="1" zoomScaleNormal="100" workbookViewId="0">
      <selection activeCell="J76" sqref="J76"/>
    </sheetView>
  </sheetViews>
  <sheetFormatPr defaultRowHeight="15" x14ac:dyDescent="0.25"/>
  <cols>
    <col min="2" max="2" width="32.140625" customWidth="1"/>
    <col min="3" max="3" width="24.5703125" customWidth="1"/>
    <col min="4" max="4" width="37" customWidth="1"/>
    <col min="5" max="5" width="17.28515625" customWidth="1"/>
    <col min="6" max="6" width="12.28515625" customWidth="1"/>
    <col min="7" max="7" width="14.140625" customWidth="1"/>
    <col min="8" max="8" width="12.7109375" customWidth="1"/>
    <col min="9" max="9" width="12.42578125" customWidth="1"/>
    <col min="10" max="10" width="28.28515625" customWidth="1"/>
    <col min="11" max="11" width="15.28515625" hidden="1" customWidth="1"/>
    <col min="12" max="12" width="47" hidden="1" customWidth="1"/>
    <col min="13" max="13" width="0" hidden="1" customWidth="1"/>
    <col min="14" max="14" width="13.5703125" hidden="1" customWidth="1"/>
    <col min="15" max="15" width="12.7109375" hidden="1" customWidth="1"/>
  </cols>
  <sheetData>
    <row r="2" spans="1:15" x14ac:dyDescent="0.25">
      <c r="A2" s="10"/>
      <c r="D2" s="10" t="s">
        <v>8</v>
      </c>
    </row>
    <row r="3" spans="1:15" x14ac:dyDescent="0.25">
      <c r="A3" s="11"/>
      <c r="D3" s="11" t="s">
        <v>9</v>
      </c>
    </row>
    <row r="4" spans="1:15" x14ac:dyDescent="0.25">
      <c r="A4" s="4"/>
    </row>
    <row r="5" spans="1:15" x14ac:dyDescent="0.25">
      <c r="A5" s="12"/>
    </row>
    <row r="6" spans="1:15" x14ac:dyDescent="0.25">
      <c r="A6" s="12" t="s">
        <v>10</v>
      </c>
    </row>
    <row r="7" spans="1:15" x14ac:dyDescent="0.25">
      <c r="A7" s="12" t="s">
        <v>11</v>
      </c>
    </row>
    <row r="8" spans="1:15" x14ac:dyDescent="0.25">
      <c r="A8" s="12"/>
    </row>
    <row r="9" spans="1:15" ht="15.75" thickBot="1" x14ac:dyDescent="0.3">
      <c r="A9" s="12" t="s">
        <v>12</v>
      </c>
    </row>
    <row r="10" spans="1:15" ht="90" customHeight="1" thickBot="1" x14ac:dyDescent="0.3">
      <c r="A10" s="9" t="s">
        <v>1</v>
      </c>
      <c r="B10" s="9" t="s">
        <v>13</v>
      </c>
      <c r="C10" s="17" t="s">
        <v>22</v>
      </c>
      <c r="D10" s="17" t="s">
        <v>23</v>
      </c>
      <c r="E10" s="17" t="s">
        <v>2</v>
      </c>
      <c r="F10" s="9" t="s">
        <v>24</v>
      </c>
      <c r="G10" s="17" t="s">
        <v>25</v>
      </c>
      <c r="H10" s="18" t="s">
        <v>26</v>
      </c>
      <c r="I10" s="9" t="s">
        <v>27</v>
      </c>
      <c r="J10" s="74" t="s">
        <v>28</v>
      </c>
      <c r="K10" s="5" t="s">
        <v>3</v>
      </c>
      <c r="L10" s="5" t="s">
        <v>4</v>
      </c>
      <c r="M10" s="5" t="s">
        <v>5</v>
      </c>
      <c r="N10" s="5" t="s">
        <v>6</v>
      </c>
      <c r="O10" s="5" t="s">
        <v>7</v>
      </c>
    </row>
    <row r="11" spans="1:15" ht="26.25" thickBot="1" x14ac:dyDescent="0.3">
      <c r="A11" s="14" t="s">
        <v>14</v>
      </c>
      <c r="B11" s="3" t="s">
        <v>15</v>
      </c>
      <c r="C11" s="39">
        <v>200</v>
      </c>
      <c r="D11" s="2"/>
      <c r="E11" s="2"/>
      <c r="F11" s="7"/>
      <c r="G11" s="8"/>
      <c r="H11" s="7"/>
      <c r="I11" s="7"/>
      <c r="J11" s="8"/>
      <c r="K11" s="61"/>
      <c r="L11" s="6"/>
      <c r="M11" s="6"/>
      <c r="N11" s="6"/>
      <c r="O11" s="6"/>
    </row>
    <row r="12" spans="1:15" ht="15.75" thickBot="1" x14ac:dyDescent="0.3">
      <c r="A12" s="41" t="s">
        <v>42</v>
      </c>
      <c r="B12" s="42" t="s">
        <v>128</v>
      </c>
      <c r="C12" s="39"/>
      <c r="D12" s="39" t="s">
        <v>137</v>
      </c>
      <c r="E12" s="39" t="s">
        <v>133</v>
      </c>
      <c r="F12" s="50">
        <v>37.200000000000003</v>
      </c>
      <c r="G12" s="53">
        <f>F12*1.05</f>
        <v>39.06</v>
      </c>
      <c r="H12" s="50">
        <f>F12*17</f>
        <v>632.40000000000009</v>
      </c>
      <c r="I12" s="50">
        <f>H12*1.05</f>
        <v>664.0200000000001</v>
      </c>
      <c r="J12" s="44" t="s">
        <v>113</v>
      </c>
      <c r="K12" s="60" t="s">
        <v>125</v>
      </c>
      <c r="L12" s="36">
        <v>5</v>
      </c>
      <c r="M12" s="58">
        <f>I12-H12</f>
        <v>31.620000000000005</v>
      </c>
      <c r="N12" s="47" t="s">
        <v>113</v>
      </c>
      <c r="O12" s="37" t="s">
        <v>129</v>
      </c>
    </row>
    <row r="13" spans="1:15" ht="15.75" thickBot="1" x14ac:dyDescent="0.3">
      <c r="A13" s="8" t="s">
        <v>45</v>
      </c>
      <c r="B13" s="43" t="s">
        <v>122</v>
      </c>
      <c r="C13" s="44"/>
      <c r="D13" s="44" t="s">
        <v>136</v>
      </c>
      <c r="E13" s="44" t="s">
        <v>134</v>
      </c>
      <c r="F13" s="51">
        <v>40</v>
      </c>
      <c r="G13" s="53">
        <f t="shared" ref="G13:G15" si="0">F13*1.05</f>
        <v>42</v>
      </c>
      <c r="H13" s="51">
        <f>F13*1</f>
        <v>40</v>
      </c>
      <c r="I13" s="50">
        <f t="shared" ref="I13:I15" si="1">H13*1.05</f>
        <v>42</v>
      </c>
      <c r="J13" s="44" t="s">
        <v>113</v>
      </c>
      <c r="K13" s="60" t="s">
        <v>125</v>
      </c>
      <c r="L13" s="36">
        <v>5</v>
      </c>
      <c r="M13" s="58">
        <f t="shared" ref="M13:M26" si="2">I13-H13</f>
        <v>2</v>
      </c>
      <c r="N13" s="47" t="s">
        <v>113</v>
      </c>
      <c r="O13" s="37" t="s">
        <v>126</v>
      </c>
    </row>
    <row r="14" spans="1:15" ht="15.75" thickBot="1" x14ac:dyDescent="0.3">
      <c r="A14" s="35" t="s">
        <v>48</v>
      </c>
      <c r="B14" s="45" t="s">
        <v>142</v>
      </c>
      <c r="C14" s="39"/>
      <c r="D14" s="39" t="s">
        <v>144</v>
      </c>
      <c r="E14" s="39" t="s">
        <v>145</v>
      </c>
      <c r="F14" s="53">
        <v>14.2</v>
      </c>
      <c r="G14" s="53">
        <f t="shared" si="0"/>
        <v>14.91</v>
      </c>
      <c r="H14" s="53">
        <f>F14*4</f>
        <v>56.8</v>
      </c>
      <c r="I14" s="50">
        <f t="shared" si="1"/>
        <v>59.64</v>
      </c>
      <c r="J14" s="44" t="s">
        <v>113</v>
      </c>
      <c r="K14" s="60" t="s">
        <v>125</v>
      </c>
      <c r="L14" s="36">
        <v>5</v>
      </c>
      <c r="M14" s="58">
        <f t="shared" si="2"/>
        <v>2.8400000000000034</v>
      </c>
      <c r="N14" s="47" t="s">
        <v>113</v>
      </c>
      <c r="O14" s="46" t="s">
        <v>148</v>
      </c>
    </row>
    <row r="15" spans="1:15" ht="15.75" thickBot="1" x14ac:dyDescent="0.3">
      <c r="A15" s="35" t="s">
        <v>51</v>
      </c>
      <c r="B15" s="45" t="s">
        <v>143</v>
      </c>
      <c r="C15" s="39"/>
      <c r="D15" s="39" t="s">
        <v>144</v>
      </c>
      <c r="E15" s="39" t="s">
        <v>145</v>
      </c>
      <c r="F15" s="54">
        <v>14.2</v>
      </c>
      <c r="G15" s="53">
        <f t="shared" si="0"/>
        <v>14.91</v>
      </c>
      <c r="H15" s="54">
        <f>F15*4</f>
        <v>56.8</v>
      </c>
      <c r="I15" s="50">
        <f t="shared" si="1"/>
        <v>59.64</v>
      </c>
      <c r="J15" s="44" t="s">
        <v>113</v>
      </c>
      <c r="K15" s="60" t="s">
        <v>125</v>
      </c>
      <c r="L15" s="36">
        <v>5</v>
      </c>
      <c r="M15" s="58">
        <f t="shared" si="2"/>
        <v>2.8400000000000034</v>
      </c>
      <c r="N15" s="47" t="s">
        <v>113</v>
      </c>
      <c r="O15" s="46" t="s">
        <v>149</v>
      </c>
    </row>
    <row r="16" spans="1:15" ht="15.75" thickBot="1" x14ac:dyDescent="0.3">
      <c r="A16" s="1" t="s">
        <v>16</v>
      </c>
      <c r="B16" s="3" t="s">
        <v>17</v>
      </c>
      <c r="C16" s="39">
        <v>450</v>
      </c>
      <c r="D16" s="2"/>
      <c r="E16" s="39"/>
      <c r="F16" s="49"/>
      <c r="G16" s="49"/>
      <c r="H16" s="49"/>
      <c r="I16" s="49"/>
      <c r="J16" s="73"/>
      <c r="K16" s="60"/>
      <c r="L16" s="6"/>
      <c r="M16" s="58"/>
      <c r="N16" s="6"/>
      <c r="O16" s="37"/>
    </row>
    <row r="17" spans="1:15" ht="15.75" thickBot="1" x14ac:dyDescent="0.3">
      <c r="A17" s="16" t="s">
        <v>62</v>
      </c>
      <c r="B17" s="42" t="s">
        <v>123</v>
      </c>
      <c r="C17" s="39"/>
      <c r="D17" s="39" t="s">
        <v>141</v>
      </c>
      <c r="E17" s="39" t="s">
        <v>133</v>
      </c>
      <c r="F17" s="52">
        <v>56</v>
      </c>
      <c r="G17" s="52">
        <f>F17*1.05</f>
        <v>58.800000000000004</v>
      </c>
      <c r="H17" s="52">
        <f>F17*13</f>
        <v>728</v>
      </c>
      <c r="I17" s="52">
        <f>H17*1.05</f>
        <v>764.4</v>
      </c>
      <c r="J17" s="73" t="s">
        <v>113</v>
      </c>
      <c r="K17" s="60" t="s">
        <v>125</v>
      </c>
      <c r="L17" s="47">
        <v>5</v>
      </c>
      <c r="M17" s="58">
        <f t="shared" si="2"/>
        <v>36.399999999999977</v>
      </c>
      <c r="N17" s="47" t="s">
        <v>113</v>
      </c>
      <c r="O17" s="37" t="s">
        <v>127</v>
      </c>
    </row>
    <row r="18" spans="1:15" ht="26.25" thickBot="1" x14ac:dyDescent="0.3">
      <c r="A18" s="16" t="s">
        <v>66</v>
      </c>
      <c r="B18" s="42" t="s">
        <v>124</v>
      </c>
      <c r="C18" s="39"/>
      <c r="D18" s="39" t="s">
        <v>140</v>
      </c>
      <c r="E18" s="39" t="s">
        <v>135</v>
      </c>
      <c r="F18" s="52">
        <v>52</v>
      </c>
      <c r="G18" s="52">
        <f>F18*1.05</f>
        <v>54.6</v>
      </c>
      <c r="H18" s="52">
        <f>F18*12</f>
        <v>624</v>
      </c>
      <c r="I18" s="52">
        <f>H18*1.05</f>
        <v>655.20000000000005</v>
      </c>
      <c r="J18" s="73" t="s">
        <v>113</v>
      </c>
      <c r="K18" s="60" t="s">
        <v>125</v>
      </c>
      <c r="L18" s="47">
        <v>5</v>
      </c>
      <c r="M18" s="58">
        <f t="shared" si="2"/>
        <v>31.200000000000045</v>
      </c>
      <c r="N18" s="47" t="s">
        <v>113</v>
      </c>
      <c r="O18" s="37" t="s">
        <v>131</v>
      </c>
    </row>
    <row r="19" spans="1:15" ht="15.75" thickBot="1" x14ac:dyDescent="0.3">
      <c r="A19" s="8" t="s">
        <v>68</v>
      </c>
      <c r="B19" s="43" t="s">
        <v>132</v>
      </c>
      <c r="C19" s="44"/>
      <c r="D19" s="44" t="s">
        <v>141</v>
      </c>
      <c r="E19" s="44" t="s">
        <v>133</v>
      </c>
      <c r="F19" s="53">
        <v>56</v>
      </c>
      <c r="G19" s="57">
        <f>F19*1.05</f>
        <v>58.800000000000004</v>
      </c>
      <c r="H19" s="53">
        <f>F19*13</f>
        <v>728</v>
      </c>
      <c r="I19" s="57">
        <f>H19*1.05</f>
        <v>764.4</v>
      </c>
      <c r="J19" s="44" t="s">
        <v>113</v>
      </c>
      <c r="K19" s="60" t="s">
        <v>125</v>
      </c>
      <c r="L19" s="47">
        <v>5</v>
      </c>
      <c r="M19" s="58">
        <f t="shared" si="2"/>
        <v>36.399999999999977</v>
      </c>
      <c r="N19" s="47" t="s">
        <v>113</v>
      </c>
      <c r="O19" s="37" t="s">
        <v>130</v>
      </c>
    </row>
    <row r="20" spans="1:15" ht="15.75" thickBot="1" x14ac:dyDescent="0.3">
      <c r="A20" s="35" t="s">
        <v>70</v>
      </c>
      <c r="B20" s="45" t="s">
        <v>142</v>
      </c>
      <c r="C20" s="39"/>
      <c r="D20" s="39" t="s">
        <v>144</v>
      </c>
      <c r="E20" s="39" t="s">
        <v>145</v>
      </c>
      <c r="F20" s="52">
        <v>14.2</v>
      </c>
      <c r="G20" s="52">
        <f>F20*1.05</f>
        <v>14.91</v>
      </c>
      <c r="H20" s="52">
        <f>F20*4</f>
        <v>56.8</v>
      </c>
      <c r="I20" s="52">
        <f>H20*1.05</f>
        <v>59.64</v>
      </c>
      <c r="J20" s="73" t="s">
        <v>113</v>
      </c>
      <c r="K20" s="60" t="s">
        <v>125</v>
      </c>
      <c r="L20" s="47">
        <v>5</v>
      </c>
      <c r="M20" s="58">
        <f t="shared" si="2"/>
        <v>2.8400000000000034</v>
      </c>
      <c r="N20" s="47" t="s">
        <v>113</v>
      </c>
      <c r="O20" s="46" t="s">
        <v>148</v>
      </c>
    </row>
    <row r="21" spans="1:15" ht="15.75" thickBot="1" x14ac:dyDescent="0.3">
      <c r="A21" s="35" t="s">
        <v>74</v>
      </c>
      <c r="B21" s="45" t="s">
        <v>143</v>
      </c>
      <c r="C21" s="39"/>
      <c r="D21" s="39" t="s">
        <v>144</v>
      </c>
      <c r="E21" s="39" t="s">
        <v>145</v>
      </c>
      <c r="F21" s="52">
        <v>14.2</v>
      </c>
      <c r="G21" s="52">
        <f>F21*1.05</f>
        <v>14.91</v>
      </c>
      <c r="H21" s="52">
        <f>F21*4</f>
        <v>56.8</v>
      </c>
      <c r="I21" s="52">
        <f>H21*1.05</f>
        <v>59.64</v>
      </c>
      <c r="J21" s="73" t="s">
        <v>113</v>
      </c>
      <c r="K21" s="60" t="s">
        <v>125</v>
      </c>
      <c r="L21" s="47">
        <v>5</v>
      </c>
      <c r="M21" s="58">
        <f t="shared" si="2"/>
        <v>2.8400000000000034</v>
      </c>
      <c r="N21" s="47" t="s">
        <v>113</v>
      </c>
      <c r="O21" s="46" t="s">
        <v>149</v>
      </c>
    </row>
    <row r="22" spans="1:15" ht="15.75" thickBot="1" x14ac:dyDescent="0.3">
      <c r="A22" s="1" t="s">
        <v>18</v>
      </c>
      <c r="B22" s="3" t="s">
        <v>19</v>
      </c>
      <c r="C22" s="39">
        <v>450</v>
      </c>
      <c r="D22" s="2"/>
      <c r="E22" s="39"/>
      <c r="F22" s="49"/>
      <c r="G22" s="49"/>
      <c r="H22" s="49"/>
      <c r="I22" s="49"/>
      <c r="J22" s="73"/>
      <c r="K22" s="60"/>
      <c r="L22" s="6"/>
      <c r="M22" s="58"/>
      <c r="N22" s="47"/>
      <c r="O22" s="6"/>
    </row>
    <row r="23" spans="1:15" ht="15.75" thickBot="1" x14ac:dyDescent="0.3">
      <c r="A23" s="16" t="s">
        <v>20</v>
      </c>
      <c r="B23" s="42" t="s">
        <v>123</v>
      </c>
      <c r="C23" s="2"/>
      <c r="D23" s="39" t="s">
        <v>139</v>
      </c>
      <c r="E23" s="39" t="s">
        <v>133</v>
      </c>
      <c r="F23" s="52">
        <v>56</v>
      </c>
      <c r="G23" s="52">
        <f>F23*1.05</f>
        <v>58.800000000000004</v>
      </c>
      <c r="H23" s="52">
        <f>F23*7</f>
        <v>392</v>
      </c>
      <c r="I23" s="52">
        <f>H23*1.05</f>
        <v>411.6</v>
      </c>
      <c r="J23" s="73" t="s">
        <v>113</v>
      </c>
      <c r="K23" s="60" t="s">
        <v>125</v>
      </c>
      <c r="L23" s="37">
        <v>5</v>
      </c>
      <c r="M23" s="58">
        <f t="shared" si="2"/>
        <v>19.600000000000023</v>
      </c>
      <c r="N23" s="47" t="s">
        <v>113</v>
      </c>
      <c r="O23" s="37" t="s">
        <v>127</v>
      </c>
    </row>
    <row r="24" spans="1:15" ht="15.75" thickBot="1" x14ac:dyDescent="0.3">
      <c r="A24" s="35" t="s">
        <v>121</v>
      </c>
      <c r="B24" s="42" t="s">
        <v>122</v>
      </c>
      <c r="C24" s="2"/>
      <c r="D24" s="39" t="s">
        <v>138</v>
      </c>
      <c r="E24" s="39" t="s">
        <v>134</v>
      </c>
      <c r="F24" s="52">
        <v>40</v>
      </c>
      <c r="G24" s="52">
        <f t="shared" ref="G24:G26" si="3">F24*1.05</f>
        <v>42</v>
      </c>
      <c r="H24" s="52">
        <f>F24*5</f>
        <v>200</v>
      </c>
      <c r="I24" s="52">
        <f t="shared" ref="I24:I26" si="4">H24*1.05</f>
        <v>210</v>
      </c>
      <c r="J24" s="73" t="s">
        <v>113</v>
      </c>
      <c r="K24" s="60" t="s">
        <v>125</v>
      </c>
      <c r="L24" s="37">
        <v>5</v>
      </c>
      <c r="M24" s="58">
        <f t="shared" si="2"/>
        <v>10</v>
      </c>
      <c r="N24" s="47" t="s">
        <v>113</v>
      </c>
      <c r="O24" s="37" t="s">
        <v>126</v>
      </c>
    </row>
    <row r="25" spans="1:15" ht="15.75" thickBot="1" x14ac:dyDescent="0.3">
      <c r="A25" s="35" t="s">
        <v>146</v>
      </c>
      <c r="B25" s="45" t="s">
        <v>142</v>
      </c>
      <c r="C25" s="2"/>
      <c r="D25" s="39" t="s">
        <v>144</v>
      </c>
      <c r="E25" s="39" t="s">
        <v>145</v>
      </c>
      <c r="F25" s="52">
        <v>14.2</v>
      </c>
      <c r="G25" s="52">
        <f t="shared" si="3"/>
        <v>14.91</v>
      </c>
      <c r="H25" s="52">
        <f>F25*4</f>
        <v>56.8</v>
      </c>
      <c r="I25" s="52">
        <f t="shared" si="4"/>
        <v>59.64</v>
      </c>
      <c r="J25" s="73" t="s">
        <v>113</v>
      </c>
      <c r="K25" s="60" t="s">
        <v>125</v>
      </c>
      <c r="L25" s="47">
        <v>5</v>
      </c>
      <c r="M25" s="58">
        <f t="shared" si="2"/>
        <v>2.8400000000000034</v>
      </c>
      <c r="N25" s="47" t="s">
        <v>113</v>
      </c>
      <c r="O25" s="46" t="s">
        <v>148</v>
      </c>
    </row>
    <row r="26" spans="1:15" ht="15.75" thickBot="1" x14ac:dyDescent="0.3">
      <c r="A26" s="8" t="s">
        <v>147</v>
      </c>
      <c r="B26" s="45" t="s">
        <v>143</v>
      </c>
      <c r="C26" s="9"/>
      <c r="D26" s="44" t="s">
        <v>144</v>
      </c>
      <c r="E26" s="44" t="s">
        <v>145</v>
      </c>
      <c r="F26" s="53">
        <v>14.2</v>
      </c>
      <c r="G26" s="52">
        <f t="shared" si="3"/>
        <v>14.91</v>
      </c>
      <c r="H26" s="52">
        <f>F26*4</f>
        <v>56.8</v>
      </c>
      <c r="I26" s="52">
        <f t="shared" si="4"/>
        <v>59.64</v>
      </c>
      <c r="J26" s="44" t="s">
        <v>113</v>
      </c>
      <c r="K26" s="60" t="s">
        <v>125</v>
      </c>
      <c r="L26" s="37">
        <v>5</v>
      </c>
      <c r="M26" s="58">
        <f t="shared" si="2"/>
        <v>2.8400000000000034</v>
      </c>
      <c r="N26" s="47" t="s">
        <v>113</v>
      </c>
      <c r="O26" s="46" t="s">
        <v>149</v>
      </c>
    </row>
    <row r="27" spans="1:15" ht="15.75" customHeight="1" thickBot="1" x14ac:dyDescent="0.3">
      <c r="A27" s="63" t="s">
        <v>21</v>
      </c>
      <c r="B27" s="64"/>
      <c r="C27" s="64"/>
      <c r="D27" s="64"/>
      <c r="E27" s="64"/>
      <c r="F27" s="64"/>
      <c r="G27" s="65"/>
      <c r="H27" s="55">
        <f>SUM(H12:H26)</f>
        <v>3685.2000000000007</v>
      </c>
      <c r="I27" s="56">
        <f>SUM(I12:I26)</f>
        <v>3869.4599999999996</v>
      </c>
      <c r="J27" s="14"/>
      <c r="K27" s="61"/>
      <c r="L27" s="6"/>
      <c r="M27" s="48"/>
      <c r="N27" s="6"/>
      <c r="O27" s="6"/>
    </row>
    <row r="29" spans="1:15" x14ac:dyDescent="0.25">
      <c r="A29" t="s">
        <v>29</v>
      </c>
    </row>
    <row r="30" spans="1:15" x14ac:dyDescent="0.25">
      <c r="A30" s="20" t="s">
        <v>30</v>
      </c>
    </row>
    <row r="31" spans="1:15" x14ac:dyDescent="0.25">
      <c r="A31" t="s">
        <v>31</v>
      </c>
    </row>
    <row r="32" spans="1:15" ht="32.25" customHeight="1" x14ac:dyDescent="0.25">
      <c r="A32" s="72" t="s">
        <v>32</v>
      </c>
      <c r="B32" s="72"/>
      <c r="C32" s="72"/>
      <c r="D32" s="72"/>
      <c r="E32" s="72"/>
      <c r="F32" s="72"/>
      <c r="G32" s="72"/>
      <c r="H32" s="72"/>
      <c r="I32" s="72"/>
      <c r="J32" s="72"/>
    </row>
    <row r="33" spans="1:4" x14ac:dyDescent="0.25">
      <c r="A33" t="s">
        <v>33</v>
      </c>
    </row>
    <row r="34" spans="1:4" x14ac:dyDescent="0.25">
      <c r="A34" t="s">
        <v>34</v>
      </c>
    </row>
    <row r="35" spans="1:4" x14ac:dyDescent="0.25">
      <c r="A35" t="s">
        <v>35</v>
      </c>
    </row>
    <row r="37" spans="1:4" x14ac:dyDescent="0.25">
      <c r="A37" s="21" t="s">
        <v>36</v>
      </c>
    </row>
    <row r="38" spans="1:4" ht="15.75" thickBot="1" x14ac:dyDescent="0.3">
      <c r="A38" s="12" t="s">
        <v>37</v>
      </c>
    </row>
    <row r="39" spans="1:4" ht="51.75" thickBot="1" x14ac:dyDescent="0.3">
      <c r="A39" s="9" t="s">
        <v>1</v>
      </c>
      <c r="B39" s="17" t="s">
        <v>38</v>
      </c>
      <c r="C39" s="17" t="s">
        <v>39</v>
      </c>
      <c r="D39" s="17" t="s">
        <v>40</v>
      </c>
    </row>
    <row r="40" spans="1:4" ht="15.75" thickBot="1" x14ac:dyDescent="0.3">
      <c r="A40" s="1" t="s">
        <v>14</v>
      </c>
      <c r="B40" s="3" t="s">
        <v>41</v>
      </c>
      <c r="C40" s="2"/>
      <c r="D40" s="2"/>
    </row>
    <row r="41" spans="1:4" ht="49.5" customHeight="1" thickBot="1" x14ac:dyDescent="0.3">
      <c r="A41" s="1" t="s">
        <v>42</v>
      </c>
      <c r="B41" s="2" t="s">
        <v>43</v>
      </c>
      <c r="C41" s="2" t="s">
        <v>44</v>
      </c>
      <c r="D41" s="2"/>
    </row>
    <row r="42" spans="1:4" ht="33.75" customHeight="1" thickBot="1" x14ac:dyDescent="0.3">
      <c r="A42" s="1" t="s">
        <v>45</v>
      </c>
      <c r="B42" s="2" t="s">
        <v>46</v>
      </c>
      <c r="C42" s="2" t="s">
        <v>47</v>
      </c>
      <c r="D42" s="2"/>
    </row>
    <row r="43" spans="1:4" ht="21" customHeight="1" thickBot="1" x14ac:dyDescent="0.3">
      <c r="A43" s="1" t="s">
        <v>48</v>
      </c>
      <c r="B43" s="2" t="s">
        <v>49</v>
      </c>
      <c r="C43" s="2" t="s">
        <v>50</v>
      </c>
      <c r="D43" s="2"/>
    </row>
    <row r="44" spans="1:4" ht="33.75" customHeight="1" thickBot="1" x14ac:dyDescent="0.3">
      <c r="A44" s="1" t="s">
        <v>51</v>
      </c>
      <c r="B44" s="2" t="s">
        <v>52</v>
      </c>
      <c r="C44" s="2" t="s">
        <v>53</v>
      </c>
      <c r="D44" s="2"/>
    </row>
    <row r="45" spans="1:4" ht="27" customHeight="1" thickBot="1" x14ac:dyDescent="0.3">
      <c r="A45" s="1" t="s">
        <v>54</v>
      </c>
      <c r="B45" s="2" t="s">
        <v>55</v>
      </c>
      <c r="C45" s="2" t="s">
        <v>56</v>
      </c>
      <c r="D45" s="2"/>
    </row>
    <row r="46" spans="1:4" ht="23.25" customHeight="1" thickBot="1" x14ac:dyDescent="0.3">
      <c r="A46" s="1" t="s">
        <v>57</v>
      </c>
      <c r="B46" s="2" t="s">
        <v>58</v>
      </c>
      <c r="C46" s="2" t="s">
        <v>59</v>
      </c>
      <c r="D46" s="2"/>
    </row>
    <row r="47" spans="1:4" x14ac:dyDescent="0.25">
      <c r="A47" s="69" t="s">
        <v>16</v>
      </c>
      <c r="B47" s="13" t="s">
        <v>60</v>
      </c>
      <c r="C47" s="69"/>
      <c r="D47" s="69"/>
    </row>
    <row r="48" spans="1:4" ht="15.75" thickBot="1" x14ac:dyDescent="0.3">
      <c r="A48" s="71"/>
      <c r="B48" s="3" t="s">
        <v>61</v>
      </c>
      <c r="C48" s="71"/>
      <c r="D48" s="71"/>
    </row>
    <row r="49" spans="1:4" ht="22.5" customHeight="1" x14ac:dyDescent="0.25">
      <c r="A49" s="69" t="s">
        <v>62</v>
      </c>
      <c r="B49" s="15" t="s">
        <v>63</v>
      </c>
      <c r="C49" s="69" t="s">
        <v>65</v>
      </c>
      <c r="D49" s="69"/>
    </row>
    <row r="50" spans="1:4" ht="15.75" thickBot="1" x14ac:dyDescent="0.3">
      <c r="A50" s="71"/>
      <c r="B50" s="2" t="s">
        <v>64</v>
      </c>
      <c r="C50" s="71"/>
      <c r="D50" s="71"/>
    </row>
    <row r="51" spans="1:4" ht="26.25" thickBot="1" x14ac:dyDescent="0.3">
      <c r="A51" s="1" t="s">
        <v>66</v>
      </c>
      <c r="B51" s="2" t="s">
        <v>46</v>
      </c>
      <c r="C51" s="2" t="s">
        <v>67</v>
      </c>
      <c r="D51" s="2"/>
    </row>
    <row r="52" spans="1:4" ht="15.75" thickBot="1" x14ac:dyDescent="0.3">
      <c r="A52" s="1" t="s">
        <v>68</v>
      </c>
      <c r="B52" s="2" t="s">
        <v>49</v>
      </c>
      <c r="C52" s="2" t="s">
        <v>69</v>
      </c>
      <c r="D52" s="2"/>
    </row>
    <row r="53" spans="1:4" x14ac:dyDescent="0.25">
      <c r="A53" s="69" t="s">
        <v>70</v>
      </c>
      <c r="B53" s="69" t="s">
        <v>71</v>
      </c>
      <c r="C53" s="15" t="s">
        <v>72</v>
      </c>
      <c r="D53" s="69"/>
    </row>
    <row r="54" spans="1:4" ht="26.25" thickBot="1" x14ac:dyDescent="0.3">
      <c r="A54" s="71"/>
      <c r="B54" s="71"/>
      <c r="C54" s="2" t="s">
        <v>73</v>
      </c>
      <c r="D54" s="71"/>
    </row>
    <row r="55" spans="1:4" ht="15.75" thickBot="1" x14ac:dyDescent="0.3">
      <c r="A55" s="1" t="s">
        <v>74</v>
      </c>
      <c r="B55" s="2" t="s">
        <v>75</v>
      </c>
      <c r="C55" s="2" t="s">
        <v>76</v>
      </c>
      <c r="D55" s="2"/>
    </row>
    <row r="56" spans="1:4" ht="15.75" thickBot="1" x14ac:dyDescent="0.3">
      <c r="A56" s="1" t="s">
        <v>77</v>
      </c>
      <c r="B56" s="2" t="s">
        <v>78</v>
      </c>
      <c r="C56" s="2" t="s">
        <v>79</v>
      </c>
      <c r="D56" s="2"/>
    </row>
    <row r="57" spans="1:4" ht="25.5" x14ac:dyDescent="0.25">
      <c r="A57" s="69" t="s">
        <v>80</v>
      </c>
      <c r="B57" s="15" t="s">
        <v>81</v>
      </c>
      <c r="C57" s="69" t="s">
        <v>84</v>
      </c>
      <c r="D57" s="69"/>
    </row>
    <row r="58" spans="1:4" ht="25.5" x14ac:dyDescent="0.25">
      <c r="A58" s="70"/>
      <c r="B58" s="15" t="s">
        <v>82</v>
      </c>
      <c r="C58" s="70"/>
      <c r="D58" s="70"/>
    </row>
    <row r="59" spans="1:4" ht="42.75" customHeight="1" thickBot="1" x14ac:dyDescent="0.3">
      <c r="A59" s="71"/>
      <c r="B59" s="2" t="s">
        <v>83</v>
      </c>
      <c r="C59" s="71"/>
      <c r="D59" s="71"/>
    </row>
    <row r="60" spans="1:4" x14ac:dyDescent="0.25">
      <c r="A60" s="22"/>
    </row>
    <row r="61" spans="1:4" x14ac:dyDescent="0.25">
      <c r="A61" s="23" t="s">
        <v>85</v>
      </c>
    </row>
    <row r="62" spans="1:4" x14ac:dyDescent="0.25">
      <c r="A62" s="21"/>
    </row>
    <row r="63" spans="1:4" x14ac:dyDescent="0.25">
      <c r="A63" s="21"/>
      <c r="D63" s="10" t="s">
        <v>94</v>
      </c>
    </row>
    <row r="64" spans="1:4" x14ac:dyDescent="0.25">
      <c r="A64" s="11"/>
      <c r="D64" s="11" t="s">
        <v>86</v>
      </c>
    </row>
    <row r="65" spans="1:15" x14ac:dyDescent="0.25">
      <c r="A65" s="12" t="s">
        <v>87</v>
      </c>
      <c r="I65" s="76"/>
      <c r="J65" s="76"/>
    </row>
    <row r="66" spans="1:15" ht="15.75" thickBot="1" x14ac:dyDescent="0.3">
      <c r="A66" s="24" t="s">
        <v>88</v>
      </c>
      <c r="I66" s="76"/>
      <c r="J66" s="76"/>
    </row>
    <row r="67" spans="1:15" ht="77.25" thickBot="1" x14ac:dyDescent="0.3">
      <c r="A67" s="25" t="s">
        <v>0</v>
      </c>
      <c r="B67" s="26" t="s">
        <v>95</v>
      </c>
      <c r="C67" s="26" t="s">
        <v>96</v>
      </c>
      <c r="D67" s="27" t="s">
        <v>97</v>
      </c>
      <c r="E67" s="28" t="s">
        <v>89</v>
      </c>
      <c r="F67" s="27" t="s">
        <v>98</v>
      </c>
      <c r="G67" s="27" t="s">
        <v>99</v>
      </c>
      <c r="H67" s="62" t="s">
        <v>100</v>
      </c>
      <c r="I67" s="77"/>
      <c r="J67" s="77"/>
      <c r="K67" s="5" t="s">
        <v>5</v>
      </c>
      <c r="L67" s="5" t="s">
        <v>6</v>
      </c>
      <c r="M67" s="5" t="s">
        <v>7</v>
      </c>
      <c r="N67" s="5" t="s">
        <v>3</v>
      </c>
      <c r="O67" s="5" t="s">
        <v>4</v>
      </c>
    </row>
    <row r="68" spans="1:15" ht="15.75" thickBot="1" x14ac:dyDescent="0.3">
      <c r="A68" s="1">
        <v>1</v>
      </c>
      <c r="B68" s="2" t="s">
        <v>90</v>
      </c>
      <c r="C68" s="39">
        <v>500</v>
      </c>
      <c r="D68" s="39" t="s">
        <v>151</v>
      </c>
      <c r="E68" s="39" t="s">
        <v>114</v>
      </c>
      <c r="F68" s="52">
        <v>4</v>
      </c>
      <c r="G68" s="52">
        <f>F68*3</f>
        <v>12</v>
      </c>
      <c r="H68" s="54">
        <f>G68*1.05</f>
        <v>12.600000000000001</v>
      </c>
      <c r="I68" s="78"/>
      <c r="J68" s="78"/>
      <c r="K68" s="75">
        <f>H68-G68</f>
        <v>0.60000000000000142</v>
      </c>
      <c r="L68" s="37" t="s">
        <v>112</v>
      </c>
      <c r="M68" s="38" t="s">
        <v>118</v>
      </c>
      <c r="N68" s="60" t="s">
        <v>111</v>
      </c>
      <c r="O68" s="47">
        <v>5</v>
      </c>
    </row>
    <row r="69" spans="1:15" ht="15.75" thickBot="1" x14ac:dyDescent="0.3">
      <c r="A69" s="1">
        <v>2</v>
      </c>
      <c r="B69" s="2" t="s">
        <v>91</v>
      </c>
      <c r="C69" s="39">
        <v>500</v>
      </c>
      <c r="D69" s="39" t="s">
        <v>151</v>
      </c>
      <c r="E69" s="39" t="s">
        <v>114</v>
      </c>
      <c r="F69" s="52">
        <v>4</v>
      </c>
      <c r="G69" s="52">
        <f>F69*3</f>
        <v>12</v>
      </c>
      <c r="H69" s="54">
        <f>G69*1.05</f>
        <v>12.600000000000001</v>
      </c>
      <c r="I69" s="78"/>
      <c r="J69" s="78"/>
      <c r="K69" s="75">
        <f t="shared" ref="K69:K71" si="5">H69-G69</f>
        <v>0.60000000000000142</v>
      </c>
      <c r="L69" s="37" t="s">
        <v>112</v>
      </c>
      <c r="M69" s="38" t="s">
        <v>117</v>
      </c>
      <c r="N69" s="60" t="s">
        <v>111</v>
      </c>
      <c r="O69" s="47">
        <v>5</v>
      </c>
    </row>
    <row r="70" spans="1:15" ht="15.75" thickBot="1" x14ac:dyDescent="0.3">
      <c r="A70" s="1">
        <v>3</v>
      </c>
      <c r="B70" s="2" t="s">
        <v>92</v>
      </c>
      <c r="C70" s="39">
        <v>500</v>
      </c>
      <c r="D70" s="39" t="s">
        <v>151</v>
      </c>
      <c r="E70" s="39" t="s">
        <v>114</v>
      </c>
      <c r="F70" s="52">
        <v>4.2</v>
      </c>
      <c r="G70" s="52">
        <f>F70*3</f>
        <v>12.600000000000001</v>
      </c>
      <c r="H70" s="54">
        <f>G70*1.05</f>
        <v>13.230000000000002</v>
      </c>
      <c r="I70" s="78"/>
      <c r="J70" s="78"/>
      <c r="K70" s="75">
        <f t="shared" si="5"/>
        <v>0.63000000000000078</v>
      </c>
      <c r="L70" s="37" t="s">
        <v>112</v>
      </c>
      <c r="M70" s="38" t="s">
        <v>116</v>
      </c>
      <c r="N70" s="60" t="s">
        <v>111</v>
      </c>
      <c r="O70" s="47">
        <v>5</v>
      </c>
    </row>
    <row r="71" spans="1:15" ht="15.75" thickBot="1" x14ac:dyDescent="0.3">
      <c r="A71" s="1">
        <v>4</v>
      </c>
      <c r="B71" s="2" t="s">
        <v>93</v>
      </c>
      <c r="C71" s="39">
        <v>500</v>
      </c>
      <c r="D71" s="39" t="s">
        <v>151</v>
      </c>
      <c r="E71" s="39" t="s">
        <v>114</v>
      </c>
      <c r="F71" s="52">
        <v>6.8</v>
      </c>
      <c r="G71" s="52">
        <f>F71*3</f>
        <v>20.399999999999999</v>
      </c>
      <c r="H71" s="54">
        <f>G71*1.05</f>
        <v>21.419999999999998</v>
      </c>
      <c r="I71" s="78"/>
      <c r="J71" s="78"/>
      <c r="K71" s="75">
        <f t="shared" si="5"/>
        <v>1.0199999999999996</v>
      </c>
      <c r="L71" s="37" t="s">
        <v>112</v>
      </c>
      <c r="M71" s="38" t="s">
        <v>119</v>
      </c>
      <c r="N71" s="60" t="s">
        <v>111</v>
      </c>
      <c r="O71" s="47">
        <v>5</v>
      </c>
    </row>
    <row r="72" spans="1:15" ht="22.5" customHeight="1" thickBot="1" x14ac:dyDescent="0.3">
      <c r="A72" s="19">
        <v>5</v>
      </c>
      <c r="B72" s="34" t="s">
        <v>110</v>
      </c>
      <c r="C72" s="40">
        <v>500</v>
      </c>
      <c r="D72" s="40" t="s">
        <v>150</v>
      </c>
      <c r="E72" s="40" t="s">
        <v>115</v>
      </c>
      <c r="F72" s="59">
        <v>56</v>
      </c>
      <c r="G72" s="53">
        <f>F72*12</f>
        <v>672</v>
      </c>
      <c r="H72" s="53">
        <f>G72</f>
        <v>672</v>
      </c>
      <c r="I72" s="78"/>
      <c r="J72" s="78"/>
      <c r="K72" s="60">
        <v>0</v>
      </c>
      <c r="L72" s="37" t="s">
        <v>113</v>
      </c>
      <c r="M72" s="38" t="s">
        <v>120</v>
      </c>
      <c r="N72" s="60" t="s">
        <v>111</v>
      </c>
      <c r="O72" s="47">
        <v>0</v>
      </c>
    </row>
    <row r="73" spans="1:15" ht="15.75" thickBot="1" x14ac:dyDescent="0.3">
      <c r="A73" s="66" t="s">
        <v>152</v>
      </c>
      <c r="B73" s="67"/>
      <c r="C73" s="67"/>
      <c r="D73" s="67"/>
      <c r="E73" s="67"/>
      <c r="F73" s="68"/>
      <c r="G73" s="52">
        <f>SUM(G68:G72)</f>
        <v>729</v>
      </c>
      <c r="H73" s="54">
        <f>SUM(H68:H72)</f>
        <v>731.85</v>
      </c>
      <c r="I73" s="76"/>
      <c r="J73" s="76"/>
      <c r="K73" s="61"/>
      <c r="L73" s="6"/>
      <c r="M73" s="6"/>
      <c r="N73" s="61"/>
      <c r="O73" s="6"/>
    </row>
    <row r="74" spans="1:15" x14ac:dyDescent="0.25">
      <c r="I74" s="76"/>
      <c r="J74" s="76"/>
    </row>
    <row r="77" spans="1:15" x14ac:dyDescent="0.25">
      <c r="B77" t="s">
        <v>101</v>
      </c>
    </row>
    <row r="78" spans="1:15" x14ac:dyDescent="0.25">
      <c r="B78" t="s">
        <v>102</v>
      </c>
    </row>
    <row r="79" spans="1:15" x14ac:dyDescent="0.25">
      <c r="B79" t="s">
        <v>103</v>
      </c>
    </row>
    <row r="80" spans="1:15" x14ac:dyDescent="0.25">
      <c r="B80" s="21" t="s">
        <v>104</v>
      </c>
    </row>
    <row r="81" spans="1:4" x14ac:dyDescent="0.25">
      <c r="B81" s="21" t="s">
        <v>105</v>
      </c>
    </row>
    <row r="82" spans="1:4" x14ac:dyDescent="0.25">
      <c r="B82" s="29" t="s">
        <v>106</v>
      </c>
    </row>
    <row r="83" spans="1:4" x14ac:dyDescent="0.25">
      <c r="B83" t="s">
        <v>107</v>
      </c>
    </row>
    <row r="86" spans="1:4" x14ac:dyDescent="0.25">
      <c r="A86" s="30" t="s">
        <v>108</v>
      </c>
      <c r="B86" s="31"/>
      <c r="C86" s="31"/>
      <c r="D86" s="31"/>
    </row>
    <row r="87" spans="1:4" x14ac:dyDescent="0.25">
      <c r="A87" s="32"/>
      <c r="B87" s="31"/>
      <c r="C87" s="31"/>
      <c r="D87" s="31"/>
    </row>
    <row r="88" spans="1:4" x14ac:dyDescent="0.25">
      <c r="A88" s="32" t="s">
        <v>109</v>
      </c>
      <c r="B88" s="31"/>
      <c r="C88" s="31"/>
      <c r="D88" s="31"/>
    </row>
    <row r="89" spans="1:4" x14ac:dyDescent="0.25">
      <c r="A89" s="33"/>
      <c r="B89" s="31"/>
      <c r="C89" s="31"/>
      <c r="D89" s="31"/>
    </row>
    <row r="90" spans="1:4" x14ac:dyDescent="0.25">
      <c r="A90" s="31"/>
      <c r="B90" s="31"/>
      <c r="C90" s="31"/>
      <c r="D90" s="31"/>
    </row>
  </sheetData>
  <mergeCells count="15">
    <mergeCell ref="A27:G27"/>
    <mergeCell ref="A73:F73"/>
    <mergeCell ref="A57:A59"/>
    <mergeCell ref="C57:C59"/>
    <mergeCell ref="D57:D59"/>
    <mergeCell ref="A49:A50"/>
    <mergeCell ref="C49:C50"/>
    <mergeCell ref="D49:D50"/>
    <mergeCell ref="A53:A54"/>
    <mergeCell ref="B53:B54"/>
    <mergeCell ref="D53:D54"/>
    <mergeCell ref="A32:J32"/>
    <mergeCell ref="A47:A48"/>
    <mergeCell ref="C47:C48"/>
    <mergeCell ref="D47:D48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</vt:lpstr>
      <vt:lpstr>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Pušinskienė</dc:creator>
  <cp:lastModifiedBy>Kristina Pušinskienė</cp:lastModifiedBy>
  <dcterms:created xsi:type="dcterms:W3CDTF">2022-03-21T08:18:37Z</dcterms:created>
  <dcterms:modified xsi:type="dcterms:W3CDTF">2022-03-24T07:29:31Z</dcterms:modified>
</cp:coreProperties>
</file>