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kaunotiltai365-my.sharepoint.com/personal/kristina_skvireckiene_kaunotiltai_lt/Documents/Darbalaukis/Projektai/P1505_Raudondvario šaligatviai/Raštai/Siunčiami/Papildomi darbai/Nr.2_Praplatinimas_Objekto apžiūra Nr.1Nr.2/Siuntimui/"/>
    </mc:Choice>
  </mc:AlternateContent>
  <xr:revisionPtr revIDLastSave="709" documentId="14_{B7D1F593-BEA9-4D14-B422-4A21E151172B}" xr6:coauthVersionLast="47" xr6:coauthVersionMax="47" xr10:uidLastSave="{83C6978C-2903-4410-B397-5A0C8B642C52}"/>
  <workbookProtection workbookPassword="CAF1" lockStructure="1"/>
  <bookViews>
    <workbookView xWindow="-75" yWindow="-16320" windowWidth="29040" windowHeight="15840" xr2:uid="{8AF7009B-A545-4B32-B5B7-C1CC42F6CAB6}"/>
  </bookViews>
  <sheets>
    <sheet name="Lapas1" sheetId="1" r:id="rId1"/>
    <sheet name="Lapas2" sheetId="2" r:id="rId2"/>
    <sheet name="Lapas3" sheetId="3" r:id="rId3"/>
  </sheets>
  <definedNames>
    <definedName name="_xlnm.Print_Area" localSheetId="0">Lapas1!$A$1:$I$306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H29" i="1" s="1"/>
  <c r="F28" i="1"/>
  <c r="H28" i="1" s="1"/>
  <c r="F79" i="1"/>
  <c r="H79" i="1" s="1"/>
  <c r="F59" i="1"/>
  <c r="H59" i="1" s="1"/>
  <c r="F60" i="1"/>
  <c r="H60" i="1" s="1"/>
  <c r="F61" i="1"/>
  <c r="H61" i="1" s="1"/>
  <c r="F62" i="1"/>
  <c r="F63" i="1"/>
  <c r="H63" i="1" s="1"/>
  <c r="F64" i="1"/>
  <c r="H64" i="1" s="1"/>
  <c r="F65" i="1"/>
  <c r="H65" i="1" s="1"/>
  <c r="F66" i="1"/>
  <c r="H66" i="1" s="1"/>
  <c r="F68" i="1"/>
  <c r="F69" i="1"/>
  <c r="H69" i="1" s="1"/>
  <c r="H62" i="1"/>
  <c r="F201" i="1"/>
  <c r="H201" i="1" s="1"/>
  <c r="F106" i="1"/>
  <c r="H106" i="1" s="1"/>
  <c r="F31" i="1" l="1"/>
  <c r="H31" i="1" s="1"/>
  <c r="F30" i="1" l="1"/>
  <c r="H30" i="1" s="1"/>
  <c r="G301" i="1" l="1"/>
  <c r="G296" i="1"/>
  <c r="F295" i="1" l="1"/>
  <c r="H295" i="1" s="1"/>
  <c r="F294" i="1"/>
  <c r="H294" i="1" s="1"/>
  <c r="F301" i="1"/>
  <c r="H301" i="1" s="1"/>
  <c r="F296" i="1"/>
  <c r="H296" i="1" s="1"/>
  <c r="F293" i="1" l="1"/>
  <c r="H293" i="1" s="1"/>
  <c r="F292" i="1"/>
  <c r="H292" i="1" s="1"/>
  <c r="F291" i="1"/>
  <c r="H291" i="1" s="1"/>
  <c r="F290" i="1"/>
  <c r="H290" i="1" s="1"/>
  <c r="F282" i="1"/>
  <c r="H282" i="1" s="1"/>
  <c r="F266" i="1"/>
  <c r="H266" i="1" s="1"/>
  <c r="F268" i="1"/>
  <c r="H268" i="1" s="1"/>
  <c r="F267" i="1"/>
  <c r="H267" i="1" s="1"/>
  <c r="F265" i="1"/>
  <c r="H265" i="1" s="1"/>
  <c r="F264" i="1"/>
  <c r="H264" i="1" s="1"/>
  <c r="F263" i="1"/>
  <c r="H263" i="1" s="1"/>
  <c r="F260" i="1"/>
  <c r="H260" i="1" s="1"/>
  <c r="F229" i="1"/>
  <c r="H229" i="1" s="1"/>
  <c r="F218" i="1"/>
  <c r="H218" i="1" s="1"/>
  <c r="F200" i="1"/>
  <c r="H200" i="1" s="1"/>
  <c r="F199" i="1"/>
  <c r="H199" i="1" s="1"/>
  <c r="F198" i="1"/>
  <c r="H198" i="1" s="1"/>
  <c r="F197" i="1"/>
  <c r="H197" i="1" s="1"/>
  <c r="F196" i="1"/>
  <c r="H196" i="1" s="1"/>
  <c r="F193" i="1"/>
  <c r="H193" i="1" s="1"/>
  <c r="F156" i="1" l="1"/>
  <c r="H156" i="1" s="1"/>
  <c r="F151" i="1"/>
  <c r="H151" i="1" s="1"/>
  <c r="F140" i="1"/>
  <c r="H140" i="1" s="1"/>
  <c r="F139" i="1"/>
  <c r="H139" i="1" s="1"/>
  <c r="F138" i="1"/>
  <c r="H138" i="1" s="1"/>
  <c r="F137" i="1"/>
  <c r="H137" i="1" s="1"/>
  <c r="F136" i="1"/>
  <c r="H136" i="1" s="1"/>
  <c r="F135" i="1"/>
  <c r="H135" i="1" s="1"/>
  <c r="F134" i="1"/>
  <c r="H134" i="1" s="1"/>
  <c r="F133" i="1"/>
  <c r="H133" i="1" s="1"/>
  <c r="F132" i="1"/>
  <c r="H132" i="1" s="1"/>
  <c r="F131" i="1"/>
  <c r="H131" i="1" s="1"/>
  <c r="F129" i="1"/>
  <c r="H129" i="1" s="1"/>
  <c r="F127" i="1"/>
  <c r="H127" i="1" s="1"/>
  <c r="F128" i="1"/>
  <c r="H128" i="1" s="1"/>
  <c r="F76" i="1"/>
  <c r="H76" i="1" s="1"/>
  <c r="F124" i="1"/>
  <c r="H124" i="1" s="1"/>
  <c r="F123" i="1"/>
  <c r="F122" i="1"/>
  <c r="G116" i="1"/>
  <c r="F116" i="1"/>
  <c r="G102" i="1"/>
  <c r="F104" i="1"/>
  <c r="H104" i="1" s="1"/>
  <c r="F102" i="1"/>
  <c r="F101" i="1"/>
  <c r="H101" i="1" s="1"/>
  <c r="H116" i="1" l="1"/>
  <c r="H102" i="1"/>
  <c r="F90" i="1"/>
  <c r="H90" i="1" s="1"/>
  <c r="F88" i="1"/>
  <c r="H88" i="1" s="1"/>
  <c r="F78" i="1"/>
  <c r="H78" i="1" s="1"/>
  <c r="F77" i="1"/>
  <c r="H77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H68" i="1"/>
  <c r="F56" i="1"/>
  <c r="H56" i="1" s="1"/>
  <c r="F55" i="1"/>
  <c r="H55" i="1" s="1"/>
  <c r="F35" i="1"/>
  <c r="H35" i="1" s="1"/>
  <c r="F36" i="1"/>
  <c r="H36" i="1" s="1"/>
  <c r="F20" i="1"/>
  <c r="H20" i="1" s="1"/>
  <c r="F13" i="1"/>
  <c r="F14" i="1"/>
  <c r="F12" i="1"/>
  <c r="H12" i="1" s="1"/>
  <c r="J79" i="1" l="1"/>
  <c r="F8" i="1"/>
  <c r="F281" i="1"/>
  <c r="H281" i="1" s="1"/>
  <c r="F280" i="1"/>
  <c r="H280" i="1" s="1"/>
  <c r="F275" i="1"/>
  <c r="H275" i="1" s="1"/>
  <c r="F273" i="1"/>
  <c r="H273" i="1" s="1"/>
  <c r="F270" i="1"/>
  <c r="H270" i="1" s="1"/>
  <c r="F269" i="1"/>
  <c r="H269" i="1" s="1"/>
  <c r="F262" i="1"/>
  <c r="H262" i="1" s="1"/>
  <c r="F261" i="1"/>
  <c r="H261" i="1" s="1"/>
  <c r="F253" i="1"/>
  <c r="H253" i="1" s="1"/>
  <c r="F251" i="1"/>
  <c r="H251" i="1" s="1"/>
  <c r="F240" i="1"/>
  <c r="H240" i="1" s="1"/>
  <c r="F228" i="1"/>
  <c r="H228" i="1" s="1"/>
  <c r="F226" i="1"/>
  <c r="H226" i="1" s="1"/>
  <c r="F215" i="1"/>
  <c r="H215" i="1" s="1"/>
  <c r="F214" i="1"/>
  <c r="H214" i="1" s="1"/>
  <c r="F213" i="1"/>
  <c r="H213" i="1" s="1"/>
  <c r="F195" i="1"/>
  <c r="H195" i="1" s="1"/>
  <c r="F208" i="1"/>
  <c r="H208" i="1" s="1"/>
  <c r="F206" i="1"/>
  <c r="H206" i="1" s="1"/>
  <c r="F202" i="1"/>
  <c r="H202" i="1" s="1"/>
  <c r="F203" i="1"/>
  <c r="H203" i="1" s="1"/>
  <c r="F194" i="1"/>
  <c r="H194" i="1" s="1"/>
  <c r="F192" i="1"/>
  <c r="H192" i="1" s="1"/>
  <c r="F184" i="1"/>
  <c r="H184" i="1" s="1"/>
  <c r="F185" i="1"/>
  <c r="H185" i="1" s="1"/>
  <c r="F186" i="1"/>
  <c r="F174" i="1"/>
  <c r="F173" i="1"/>
  <c r="F180" i="1"/>
  <c r="H180" i="1" s="1"/>
  <c r="F172" i="1" l="1"/>
  <c r="H172" i="1" s="1"/>
  <c r="F162" i="1"/>
  <c r="H162" i="1" s="1"/>
  <c r="F150" i="1"/>
  <c r="H150" i="1" s="1"/>
  <c r="F146" i="1"/>
  <c r="H146" i="1" s="1"/>
  <c r="F143" i="1"/>
  <c r="F85" i="1"/>
  <c r="H85" i="1" s="1"/>
  <c r="F21" i="1" l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33" i="1"/>
  <c r="H33" i="1" s="1"/>
  <c r="F34" i="1"/>
  <c r="H34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8" i="1"/>
  <c r="H58" i="1" s="1"/>
  <c r="J66" i="1" s="1"/>
  <c r="F81" i="1"/>
  <c r="H81" i="1" s="1"/>
  <c r="F82" i="1"/>
  <c r="H82" i="1" s="1"/>
  <c r="F86" i="1"/>
  <c r="H86" i="1" s="1"/>
  <c r="F87" i="1"/>
  <c r="H87" i="1" s="1"/>
  <c r="F89" i="1"/>
  <c r="H89" i="1" s="1"/>
  <c r="F91" i="1"/>
  <c r="H91" i="1" s="1"/>
  <c r="F92" i="1"/>
  <c r="H92" i="1" s="1"/>
  <c r="F93" i="1"/>
  <c r="H93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3" i="1"/>
  <c r="H103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7" i="1"/>
  <c r="H117" i="1" s="1"/>
  <c r="F118" i="1"/>
  <c r="H118" i="1" s="1"/>
  <c r="F119" i="1"/>
  <c r="H119" i="1" s="1"/>
  <c r="F121" i="1"/>
  <c r="H121" i="1" s="1"/>
  <c r="H122" i="1"/>
  <c r="H123" i="1"/>
  <c r="F125" i="1"/>
  <c r="H125" i="1" s="1"/>
  <c r="F126" i="1"/>
  <c r="H126" i="1" s="1"/>
  <c r="F142" i="1"/>
  <c r="H142" i="1" s="1"/>
  <c r="H143" i="1"/>
  <c r="F147" i="1"/>
  <c r="H147" i="1" s="1"/>
  <c r="F148" i="1"/>
  <c r="H148" i="1" s="1"/>
  <c r="F149" i="1"/>
  <c r="H149" i="1" s="1"/>
  <c r="F152" i="1"/>
  <c r="H152" i="1" s="1"/>
  <c r="F153" i="1"/>
  <c r="H153" i="1" s="1"/>
  <c r="F154" i="1"/>
  <c r="H154" i="1" s="1"/>
  <c r="F155" i="1"/>
  <c r="H155" i="1" s="1"/>
  <c r="F158" i="1"/>
  <c r="H158" i="1" s="1"/>
  <c r="F159" i="1"/>
  <c r="H159" i="1" s="1"/>
  <c r="F160" i="1"/>
  <c r="H160" i="1" s="1"/>
  <c r="F161" i="1"/>
  <c r="H161" i="1" s="1"/>
  <c r="F163" i="1"/>
  <c r="H163" i="1" s="1"/>
  <c r="F164" i="1"/>
  <c r="H164" i="1" s="1"/>
  <c r="F165" i="1"/>
  <c r="H165" i="1" s="1"/>
  <c r="F166" i="1"/>
  <c r="H166" i="1" s="1"/>
  <c r="F167" i="1"/>
  <c r="H167" i="1" s="1"/>
  <c r="F169" i="1"/>
  <c r="H169" i="1" s="1"/>
  <c r="F170" i="1"/>
  <c r="H170" i="1" s="1"/>
  <c r="F171" i="1"/>
  <c r="H171" i="1" s="1"/>
  <c r="H173" i="1"/>
  <c r="H174" i="1"/>
  <c r="F175" i="1"/>
  <c r="H175" i="1" s="1"/>
  <c r="F176" i="1"/>
  <c r="H176" i="1" s="1"/>
  <c r="F177" i="1"/>
  <c r="H177" i="1" s="1"/>
  <c r="F178" i="1"/>
  <c r="H178" i="1" s="1"/>
  <c r="F179" i="1"/>
  <c r="H179" i="1" s="1"/>
  <c r="F182" i="1"/>
  <c r="H182" i="1" s="1"/>
  <c r="F183" i="1"/>
  <c r="H183" i="1" s="1"/>
  <c r="H186" i="1"/>
  <c r="F187" i="1"/>
  <c r="H187" i="1" s="1"/>
  <c r="F188" i="1"/>
  <c r="H188" i="1" s="1"/>
  <c r="F189" i="1"/>
  <c r="H189" i="1" s="1"/>
  <c r="F190" i="1"/>
  <c r="H190" i="1" s="1"/>
  <c r="F205" i="1"/>
  <c r="H205" i="1" s="1"/>
  <c r="F207" i="1"/>
  <c r="H207" i="1" s="1"/>
  <c r="F209" i="1"/>
  <c r="H209" i="1" s="1"/>
  <c r="F210" i="1"/>
  <c r="H210" i="1" s="1"/>
  <c r="F211" i="1"/>
  <c r="H211" i="1" s="1"/>
  <c r="F212" i="1"/>
  <c r="H212" i="1" s="1"/>
  <c r="F217" i="1"/>
  <c r="H217" i="1" s="1"/>
  <c r="F219" i="1"/>
  <c r="H219" i="1" s="1"/>
  <c r="F220" i="1"/>
  <c r="H220" i="1" s="1"/>
  <c r="F221" i="1"/>
  <c r="H221" i="1" s="1"/>
  <c r="F222" i="1"/>
  <c r="H222" i="1" s="1"/>
  <c r="F223" i="1"/>
  <c r="H223" i="1" s="1"/>
  <c r="F227" i="1"/>
  <c r="H227" i="1" s="1"/>
  <c r="F230" i="1"/>
  <c r="H230" i="1" s="1"/>
  <c r="F231" i="1"/>
  <c r="H231" i="1" s="1"/>
  <c r="F232" i="1"/>
  <c r="H232" i="1" s="1"/>
  <c r="F233" i="1"/>
  <c r="H233" i="1" s="1"/>
  <c r="F234" i="1"/>
  <c r="H234" i="1" s="1"/>
  <c r="F235" i="1"/>
  <c r="H235" i="1" s="1"/>
  <c r="F237" i="1"/>
  <c r="H237" i="1" s="1"/>
  <c r="F238" i="1"/>
  <c r="H238" i="1" s="1"/>
  <c r="F239" i="1"/>
  <c r="H239" i="1" s="1"/>
  <c r="F241" i="1"/>
  <c r="H241" i="1" s="1"/>
  <c r="F242" i="1"/>
  <c r="H242" i="1" s="1"/>
  <c r="F243" i="1"/>
  <c r="H243" i="1" s="1"/>
  <c r="F244" i="1"/>
  <c r="H244" i="1" s="1"/>
  <c r="F245" i="1"/>
  <c r="H245" i="1" s="1"/>
  <c r="F246" i="1"/>
  <c r="H246" i="1" s="1"/>
  <c r="F247" i="1"/>
  <c r="H247" i="1" s="1"/>
  <c r="F248" i="1"/>
  <c r="H248" i="1" s="1"/>
  <c r="F250" i="1"/>
  <c r="H250" i="1" s="1"/>
  <c r="F252" i="1"/>
  <c r="H252" i="1" s="1"/>
  <c r="F254" i="1"/>
  <c r="H254" i="1" s="1"/>
  <c r="F255" i="1"/>
  <c r="H255" i="1" s="1"/>
  <c r="F256" i="1"/>
  <c r="H256" i="1" s="1"/>
  <c r="F257" i="1"/>
  <c r="H257" i="1" s="1"/>
  <c r="F258" i="1"/>
  <c r="H258" i="1" s="1"/>
  <c r="F272" i="1"/>
  <c r="H272" i="1" s="1"/>
  <c r="F274" i="1"/>
  <c r="H274" i="1" s="1"/>
  <c r="F276" i="1"/>
  <c r="H276" i="1" s="1"/>
  <c r="F277" i="1"/>
  <c r="H277" i="1" s="1"/>
  <c r="F278" i="1"/>
  <c r="H278" i="1" s="1"/>
  <c r="F279" i="1"/>
  <c r="H279" i="1" s="1"/>
  <c r="F284" i="1"/>
  <c r="H284" i="1" s="1"/>
  <c r="F285" i="1"/>
  <c r="H285" i="1" s="1"/>
  <c r="F286" i="1"/>
  <c r="H286" i="1" s="1"/>
  <c r="F287" i="1"/>
  <c r="H287" i="1" s="1"/>
  <c r="F288" i="1"/>
  <c r="H288" i="1" s="1"/>
  <c r="F19" i="1"/>
  <c r="H19" i="1" s="1"/>
  <c r="F17" i="1"/>
  <c r="H17" i="1" s="1"/>
  <c r="H8" i="1"/>
  <c r="F10" i="1"/>
  <c r="H10" i="1" s="1"/>
  <c r="F11" i="1"/>
  <c r="H11" i="1" s="1"/>
  <c r="H13" i="1"/>
  <c r="H14" i="1"/>
  <c r="F15" i="1"/>
  <c r="H15" i="1" s="1"/>
  <c r="F16" i="1"/>
  <c r="H16" i="1" s="1"/>
  <c r="F9" i="1"/>
  <c r="H9" i="1" s="1"/>
  <c r="J56" i="1" l="1"/>
  <c r="J31" i="1"/>
  <c r="J82" i="1"/>
  <c r="J17" i="1"/>
  <c r="H305" i="1"/>
</calcChain>
</file>

<file path=xl/sharedStrings.xml><?xml version="1.0" encoding="utf-8"?>
<sst xmlns="http://schemas.openxmlformats.org/spreadsheetml/2006/main" count="1021" uniqueCount="294">
  <si>
    <t>Eil. Nr.</t>
  </si>
  <si>
    <t>Darbų rūšis ir aprašymas</t>
  </si>
  <si>
    <t>Mato vnt.</t>
  </si>
  <si>
    <t>2.1</t>
  </si>
  <si>
    <t>4.7</t>
  </si>
  <si>
    <t>10 m2</t>
  </si>
  <si>
    <t>100 m2</t>
  </si>
  <si>
    <t>100 m3</t>
  </si>
  <si>
    <t>5.2.1</t>
  </si>
  <si>
    <t>Betoninių trinkelių 200x100x60 mm (neregių vedimo sistemos) grindinys, kai siūlės užpildomos atsijomis</t>
  </si>
  <si>
    <t>Pagrindų išlyginamųjų ir paruošiamųjų sluoksnių iš smėlio-žvyro mišinių įrengimas</t>
  </si>
  <si>
    <t>vnt.</t>
  </si>
  <si>
    <t>II grupės grunto kasimas ekskavatoriais su 0.4 m3 kaušu, pakrovimas į autosavivarčius, vežiojimas iki 15 km ir darbas sąvartoje</t>
  </si>
  <si>
    <t>1000 m3</t>
  </si>
  <si>
    <t>1.2</t>
  </si>
  <si>
    <t>Asfalto dangų nufrezavimas*</t>
  </si>
  <si>
    <t>m</t>
  </si>
  <si>
    <t>t</t>
  </si>
  <si>
    <t>2.3</t>
  </si>
  <si>
    <t>Dirvos paruošimas gazonams mech. būdu II gr. grunte, užpilant 10 cm storio sluoksnį juodžemio</t>
  </si>
  <si>
    <t>2.4</t>
  </si>
  <si>
    <t xml:space="preserve">Paprastų, parterinių ir mauritaniškų gazonų užsėjimas rankiniu būdu                                                                                                                                                                                             </t>
  </si>
  <si>
    <t>2.5</t>
  </si>
  <si>
    <t>Iškasų paviršiaus išlyginimas mechanizuotu būdu, kai gruntas II grupės</t>
  </si>
  <si>
    <t>1000 m2</t>
  </si>
  <si>
    <t>2.2</t>
  </si>
  <si>
    <t>Grunto kasimas rankinius būdu</t>
  </si>
  <si>
    <t>m3</t>
  </si>
  <si>
    <t>Iš viso be PVM</t>
  </si>
  <si>
    <t>3.4</t>
  </si>
  <si>
    <t>Plaukiojančio tipo liukų pakėlimas asfaltavimo metu</t>
  </si>
  <si>
    <t>4.3</t>
  </si>
  <si>
    <t>Viensl. pagrindo iš dolomit. skaldos 0/45 įrengimas</t>
  </si>
  <si>
    <t>5.1.12</t>
  </si>
  <si>
    <t>1. Paruošiamieji darbai</t>
  </si>
  <si>
    <t>1.3</t>
  </si>
  <si>
    <t>Asfaltbetonio dangos išardymas mechanizuotai*</t>
  </si>
  <si>
    <t>1.1</t>
  </si>
  <si>
    <t>Šaligatvių iš betono plytelių ir trinkelių ardymas*</t>
  </si>
  <si>
    <t>1.5</t>
  </si>
  <si>
    <t>Bordiūrų, sudėtų ant betoninio pagrindo, išardymas*</t>
  </si>
  <si>
    <t>1.4</t>
  </si>
  <si>
    <t>Bordiūrų (šaligatvio bortų), sudėtų ant betono pagrindo, išardymas*</t>
  </si>
  <si>
    <t>1.9</t>
  </si>
  <si>
    <t>Statybinių atliekų/išardytų elementų kasimas ekskavatoriais su 0.25 m3 kaušu, pakrovimas į autosavivarčius ir išvežimas iki 15 km</t>
  </si>
  <si>
    <t>2.6</t>
  </si>
  <si>
    <t>Plotų planiravimas rankiniu būdu, kai gruntas II grupės</t>
  </si>
  <si>
    <t>4.1</t>
  </si>
  <si>
    <t>Grunto sluoksnio sutankinimas vibraciniu volu</t>
  </si>
  <si>
    <t>5.1.8</t>
  </si>
  <si>
    <t>8 cm storio apatinio pagrindo sluoksnio iš mišinio AC 22 PS įrengimas</t>
  </si>
  <si>
    <t>5.1.9 K4=4</t>
  </si>
  <si>
    <t>Keičiant sluoksnio storį, kiekvienam 0,5 cm pasikeitimui su asfaltbetoniu AC 22 PS pridėti</t>
  </si>
  <si>
    <t>5.1.38</t>
  </si>
  <si>
    <t>Pasluoksnio pagruntavimas polimerine modifikuota emulsija C60BP4-S</t>
  </si>
  <si>
    <t>5.1.18</t>
  </si>
  <si>
    <t>5 cm storio apatinio dangos sl. iš AC 16 AS asfaltbetonio mišinio įrengimas klotuvu, kurio našumas daugiau 200 iki 500 t/h</t>
  </si>
  <si>
    <t>5.1.22</t>
  </si>
  <si>
    <t xml:space="preserve">4 cm storio dangos įrengimas, panaudojant asfaltbetonio klotuvą su automatiniu aukščio reguliavimu, iš asfaltbetonio mišinio  AC 11 VS </t>
  </si>
  <si>
    <t>5.1.23 K4=2</t>
  </si>
  <si>
    <t>Keičiant sluoksnio storį, kiekvienam 0,5 cm pasikeitimui su asfaltbetoniu AC 11 VS prie normatyvų K16-152-2 pridėti arba atimti</t>
  </si>
  <si>
    <t>3. Autobusų sustojimo vietų iškėlimas ir įrengimas (kairė pusė) DK 3</t>
  </si>
  <si>
    <t>5.2.6</t>
  </si>
  <si>
    <t>80x200 mm skersmens betoninių bordiūrų ant betoninio pagrindo įrengimas</t>
  </si>
  <si>
    <t>100 m</t>
  </si>
  <si>
    <t>5.2.9</t>
  </si>
  <si>
    <t>150x300 mm skersmens betoninių bordiūrų ant betoninio pagrindo įrengimas</t>
  </si>
  <si>
    <t>5.1.34</t>
  </si>
  <si>
    <t>Siūlių tarp elementų užpildymas bitumine mastika (bituminės juostos 40x8 mm įrengimas tarp asfaltbetonio dangos ir bordiūro)</t>
  </si>
  <si>
    <t>1000 m</t>
  </si>
  <si>
    <t>Aikštelių iš betoninių trinkelių įrengimas</t>
  </si>
  <si>
    <t>5.2.11</t>
  </si>
  <si>
    <t>3 cm storio pasluoksnio iš dolomito atsijų įrengimas</t>
  </si>
  <si>
    <t>5.2.3</t>
  </si>
  <si>
    <t>Betoninių  pilkos spalvos 8cm trinkelių grindinio grindimas siūles užpilant atsijomis</t>
  </si>
  <si>
    <t>5.1.4</t>
  </si>
  <si>
    <t>8 cm storio pagrindo dangos sluoksnio iš asfaltbetonio AC 22 PN mišinio įrengimas klotuvu, kurio našumas daugiau 200 iki 500 t/h</t>
  </si>
  <si>
    <t>5.1.37</t>
  </si>
  <si>
    <t>Juodų dangų paviršiaus pagruntavimas bitumine emulsija</t>
  </si>
  <si>
    <t>5.1.24</t>
  </si>
  <si>
    <t>4 cm storio virš. dangos sluoksnio iš AC 11 VN asfaltbetonio mišinio įrengimas klotuvu, kurio našumas daugiau 200 iki 500 t/h</t>
  </si>
  <si>
    <t>5. Kiti darbai</t>
  </si>
  <si>
    <t>RAUDONDVARIO PL. GATVĖS PLATINIMO DARBAI NUO RINGAILĖS G. IKI
MAUMEDŽIO G. (DEŠINĖ PUSĖ)</t>
  </si>
  <si>
    <t>3. Autobusų sustojimo vietų iškėlimas ir įrengimas (dešinė pusė) DK 3</t>
  </si>
  <si>
    <t>RAUDONDVARIO PL. DVIRAČIŲ IR PĖSČIŲJŲ TAKŲ ĮRENGIMAS
NUO TILŽĖS G. IKI UAB „FAZER LIETUVA“ (KAIRĖ PUSĖ)</t>
  </si>
  <si>
    <t>2. Dviračių ir pėsčiųjų tako dangos konstrukcija (kairė pusė) (asfalto danga)</t>
  </si>
  <si>
    <t>5 cm storio viensl. dangos iš AC 16 PD asfaltbetonio mišinio įrengimas klotuvu, kurio našumas daugiau 200 iki 500 t/h</t>
  </si>
  <si>
    <t>5.1.13 K4=6</t>
  </si>
  <si>
    <t>Keičiant sluoksnio storį, kiekvienam 0,5 cm pasikeitimui su asfaltbetoniu AC 16 PD pridėti</t>
  </si>
  <si>
    <t>3. Pėsčiųjų tako dangos konstrukcija (kairė pusė) (trinkelių danga)</t>
  </si>
  <si>
    <t>4. Nuovažų įrengimo darbai per pėsčiųjų taką (DK 0,3) (trinkelių danga)</t>
  </si>
  <si>
    <t>5.2.12</t>
  </si>
  <si>
    <t>150x300 mm skersmens (lenktų) betoninių bordiūrų ant betoninio pagrindo įrengimas</t>
  </si>
  <si>
    <t>3.5.2.</t>
  </si>
  <si>
    <t xml:space="preserve">liukai su 40 t apkrova  </t>
  </si>
  <si>
    <t>3.1</t>
  </si>
  <si>
    <t>Šulinio landos paaukštinimas gelžbetonio žiedais iki 10 cm</t>
  </si>
  <si>
    <t>RAUDONDVARIO PL. DVIRAČIŲ IR PĖSČIŲJŲ TAKŲ ĮRENGIMAS
NUO TILŽĖS G. IKI RAUDONDVARIO PL. PC „IKI“ (DEŠINĖ PUSĖ)</t>
  </si>
  <si>
    <t>3. Nuovažų įrengimo darbai per pėsčiųjų taką (DK 0,3) (trinkelių danga)</t>
  </si>
  <si>
    <t>Raudondvario pl. Šaligatvio remonto darbai</t>
  </si>
  <si>
    <t>Bendra kaina Eur (be PVM)</t>
  </si>
  <si>
    <t>km</t>
  </si>
  <si>
    <t>Pastabos</t>
  </si>
  <si>
    <t xml:space="preserve">*-PRA-BD,S-SKŽ (paruošiamieji darbai) 1.p. </t>
  </si>
  <si>
    <t xml:space="preserve">Vieneto įkainis, Eur           (be PVM) / </t>
  </si>
  <si>
    <t>Skirtumas</t>
  </si>
  <si>
    <t xml:space="preserve">Kalk. Nr. 1; N57P-0126 </t>
  </si>
  <si>
    <t xml:space="preserve">*-PRA-BD,S-SKŽ (paruošiamieji darbai) 2.p. </t>
  </si>
  <si>
    <t xml:space="preserve">*-PRA-BD,S-SKŽ (paruošiamieji darbai) 3.p. </t>
  </si>
  <si>
    <t xml:space="preserve">*-PRA-BD,S-SKŽ (paruošiamieji darbai) 4.p. </t>
  </si>
  <si>
    <t xml:space="preserve">*-PRA-BD,S-SKŽ (paruošiamieji darbai) 5.p. </t>
  </si>
  <si>
    <t xml:space="preserve">*-PRA-BD,S-SKŽ (paruošiamieji darbai) 6.p. </t>
  </si>
  <si>
    <t xml:space="preserve">*-PRA-BD,S-SKŽ (paruošiamieji darbai) 7.p. </t>
  </si>
  <si>
    <t xml:space="preserve">*-PRA-BD,S-SKŽ (paruošiamieji darbai) 8.p. </t>
  </si>
  <si>
    <t>ha</t>
  </si>
  <si>
    <t xml:space="preserve">*-PRA-BD,S-SKŽ (paruošiamieji darbai) 9.p. </t>
  </si>
  <si>
    <t xml:space="preserve">Menkaverčių vid. tankumo krūmų kirtimas, rovimas, pakrovimas ir išvežimas iki 10km atstumu    </t>
  </si>
  <si>
    <t>Šių darbų Rangovas nevykdo</t>
  </si>
  <si>
    <t xml:space="preserve">*-PRA-BD,S-SKŽ (Pėsčiųjų tako dangos konstrukcija (kairė pusė) (trinkelių danga)) 6.p. </t>
  </si>
  <si>
    <t xml:space="preserve">*-PRA-BD,S-SKŽ (Pėsčiųjų tako dangos konstrukcija (kairė pusė) (trinkelių danga)) 1.p. </t>
  </si>
  <si>
    <t xml:space="preserve">*-PRA-BD,S-SKŽ (Aikštelių iš betoninių trinkelių įrengimas) 15.p. </t>
  </si>
  <si>
    <t xml:space="preserve">*-PRA-BD,S-SKŽ (Aikštelių iš betoninių trinkelių įrengimas) 18.p. </t>
  </si>
  <si>
    <t xml:space="preserve">*-PRA-BD,S-SKŽ (Aikštelių iš betoninių trinkelių įrengimas) 17.p. </t>
  </si>
  <si>
    <t xml:space="preserve">*-PRA-BD,S-SKŽ (Aikštelių iš betoninių trinkelių įrengimas)16.p. </t>
  </si>
  <si>
    <t xml:space="preserve">*-PRA-BD,S-SKŽ (Kiti darbai) 1.p. </t>
  </si>
  <si>
    <t xml:space="preserve">*-PRA-BD,S-SKŽ (Dviračių ir pėsčiųjų tako dangos konstrukcija (kairė pusė) (asfalto danga)) 1.p. </t>
  </si>
  <si>
    <t xml:space="preserve">*-PRA-BD,S-SKŽ (Dviračių ir pėsčiųjų tako dangos konstrukcija (kairė pusė) (asfalto danga)) 2.p. </t>
  </si>
  <si>
    <t xml:space="preserve">*-PRA-BD,S-SKŽ (Dviračių ir pėsčiųjų tako dangos konstrukcija (kairė pusė) (asfalto danga)) 3.p. </t>
  </si>
  <si>
    <t xml:space="preserve">*-PRA-BD,S-SKŽ (Dviračių ir pėsčiųjų tako dangos konstrukcija (kairė pusė) (asfalto danga)) 5.p. </t>
  </si>
  <si>
    <t xml:space="preserve">*-PRA-BD,S-SKŽ (Dviračių ir pėsčiųjų tako dangos konstrukcija (kairė pusė) (asfalto danga)) 4.p. </t>
  </si>
  <si>
    <t xml:space="preserve">*-PRA-BD,S-SKŽ (Dviračių ir pėsčiųjų tako dangos konstrukcija (kairė pusė) (asfalto danga)) 6.p. </t>
  </si>
  <si>
    <t xml:space="preserve">*-PRA-BD,S-SKŽ (Dviračių ir pėsčiųjų tako dangos konstrukcija (kairė pusė) (asfalto danga)) 7.p. </t>
  </si>
  <si>
    <t xml:space="preserve">*-PRA-BD,S-SKŽ (Dviračių ir pėsčiųjų tako dangos konstrukcija (kairė pusė) (asfalto danga)) 8.p. </t>
  </si>
  <si>
    <t xml:space="preserve">*-PRA-BD,S-SKŽ (Pėsčiųjų tako dangos konstrukcija (kairė pusė) (trinkelių danga)) 2.p. </t>
  </si>
  <si>
    <t xml:space="preserve">*-PRA-BD,S-SKŽ (Pėsčiųjų tako dangos konstrukcija (kairė pusė) (trinkelių danga)) 3.p. </t>
  </si>
  <si>
    <t xml:space="preserve">*-PRA-BD,S-SKŽ (Pėsčiųjų tako dangos konstrukcija (kairė pusė) (trinkelių danga)) 4.p. </t>
  </si>
  <si>
    <t xml:space="preserve">*-PRA-BD,S-SKŽ (Pėsčiųjų tako dangos konstrukcija (kairė pusė) (trinkelių danga)) 5.p. </t>
  </si>
  <si>
    <t xml:space="preserve">*-PRA-BD,S-SKŽ (Pėsčiųjų tako dangos konstrukcija (kairė pusė) (trinkelių danga)) 7.p. </t>
  </si>
  <si>
    <t xml:space="preserve">*-PRA-BD,S-SKŽ (Pėsčiųjų tako dangos konstrukcija (kairė pusė) (trinkelių danga)) 8.p. </t>
  </si>
  <si>
    <t xml:space="preserve">*-PRA-BD,S-SKŽ (Pėsčiųjų tako dangos konstrukcija (kairė pusė) (trinkelių danga)) 9.p. </t>
  </si>
  <si>
    <t xml:space="preserve">*-PRA-BD,S-SKŽ (Pėsčiųjų tako dangos konstrukcija (kairė pusė) (trinkelių danga)) 10.p. </t>
  </si>
  <si>
    <t xml:space="preserve">*-PRA-BD,S-SKŽ (Nuovažų įrengimo darbai per pėsčiųjų taką (DK 0,3) (trinkelių danga)) 7.p. </t>
  </si>
  <si>
    <t xml:space="preserve">*-PRA-BD,S-SKŽ (Nuovažų įrengimo darbai per pėsčiųjų taką (DK 0,3) (trinkelių danga)) 1.p. </t>
  </si>
  <si>
    <t>5.2.8</t>
  </si>
  <si>
    <t>80x300mm skersmens betoninių bordiūrų ant betoninio pagrindo įrengimas</t>
  </si>
  <si>
    <t xml:space="preserve">*-PRA-BD,S-SKŽ (Pėsčiųjų tako dangos konstrukcija (kairė pusė) (trinkelių danga)) 11.p. </t>
  </si>
  <si>
    <t xml:space="preserve">*-PRA-BD,S-SKŽ (Nuovažų įrengimo darbai per pėsčiųjų taką (DK 0,3) (trinkelių danga)) 4.p. </t>
  </si>
  <si>
    <t xml:space="preserve">*-PRA-BD,S-SKŽ (Nuovažų įrengimo darbai per pėsčiųjų taką (DK 0,3) (trinkelių danga)) 2.p. </t>
  </si>
  <si>
    <t xml:space="preserve">*-PRA-BD,S-SKŽ (Nuovažų įrengimo darbai per pėsčiųjų taką (DK 0,3) (trinkelių danga)) 3.p. </t>
  </si>
  <si>
    <t xml:space="preserve">*-PRA-BD,S-SKŽ (Nuovažų įrengimo darbai per pėsčiųjų taką (DK 0,3) (trinkelių danga)) 5.p. </t>
  </si>
  <si>
    <t xml:space="preserve">*-PRA-BD,S-SKŽ (Nuovažų įrengimo darbai per pėsčiųjų taką (DK 0,3) (trinkelių danga)) 6.p. </t>
  </si>
  <si>
    <t xml:space="preserve">*-PRA-BD,S-SKŽ (Nuovažų įrengimo darbai per pėsčiųjų taką (DK 0,3) (trinkelių danga)) 8.p. </t>
  </si>
  <si>
    <t xml:space="preserve">*-PRA-BD,S-SKŽ (Nuovažų įrengimo darbai per pėsčiųjų taką (DK 0,3) (trinkelių danga)) 9.p. </t>
  </si>
  <si>
    <t>5. Gatvės dangos atstatymas gatvėje ir nuovažų įrengimo darbai (asfalto danga)</t>
  </si>
  <si>
    <t xml:space="preserve">*-PRA-BD,S-SKŽ (Gatvės dangos atstatymas gatvėje ir nuovažų įrengimo darbai (asfalto danga)) 1.p. </t>
  </si>
  <si>
    <t>5.1.2</t>
  </si>
  <si>
    <t xml:space="preserve">*-PRA-BD,S-SKŽ (Gatvės dangos atstatymas gatvėje ir nuovažų įrengimo darbai (asfalto danga)) 2.p. </t>
  </si>
  <si>
    <t>Išlyginamojo sluoksnio iš asfaltbetonio mišinio AC 11 VN (0/11-V) įrengimas, panaudojant asfaltbetonio klotuvą su automatinio aukščio reguliavimu (4 cm)</t>
  </si>
  <si>
    <t xml:space="preserve">*-PRA-BD,S-SKŽ (Gatvės dangos atstatymas gatvėje ir nuovažų įrengimo darbai (asfalto danga)) 3.p. </t>
  </si>
  <si>
    <t xml:space="preserve">*-PRA-BD,S-SKŽ (Gatvės dangos atstatymas gatvėje ir nuovažų įrengimo darbai (asfalto danga)) 4.p. </t>
  </si>
  <si>
    <t>6. Automobilių stovėjimo aikštelių įrengimo darbai (DK 0,3) (trinkelių danga)</t>
  </si>
  <si>
    <t xml:space="preserve">*-PRA-BD,S-SKŽ (Automobilių stovėjimo aikštelių įrengimo darbai (DK 0,3) (trinkelių danga)) 4.p. </t>
  </si>
  <si>
    <t xml:space="preserve">*-PRA-BD,S-SKŽ (Automobilių stovėjimo aikštelių įrengimo darbai (DK 0,3) (trinkelių danga)) 1.p. </t>
  </si>
  <si>
    <t xml:space="preserve">*-PRA-BD,S-SKŽ (Automobilių stovėjimo aikštelių įrengimo darbai (DK 0,3) (trinkelių danga)) 2.p. </t>
  </si>
  <si>
    <t xml:space="preserve">*-PRA-BD,S-SKŽ (Automobilių stovėjimo aikštelių įrengimo darbai (DK 0,3) (trinkelių danga)) 3.p. </t>
  </si>
  <si>
    <t xml:space="preserve">*-PRA-BD,S-SKŽ (Automobilių stovėjimo aikštelių įrengimo darbai (DK 0,3) (trinkelių danga)) 5.p. </t>
  </si>
  <si>
    <t xml:space="preserve">*-PRA-BD,S-SKŽ (Automobilių stovėjimo aikštelių įrengimo darbai (DK 0,3) (trinkelių danga)) 6.p. </t>
  </si>
  <si>
    <t xml:space="preserve">*-PRA-BD,S-SKŽ (Automobilių stovėjimo aikštelių įrengimo darbai (DK 0,3) (trinkelių danga)) 7.p. </t>
  </si>
  <si>
    <t xml:space="preserve">*-PRA-BD,S-SKŽ (Automobilių stovėjimo aikštelių įrengimo darbai (DK 0,3) (trinkelių danga)) 8.p. </t>
  </si>
  <si>
    <t xml:space="preserve">*-PRA-BD,S-SKŽ (Automobilių stovėjimo aikštelių įrengimo darbai (DK 0,3) (trinkelių danga)) 9.p. </t>
  </si>
  <si>
    <t>7. Kiti darbai</t>
  </si>
  <si>
    <t>*-PRA-BD,S-SKŽ (Kiti darbai) 2.p.</t>
  </si>
  <si>
    <t>Kiekis (Projektinis (PRA))</t>
  </si>
  <si>
    <t>*-PRA-BD,S-SKŽ (paruošiamieji darbai) 2.p.</t>
  </si>
  <si>
    <t>2. Pėsčiųjų tako dangos konstrukcija (dešinė pusė) trinkelių danga</t>
  </si>
  <si>
    <t xml:space="preserve">*-PRA-BD,S-SKŽ (Pėsčiųjų tako dangos konstrukcija (dešinė pusė) trinkelių danga) 1.p. </t>
  </si>
  <si>
    <t xml:space="preserve">*-PRA-BD,S-SKŽ (Pėsčiųjų tako dangos konstrukcija (dešinė pusė) trinkelių danga) 2.p. </t>
  </si>
  <si>
    <t xml:space="preserve">*-PRA-BD,S-SKŽ (Pėsčiųjų tako dangos konstrukcija (dešinė pusė) trinkelių danga) 3.p. </t>
  </si>
  <si>
    <t xml:space="preserve">*-PRA-BD,S-SKŽ (Pėsčiųjų tako dangos konstrukcija (dešinė pusė) trinkelių danga) 4.p. </t>
  </si>
  <si>
    <t xml:space="preserve">*-PRA-BD,S-SKŽ (Pėsčiųjų tako dangos konstrukcija (dešinė pusė) trinkelių danga) 5.p. </t>
  </si>
  <si>
    <t xml:space="preserve">*-PRA-BD,S-SKŽ (Pėsčiųjų tako dangos konstrukcija (dešinė pusė) trinkelių danga) 6.p. </t>
  </si>
  <si>
    <t xml:space="preserve">*-PRA-BD,S-SKŽ (Pėsčiųjų tako dangos konstrukcija (dešinė pusė) trinkelių danga) 7.p. </t>
  </si>
  <si>
    <t xml:space="preserve">*-PRA-BD,S-SKŽ (Pėsčiųjų tako dangos konstrukcija (dešinė pusė) trinkelių danga) 8.p. </t>
  </si>
  <si>
    <t xml:space="preserve">*-PRA-BD,S-SKŽ (Pėsčiųjų tako dangos konstrukcija (dešinė pusė) trinkelių danga) 9.p. </t>
  </si>
  <si>
    <t xml:space="preserve">*-PRA-BD,S-SKŽ (Pėsčiųjų tako dangos konstrukcija (dešinė pusė) trinkelių danga) 10.p. </t>
  </si>
  <si>
    <t>4. Gatvės dangos atstatymas gatvėje ir nuovažų įrengimo darbai  (asfalto danga)</t>
  </si>
  <si>
    <t>5. Automobilių stovėjimo aikštelių įrengimo darbai (DK 0,3) (trinkelių danga)</t>
  </si>
  <si>
    <t>RAUDONDVARIO PL. GATVĖS PLATINIMO DARBAI NUO RINGAILĖS G. IKI
MAUMEDŽIO G. (KAIRĖ PUSĖ)</t>
  </si>
  <si>
    <t>Grunto kasimas rankiniu būdu</t>
  </si>
  <si>
    <t>1.11</t>
  </si>
  <si>
    <t>Frezuoto asfalto  transportavimas iki 10 km atstumu</t>
  </si>
  <si>
    <t xml:space="preserve">*-PRA-BD,S-SKŽ (Autobusų sustojimo vietų iškėlimas ir įrengimas (kairė pusė) DK 3) 1.p. </t>
  </si>
  <si>
    <t xml:space="preserve">*-PRA-BD,S-SKŽ (Autobusų sustojimo vietų iškėlimas ir įrengimas (kairė pusė) DK 3) 2.p. </t>
  </si>
  <si>
    <t xml:space="preserve">*-PRA-BD,S-SKŽ (Autobusų sustojimo vietų iškėlimas ir įrengimas (kairė pusė) DK 3) 3.p. </t>
  </si>
  <si>
    <t xml:space="preserve">*-PRA-BD,S-SKŽ (Autobusų sustojimo vietų iškėlimas ir įrengimas (kairė pusė) DK 3) 4.p. </t>
  </si>
  <si>
    <t xml:space="preserve">*-PRA-BD,S-SKŽ (Autobusų sustojimo vietų iškėlimas ir įrengimas (kairė pusė) DK 3) 5.p. </t>
  </si>
  <si>
    <t xml:space="preserve">*-PRA-BD,S-SKŽ (Autobusų sustojimo vietų iškėlimas ir įrengimas (kairė pusė) DK 3) 6.p. </t>
  </si>
  <si>
    <t xml:space="preserve">*-PRA-BD,S-SKŽ (Autobusų sustojimo vietų iškėlimas ir įrengimas (kairė pusė) DK 3) 7.p. </t>
  </si>
  <si>
    <t xml:space="preserve">*-PRA-BD,S-SKŽ (Autobusų sustojimo vietų iškėlimas ir įrengimas (kairė pusė) DK 3) 8.p. </t>
  </si>
  <si>
    <t xml:space="preserve">*-PRA-BD,S-SKŽ (Autobusų sustojimo vietų iškėlimas ir įrengimas (kairė pusė) DK 3) 9.p. </t>
  </si>
  <si>
    <t xml:space="preserve">*-PRA-BD,S-SKŽ (Autobusų sustojimo vietų iškėlimas ir įrengimas (kairė pusė) DK 3) 10.p. </t>
  </si>
  <si>
    <t xml:space="preserve">*-PRA-BD,S-SKŽ (Aikštelių iš betoninių trinkelių įrengimas) 12.p. </t>
  </si>
  <si>
    <t xml:space="preserve">*-PRA-BD,S-SKŽ (Aikštelių iš betoninių trinkelių įrengimas) 13-14.p. </t>
  </si>
  <si>
    <t xml:space="preserve">*-PRA-BD,S-SKŽ (Aikštelių iš betoninių trinkelių įrengimas) 19.p. </t>
  </si>
  <si>
    <t>Asfaltbetonio dangos išardymas mechanizuotai*autobusų sustojimo vietose</t>
  </si>
  <si>
    <t xml:space="preserve">2. Gatvės dangos konstrukcija kraštuose - platinimas (dešinė pusė) (asfalto danga) </t>
  </si>
  <si>
    <t>Keičiant sluoksnio storį, kiekvienam 0,5 cm pasikeitimui su asfaltbetoniu AC 22 PN pridėti</t>
  </si>
  <si>
    <t>5.1.5  K4=4</t>
  </si>
  <si>
    <t>Keičiant sluoksnio storį, kiekvienam 0,5 cm pasikeitimui su asfaltbetoniu AC 16 AS pridėti</t>
  </si>
  <si>
    <t>5.1.19  K4=2</t>
  </si>
  <si>
    <t xml:space="preserve">4. Trinkelių dangos įrengimas ties perėjomis </t>
  </si>
  <si>
    <t xml:space="preserve">*-PRA-BD,S-SKŽ (paruošiamieji darbai) 10.p. </t>
  </si>
  <si>
    <t xml:space="preserve">*-PRA-BD,S-SKŽ (Gatvės dangos atstatymas gatvėje ir nuovažų įrengimo darbai (asfalto danga)) 5.p. </t>
  </si>
  <si>
    <t xml:space="preserve">*-PRA-BD,S-SKŽ (Gatvės dangos atstatymas gatvėje ir nuovažų įrengimo darbai (asfalto danga)) 6.p. </t>
  </si>
  <si>
    <t xml:space="preserve">*-PRA-BD,S-SKŽ (Gatvės dangos atstatymas gatvėje ir nuovažų įrengimo darbai (asfalto danga)) 7.p. </t>
  </si>
  <si>
    <t xml:space="preserve">*-PRA-BD,S-SKŽ (Gatvės dangos atstatymas gatvėje ir nuovažų įrengimo darbai (asfalto danga)) 8.p. </t>
  </si>
  <si>
    <t xml:space="preserve">*-PRA-BD,S-SKŽ (Gatvės dangos atstatymas gatvėje ir nuovažų įrengimo darbai (asfalto danga)) 9.p. </t>
  </si>
  <si>
    <t xml:space="preserve">*-PRA-BD,S-SKŽ (Gatvės dangos atstatymas gatvėje ir nuovažų įrengimo darbai (asfalto danga)) 10.p. </t>
  </si>
  <si>
    <t xml:space="preserve">*-PRA-BD,S-SKŽ (Gatvės dangos atstatymas gatvėje ir nuovažų įrengimo darbai (asfalto danga)) 11.p. </t>
  </si>
  <si>
    <t>150x300 mm skersmens betoninių bordiūrų ant betoninio pagrindo įrengimas*100x22x15 įvažiavimų bordiūrai</t>
  </si>
  <si>
    <t xml:space="preserve">*-PRA-BD,S-SKŽ (Gatvės dangos atstatymas gatvėje ir nuovažų įrengimo darbai (asfalto danga)) 12.p. </t>
  </si>
  <si>
    <r>
      <t>Asfalto dangos išardymas mechanizuotai</t>
    </r>
    <r>
      <rPr>
        <sz val="11"/>
        <color rgb="FF00B050"/>
        <rFont val="Calibri"/>
        <family val="2"/>
        <charset val="186"/>
      </rPr>
      <t>*</t>
    </r>
    <r>
      <rPr>
        <sz val="11"/>
        <color rgb="FF00B050"/>
        <rFont val="Times New Roman"/>
        <family val="1"/>
        <charset val="186"/>
      </rPr>
      <t xml:space="preserve"> (takuose)</t>
    </r>
  </si>
  <si>
    <t>Asfalto dangos išardymas mechanizuotai* (nuovažose ir gatvėje)</t>
  </si>
  <si>
    <t>6. Kiti darbai</t>
  </si>
  <si>
    <t>7. Atraminė sienutė</t>
  </si>
  <si>
    <t>*-PRA-BD,S-SKŽ (Atraminė sienutė) 1.p.</t>
  </si>
  <si>
    <t>*-PRA-BD,S-SKŽ (Atraminė sienutė) 2.p.</t>
  </si>
  <si>
    <t>*-PRA-BD,S-SKŽ (Atraminė sienutė) 3.p.</t>
  </si>
  <si>
    <t>*-PRA-BD,S-SKŽ (Atraminė sienutė) 4.p.</t>
  </si>
  <si>
    <t>Pagrindų išlyginamųjų ir paruošiamųjų sluoksnių iš smėlio-žvyro mišinių įrengimas*Grunto supylimas ir sutankinimas prie atraminės sienutės</t>
  </si>
  <si>
    <t>*-PRA-BD,S-SKŽ (Atraminė sienutė) 5.p.</t>
  </si>
  <si>
    <t>*-PRA-BD,S-SKŽ (Atraminė sienutė) 6.p.</t>
  </si>
  <si>
    <t>*-PRA-BD,S-SKŽ (Atraminė sienutė) 10.p.</t>
  </si>
  <si>
    <t>*-PRA-BD,S-SKŽ (Atraminė sienutė) 11.p.</t>
  </si>
  <si>
    <t>*-PRA-BD,S-SKŽ (Atraminė sienutė) 12.p.</t>
  </si>
  <si>
    <t>*-PRA-BD,S-SKŽ (Atraminė sienutė) 13.p.</t>
  </si>
  <si>
    <t>*-PRA-BD,S-SKŽ (Atraminė sienutė) 14.p.</t>
  </si>
  <si>
    <t xml:space="preserve">Kalk. </t>
  </si>
  <si>
    <t>Betonas C25/30 W6 F150 (XC3, XF2)</t>
  </si>
  <si>
    <t>Gręžtinis pamatas (Æ 300 mm) L=2000mm</t>
  </si>
  <si>
    <t>Armatūra Ø12, S500 L=750mm</t>
  </si>
  <si>
    <t>Armatūra Ø8, S500 L=7450mm</t>
  </si>
  <si>
    <t>Armatūra Ø12, S500 L=2400mm</t>
  </si>
  <si>
    <t>Armatūra Ø6, S500 L=700mm</t>
  </si>
  <si>
    <t>*-PRA-BD,S-SKŽ (Atraminė sienutė) 7.p.</t>
  </si>
  <si>
    <t>*-PRA-BD,S-SKŽ (Atraminė sienutė)8.p.</t>
  </si>
  <si>
    <t>*-PRA-BD,S-SKŽ (Atraminė sienutė)9.p.</t>
  </si>
  <si>
    <t>Armatūra Ø8, S500 L=170mm</t>
  </si>
  <si>
    <t>vnt</t>
  </si>
  <si>
    <t>kg</t>
  </si>
  <si>
    <r>
      <rPr>
        <sz val="12"/>
        <rFont val="Times New Roman"/>
        <family val="1"/>
        <charset val="186"/>
      </rPr>
      <t>Objektas:</t>
    </r>
    <r>
      <rPr>
        <b/>
        <sz val="12"/>
        <rFont val="Times New Roman"/>
        <family val="1"/>
      </rPr>
      <t xml:space="preserve"> Raudondvario pl. šaligatvių ir važiuojamosios dalies  platinimo (atkarpa nuo Ringailės g. iki Maumedžių g.) remonto darbai</t>
    </r>
  </si>
  <si>
    <r>
      <t>Kelio ašinės linijos ir kelio juostos nužymėjimas trasoje*</t>
    </r>
    <r>
      <rPr>
        <i/>
        <sz val="11"/>
        <color rgb="FF00B050"/>
        <rFont val="Times New Roman"/>
        <family val="1"/>
      </rPr>
      <t>Trasos geodezinis nužymėjimas</t>
    </r>
  </si>
  <si>
    <t xml:space="preserve">2. Gatvės dangos konstrukcija kraštuose - platinimas (kairė pusė) </t>
  </si>
  <si>
    <t xml:space="preserve">*-PRA-BD,S-SKŽ (Gatvės dangos konstrukcija kraštuose - platinimas (kairė pusė)  1.p. </t>
  </si>
  <si>
    <t xml:space="preserve">*-PRA-BD,S-SKŽ (Gatvės dangos konstrukcija kraštuose - platinimas (kairė pusė)  2.p. </t>
  </si>
  <si>
    <t xml:space="preserve">*-PRA-BD,S-SKŽ (Gatvės dangos konstrukcija kraštuose - platinimas (kairė pusė)  3.p. </t>
  </si>
  <si>
    <t xml:space="preserve">*-PRA-BD,S-SKŽ (Gatvės dangos konstrukcija kraštuose - platinimas (kairė pusė)  4.p. </t>
  </si>
  <si>
    <t xml:space="preserve">*-PRA-BD,S-SKŽ (Gatvės dangos konstrukcija kraštuose - platinimas (kairė pusė)  5.p. </t>
  </si>
  <si>
    <t xml:space="preserve">*-PRA-BD,S-SKŽ (Gatvės dangos konstrukcija kraštuose - platinimas (kairė pusė) 6.p. </t>
  </si>
  <si>
    <t xml:space="preserve">*-PRA-BD,S-SKŽ (Gatvės dangos konstrukcija kraštuose - platinimas (kairė pusė)  7.p. </t>
  </si>
  <si>
    <t xml:space="preserve">*-PRA-BD,S-SKŽ (Gatvės dangos konstrukcija kraštuose - platinimas (kairė pusė)  8.p. </t>
  </si>
  <si>
    <t>Kiekis (Susitarimao SR1-310 (2021-09-27)/ planuojamas)</t>
  </si>
  <si>
    <t>6.5</t>
  </si>
  <si>
    <t>Sankasos sutvirtinimas geotinklu (radialinis standumas prie 0.5% deformacijų ≥390 kN/m)</t>
  </si>
  <si>
    <t>m2</t>
  </si>
  <si>
    <t>6.6</t>
  </si>
  <si>
    <t>Šlaitų/sankasos sutvirtinimas geotekstile, svoris ≥170g/m2</t>
  </si>
  <si>
    <r>
      <t xml:space="preserve">*-PRA-BD,S-SKŽ (Gatvės dangos konstrukcija kraštuose - platinimas (kairė pusė)  9.p. </t>
    </r>
    <r>
      <rPr>
        <i/>
        <u/>
        <sz val="11"/>
        <color rgb="FF7030A0"/>
        <rFont val="Times New Roman"/>
        <family val="1"/>
        <charset val="186"/>
      </rPr>
      <t>Kiekis pateiktas įvertinus geotinkui ir geotekstilei būtinas užlaidas (10%)</t>
    </r>
    <r>
      <rPr>
        <sz val="11"/>
        <color rgb="FF7030A0"/>
        <rFont val="Times New Roman"/>
        <family val="1"/>
        <charset val="186"/>
      </rPr>
      <t xml:space="preserve"> UAB "Rusnė" raštas Nr.11-06</t>
    </r>
  </si>
  <si>
    <t>4. Nuovažų įrengimas</t>
  </si>
  <si>
    <t xml:space="preserve">*-PRA-BD,S-SKŽ (Nuovažų įrengimas) 1.p. </t>
  </si>
  <si>
    <t xml:space="preserve">*-PRA-BD,S-SKŽ (Nuovažų įrengimas) 2.p. </t>
  </si>
  <si>
    <t xml:space="preserve">*-PRA-BD,S-SKŽ (Nuovažų įrengimas) 3.p. </t>
  </si>
  <si>
    <t xml:space="preserve">*-PRA-BD,S-SKŽ (Nuovažų įrengimas) 4.p. </t>
  </si>
  <si>
    <t xml:space="preserve">*-PRA-BD,S-SKŽ (Nuovažų įrengimas) 5.p. </t>
  </si>
  <si>
    <t xml:space="preserve">*-PRA-BD,S-SKŽ (Nuovažų įrengimas) 6.p. </t>
  </si>
  <si>
    <t xml:space="preserve">*-PRA-BD,S-SKŽ (Nuovažų įrengimas) 7.p. </t>
  </si>
  <si>
    <t xml:space="preserve">*-PRA-BD,S-SKŽ (Nuovažų įrengimas) 8.p. </t>
  </si>
  <si>
    <r>
      <t>Kelio ašinės linijos ir kelio juostos nužymėjimas trasoje*</t>
    </r>
    <r>
      <rPr>
        <i/>
        <sz val="11"/>
        <color rgb="FFFF0000"/>
        <rFont val="Times New Roman"/>
        <family val="1"/>
      </rPr>
      <t>Trasos geodezinis nužymėjimas</t>
    </r>
  </si>
  <si>
    <r>
      <t xml:space="preserve">8 cm storio pagrindo dangos sluoksnio iš asfaltbetonio </t>
    </r>
    <r>
      <rPr>
        <b/>
        <sz val="11"/>
        <color rgb="FFFF0000"/>
        <rFont val="Times New Roman"/>
        <family val="1"/>
      </rPr>
      <t xml:space="preserve">AC 22 PN </t>
    </r>
    <r>
      <rPr>
        <sz val="11"/>
        <color rgb="FFFF0000"/>
        <rFont val="Times New Roman"/>
        <family val="1"/>
      </rPr>
      <t>mišinio įrengimas klotuvu, kurio našumas daugiau 200 iki 500 t/h</t>
    </r>
  </si>
  <si>
    <t>Asfalto dangos išardymas mechanizuotai* (nuovažose )</t>
  </si>
  <si>
    <r>
      <t>Kelio ašinės linijos ir kelio juostos nužymėjimas trasoje*</t>
    </r>
    <r>
      <rPr>
        <i/>
        <sz val="11"/>
        <color rgb="FF00B050"/>
        <rFont val="Times New Roman"/>
        <family val="1"/>
        <charset val="186"/>
      </rPr>
      <t>Trasos geodezinis nužymėjimas</t>
    </r>
  </si>
  <si>
    <r>
      <t xml:space="preserve">8 cm storio pagrindo dangos sluoksnio iš asfaltbetonio </t>
    </r>
    <r>
      <rPr>
        <b/>
        <sz val="11"/>
        <color rgb="FF00B050"/>
        <rFont val="Times New Roman"/>
        <family val="1"/>
      </rPr>
      <t xml:space="preserve">AC 22 PN </t>
    </r>
    <r>
      <rPr>
        <sz val="11"/>
        <color rgb="FF00B050"/>
        <rFont val="Times New Roman"/>
        <family val="1"/>
      </rPr>
      <t>mišinio įrengimas klotuvu, kurio našumas daugiau 200 iki 500 t/h</t>
    </r>
  </si>
  <si>
    <r>
      <t xml:space="preserve"> </t>
    </r>
    <r>
      <rPr>
        <b/>
        <sz val="11"/>
        <color rgb="FF00B050"/>
        <rFont val="Times New Roman"/>
        <family val="1"/>
      </rPr>
      <t>Atraminė sienutė (B=200 mm) L=7500mm</t>
    </r>
  </si>
  <si>
    <r>
      <t>m</t>
    </r>
    <r>
      <rPr>
        <vertAlign val="superscript"/>
        <sz val="11"/>
        <color rgb="FF00B050"/>
        <rFont val="Times New Roman"/>
        <family val="1"/>
      </rPr>
      <t>3</t>
    </r>
  </si>
  <si>
    <t xml:space="preserve">*-PRA-BD,S-SKŽ (Takų įrengimas) 1.p. </t>
  </si>
  <si>
    <t xml:space="preserve">*-PRA-BD,S-SKŽ (Takų įrengimas) 2.p. </t>
  </si>
  <si>
    <t xml:space="preserve">*-PRA-BD,S-SKŽ (Takų įrengimas) 3.p. </t>
  </si>
  <si>
    <t xml:space="preserve">*-PRA-BD,S-SKŽ (Takų įrengimas) 4.p. </t>
  </si>
  <si>
    <t xml:space="preserve">*-PRA-BD,S-SKŽ (Takų įrengimas) 5.p. </t>
  </si>
  <si>
    <t xml:space="preserve">*-PRA-BD,S-SKŽ (Takų įrengimas) 6.p. </t>
  </si>
  <si>
    <t xml:space="preserve">*-PRA-BD,S-SKŽ (Takų įrengimas) 7.p. </t>
  </si>
  <si>
    <t>5. Takų įrengimas</t>
  </si>
  <si>
    <t>Priedas Nr.8</t>
  </si>
  <si>
    <t>Dėl geotekstilės ir armavimo geotinklo panaudojimo, įrengiant kelkraštį bei dėl 2021.09.27 papildomo susitarimo Nr. SR1-310 patvirtintų kiekių ir projektinių kiekių skirtumo (Papildomi darbai Nr.2)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</si>
</sst>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1" x14ac:knownFonts="1"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186"/>
    </font>
    <font>
      <sz val="11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Calibri"/>
      <family val="2"/>
      <charset val="186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1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i/>
      <sz val="11"/>
      <color rgb="FF00B050"/>
      <name val="Times New Roman"/>
      <family val="1"/>
      <charset val="186"/>
    </font>
    <font>
      <i/>
      <sz val="11"/>
      <color indexed="8"/>
      <name val="Calibri"/>
      <family val="2"/>
      <charset val="186"/>
    </font>
    <font>
      <b/>
      <i/>
      <u/>
      <sz val="12"/>
      <color rgb="FF000000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i/>
      <u/>
      <sz val="11"/>
      <color indexed="8"/>
      <name val="Times New Roman"/>
      <family val="1"/>
      <charset val="186"/>
    </font>
    <font>
      <b/>
      <i/>
      <u/>
      <sz val="11"/>
      <color rgb="FF00B050"/>
      <name val="Times New Roman"/>
      <family val="1"/>
      <charset val="186"/>
    </font>
    <font>
      <b/>
      <i/>
      <u/>
      <sz val="11"/>
      <name val="Times New Roman"/>
      <family val="1"/>
      <charset val="186"/>
    </font>
    <font>
      <b/>
      <i/>
      <u/>
      <sz val="11"/>
      <color indexed="8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1"/>
      <color rgb="FF00B050"/>
      <name val="Times New Roman"/>
      <family val="1"/>
    </font>
    <font>
      <i/>
      <sz val="11"/>
      <color rgb="FF00B050"/>
      <name val="Times New Roman"/>
      <family val="1"/>
    </font>
    <font>
      <b/>
      <i/>
      <u/>
      <sz val="11"/>
      <color rgb="FF00B050"/>
      <name val="Times New Roman"/>
      <family val="1"/>
    </font>
    <font>
      <b/>
      <i/>
      <u val="singleAccounting"/>
      <sz val="11"/>
      <color indexed="8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u val="singleAccounting"/>
      <sz val="11"/>
      <color rgb="FFFF0000"/>
      <name val="Calibri"/>
      <family val="2"/>
      <charset val="186"/>
    </font>
    <font>
      <b/>
      <i/>
      <sz val="11"/>
      <color indexed="8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u/>
      <sz val="11"/>
      <name val="Times New Roman"/>
      <family val="1"/>
    </font>
    <font>
      <b/>
      <i/>
      <u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7030A0"/>
      <name val="Times New Roman"/>
      <family val="1"/>
    </font>
    <font>
      <b/>
      <sz val="11"/>
      <color rgb="FF7030A0"/>
      <name val="Times New Roman"/>
      <family val="1"/>
    </font>
    <font>
      <i/>
      <sz val="11"/>
      <color rgb="FF7030A0"/>
      <name val="Times New Roman"/>
      <family val="1"/>
    </font>
    <font>
      <b/>
      <i/>
      <u/>
      <sz val="11"/>
      <color rgb="FF7030A0"/>
      <name val="Times New Roman"/>
      <family val="1"/>
    </font>
    <font>
      <b/>
      <i/>
      <u/>
      <sz val="11"/>
      <color theme="1"/>
      <name val="Times New Roman"/>
      <family val="1"/>
    </font>
    <font>
      <sz val="11"/>
      <color rgb="FF00B050"/>
      <name val="Times New Roman"/>
      <family val="1"/>
      <charset val="186"/>
    </font>
    <font>
      <sz val="11"/>
      <color rgb="FF00B050"/>
      <name val="Calibri"/>
      <family val="2"/>
      <charset val="186"/>
    </font>
    <font>
      <sz val="11"/>
      <color rgb="FF7030A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1"/>
      <color rgb="FF7030A0"/>
      <name val="Times New Roman"/>
      <family val="1"/>
      <charset val="186"/>
    </font>
    <font>
      <b/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sz val="12"/>
      <color rgb="FF00B050"/>
      <name val="Times New Roman"/>
      <family val="1"/>
      <charset val="186"/>
    </font>
    <font>
      <b/>
      <i/>
      <sz val="12"/>
      <color rgb="FF00B05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Calibri"/>
      <family val="2"/>
      <charset val="186"/>
    </font>
    <font>
      <b/>
      <sz val="12"/>
      <color rgb="FF00B050"/>
      <name val="Times New Roman"/>
      <family val="1"/>
    </font>
    <font>
      <vertAlign val="superscript"/>
      <sz val="11"/>
      <color rgb="FF00B050"/>
      <name val="Times New Roman"/>
      <family val="1"/>
    </font>
    <font>
      <sz val="12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27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justify" wrapText="1"/>
      <protection locked="0"/>
    </xf>
    <xf numFmtId="0" fontId="0" fillId="0" borderId="0" xfId="0" applyProtection="1">
      <protection hidden="1"/>
    </xf>
    <xf numFmtId="0" fontId="4" fillId="0" borderId="0" xfId="0" applyFont="1" applyBorder="1" applyAlignment="1" applyProtection="1">
      <alignment vertical="justify" wrapText="1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10" fillId="0" borderId="0" xfId="0" applyFont="1"/>
    <xf numFmtId="0" fontId="0" fillId="0" borderId="0" xfId="0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43" fontId="15" fillId="0" borderId="0" xfId="2" applyFont="1" applyBorder="1" applyAlignment="1" applyProtection="1">
      <alignment vertical="justify" wrapText="1"/>
      <protection hidden="1"/>
    </xf>
    <xf numFmtId="43" fontId="13" fillId="0" borderId="0" xfId="2" applyFont="1"/>
    <xf numFmtId="0" fontId="17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 applyProtection="1">
      <alignment vertical="justify" wrapText="1"/>
      <protection hidden="1"/>
    </xf>
    <xf numFmtId="43" fontId="0" fillId="0" borderId="0" xfId="2" applyFont="1" applyProtection="1">
      <protection locked="0"/>
    </xf>
    <xf numFmtId="0" fontId="11" fillId="3" borderId="1" xfId="0" applyFont="1" applyFill="1" applyBorder="1" applyAlignment="1">
      <alignment vertical="center" wrapText="1"/>
    </xf>
    <xf numFmtId="43" fontId="3" fillId="3" borderId="1" xfId="2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vertical="justify" wrapText="1"/>
      <protection locked="0"/>
    </xf>
    <xf numFmtId="0" fontId="11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wrapText="1"/>
    </xf>
    <xf numFmtId="0" fontId="1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 vertical="center" wrapText="1"/>
      <protection hidden="1"/>
    </xf>
    <xf numFmtId="0" fontId="21" fillId="3" borderId="1" xfId="0" applyFont="1" applyFill="1" applyBorder="1" applyAlignment="1">
      <alignment vertical="center" wrapText="1"/>
    </xf>
    <xf numFmtId="0" fontId="19" fillId="3" borderId="1" xfId="0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23" fillId="0" borderId="0" xfId="0" applyFont="1" applyFill="1" applyProtection="1">
      <protection locked="0"/>
    </xf>
    <xf numFmtId="0" fontId="24" fillId="3" borderId="1" xfId="0" applyFont="1" applyFill="1" applyBorder="1" applyAlignment="1">
      <alignment vertical="center" wrapText="1"/>
    </xf>
    <xf numFmtId="0" fontId="26" fillId="0" borderId="1" xfId="0" applyFont="1" applyFill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/>
    <xf numFmtId="0" fontId="25" fillId="3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9" fillId="0" borderId="0" xfId="0" applyFont="1" applyFill="1" applyProtection="1">
      <protection locked="0"/>
    </xf>
    <xf numFmtId="0" fontId="31" fillId="0" borderId="1" xfId="0" applyFont="1" applyFill="1" applyBorder="1" applyAlignment="1" applyProtection="1">
      <alignment horizontal="center" vertical="center" wrapText="1"/>
      <protection hidden="1"/>
    </xf>
    <xf numFmtId="0" fontId="30" fillId="3" borderId="1" xfId="0" applyFont="1" applyFill="1" applyBorder="1"/>
    <xf numFmtId="0" fontId="30" fillId="3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4" fillId="0" borderId="0" xfId="0" applyFont="1" applyFill="1" applyProtection="1"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>
      <alignment horizontal="center" vertical="center" wrapText="1"/>
    </xf>
    <xf numFmtId="0" fontId="35" fillId="3" borderId="1" xfId="0" applyFont="1" applyFill="1" applyBorder="1" applyAlignment="1" applyProtection="1">
      <alignment horizontal="center" vertical="center" wrapText="1"/>
      <protection hidden="1"/>
    </xf>
    <xf numFmtId="2" fontId="35" fillId="0" borderId="1" xfId="0" applyNumberFormat="1" applyFont="1" applyBorder="1" applyAlignment="1" applyProtection="1">
      <alignment horizontal="center" vertical="center" wrapText="1"/>
      <protection hidden="1"/>
    </xf>
    <xf numFmtId="2" fontId="3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Protection="1">
      <protection locked="0"/>
    </xf>
    <xf numFmtId="43" fontId="8" fillId="3" borderId="1" xfId="2" applyFont="1" applyFill="1" applyBorder="1" applyAlignment="1" applyProtection="1">
      <alignment horizontal="center" vertical="center" wrapText="1"/>
      <protection hidden="1"/>
    </xf>
    <xf numFmtId="43" fontId="8" fillId="0" borderId="1" xfId="2" applyFont="1" applyBorder="1" applyAlignment="1" applyProtection="1">
      <alignment horizontal="center" vertical="center" wrapText="1"/>
      <protection hidden="1"/>
    </xf>
    <xf numFmtId="43" fontId="7" fillId="0" borderId="1" xfId="2" applyFont="1" applyBorder="1" applyAlignment="1" applyProtection="1">
      <alignment horizontal="center" vertical="center" wrapText="1"/>
      <protection hidden="1"/>
    </xf>
    <xf numFmtId="43" fontId="8" fillId="2" borderId="1" xfId="2" applyFont="1" applyFill="1" applyBorder="1" applyAlignment="1" applyProtection="1">
      <alignment horizontal="center" vertical="center" wrapText="1"/>
      <protection hidden="1"/>
    </xf>
    <xf numFmtId="0" fontId="38" fillId="2" borderId="1" xfId="0" applyFont="1" applyFill="1" applyBorder="1" applyAlignment="1">
      <alignment horizontal="center" vertical="center" wrapText="1"/>
    </xf>
    <xf numFmtId="43" fontId="17" fillId="2" borderId="1" xfId="2" applyFont="1" applyFill="1" applyBorder="1" applyAlignment="1" applyProtection="1">
      <alignment horizontal="center" vertical="center" wrapText="1"/>
      <protection hidden="1"/>
    </xf>
    <xf numFmtId="164" fontId="41" fillId="0" borderId="0" xfId="0" applyNumberFormat="1" applyFont="1" applyProtection="1">
      <protection locked="0"/>
    </xf>
    <xf numFmtId="0" fontId="42" fillId="0" borderId="0" xfId="0" applyFont="1" applyProtection="1">
      <protection locked="0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44" fillId="2" borderId="1" xfId="0" applyFont="1" applyFill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43" fontId="16" fillId="2" borderId="1" xfId="2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48" fillId="2" borderId="1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 wrapText="1"/>
    </xf>
    <xf numFmtId="43" fontId="7" fillId="2" borderId="1" xfId="2" applyFont="1" applyFill="1" applyBorder="1" applyAlignment="1" applyProtection="1">
      <alignment horizontal="center" vertical="center" wrapText="1"/>
      <protection hidden="1"/>
    </xf>
    <xf numFmtId="0" fontId="12" fillId="2" borderId="1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 applyProtection="1">
      <alignment horizontal="center" vertical="center" wrapText="1"/>
      <protection hidden="1"/>
    </xf>
    <xf numFmtId="0" fontId="1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 applyProtection="1">
      <alignment vertical="justify" wrapText="1"/>
      <protection locked="0"/>
    </xf>
    <xf numFmtId="0" fontId="0" fillId="2" borderId="0" xfId="0" applyFill="1" applyProtection="1">
      <protection locked="0"/>
    </xf>
    <xf numFmtId="0" fontId="3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horizontal="center" vertical="center" wrapText="1"/>
    </xf>
    <xf numFmtId="0" fontId="50" fillId="2" borderId="1" xfId="0" applyFont="1" applyFill="1" applyBorder="1" applyAlignment="1">
      <alignment wrapText="1"/>
    </xf>
    <xf numFmtId="0" fontId="51" fillId="2" borderId="1" xfId="0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43" fontId="50" fillId="2" borderId="1" xfId="2" applyFont="1" applyFill="1" applyBorder="1" applyAlignment="1" applyProtection="1">
      <alignment horizontal="center" vertical="center" wrapText="1"/>
      <protection hidden="1"/>
    </xf>
    <xf numFmtId="0" fontId="36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54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Border="1"/>
    <xf numFmtId="0" fontId="10" fillId="0" borderId="0" xfId="0" applyFont="1" applyBorder="1"/>
    <xf numFmtId="0" fontId="55" fillId="2" borderId="1" xfId="0" applyFont="1" applyFill="1" applyBorder="1" applyAlignment="1">
      <alignment horizontal="center" vertical="center" wrapText="1"/>
    </xf>
    <xf numFmtId="43" fontId="55" fillId="2" borderId="1" xfId="2" applyFont="1" applyFill="1" applyBorder="1" applyAlignment="1" applyProtection="1">
      <alignment horizontal="center" vertical="center" wrapText="1"/>
      <protection hidden="1"/>
    </xf>
    <xf numFmtId="0" fontId="37" fillId="2" borderId="6" xfId="0" applyFont="1" applyFill="1" applyBorder="1" applyAlignment="1">
      <alignment horizontal="center" vertical="center" wrapText="1"/>
    </xf>
    <xf numFmtId="2" fontId="35" fillId="0" borderId="3" xfId="0" applyNumberFormat="1" applyFont="1" applyBorder="1" applyAlignment="1" applyProtection="1">
      <alignment horizontal="center" vertical="center" wrapText="1"/>
      <protection hidden="1"/>
    </xf>
    <xf numFmtId="2" fontId="3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30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Border="1" applyAlignment="1" applyProtection="1">
      <alignment horizontal="center" vertical="center"/>
      <protection hidden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2" fontId="5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>
      <alignment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48" fillId="2" borderId="1" xfId="0" applyFont="1" applyFill="1" applyBorder="1" applyAlignment="1">
      <alignment horizontal="center" vertical="center" wrapText="1" shrinkToFit="1"/>
    </xf>
    <xf numFmtId="0" fontId="49" fillId="2" borderId="1" xfId="0" applyFont="1" applyFill="1" applyBorder="1" applyAlignment="1">
      <alignment horizontal="center" vertical="center" wrapText="1" shrinkToFi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43" fontId="3" fillId="0" borderId="3" xfId="2" applyFont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/>
    <xf numFmtId="0" fontId="61" fillId="2" borderId="1" xfId="0" applyFont="1" applyFill="1" applyBorder="1"/>
    <xf numFmtId="0" fontId="62" fillId="2" borderId="1" xfId="0" applyFont="1" applyFill="1" applyBorder="1"/>
    <xf numFmtId="0" fontId="47" fillId="2" borderId="1" xfId="0" applyFont="1" applyFill="1" applyBorder="1"/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>
      <alignment horizontal="center" vertical="center"/>
    </xf>
    <xf numFmtId="0" fontId="62" fillId="2" borderId="1" xfId="0" applyFont="1" applyFill="1" applyBorder="1" applyAlignment="1">
      <alignment horizontal="center" vertical="center"/>
    </xf>
    <xf numFmtId="0" fontId="47" fillId="2" borderId="1" xfId="0" applyFont="1" applyFill="1" applyBorder="1" applyAlignment="1">
      <alignment horizontal="center" vertical="center"/>
    </xf>
    <xf numFmtId="2" fontId="16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>
      <alignment horizontal="center" vertical="center" wrapText="1"/>
    </xf>
    <xf numFmtId="0" fontId="62" fillId="2" borderId="1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wrapText="1"/>
    </xf>
    <xf numFmtId="0" fontId="61" fillId="2" borderId="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right" vertical="center" wrapText="1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2" fontId="16" fillId="2" borderId="1" xfId="0" applyNumberFormat="1" applyFont="1" applyFill="1" applyBorder="1" applyAlignment="1" applyProtection="1">
      <alignment vertical="center" wrapText="1"/>
      <protection hidden="1"/>
    </xf>
    <xf numFmtId="0" fontId="16" fillId="2" borderId="7" xfId="0" applyFont="1" applyFill="1" applyBorder="1" applyAlignment="1">
      <alignment horizontal="left" vertical="top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wrapText="1"/>
    </xf>
    <xf numFmtId="0" fontId="63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2" fontId="55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5" fillId="2" borderId="1" xfId="0" applyFont="1" applyFill="1" applyBorder="1" applyAlignment="1">
      <alignment wrapText="1"/>
    </xf>
    <xf numFmtId="2" fontId="55" fillId="2" borderId="1" xfId="0" applyNumberFormat="1" applyFont="1" applyFill="1" applyBorder="1" applyAlignment="1" applyProtection="1">
      <alignment vertical="center" wrapText="1"/>
      <protection hidden="1"/>
    </xf>
    <xf numFmtId="43" fontId="17" fillId="2" borderId="1" xfId="2" applyFont="1" applyFill="1" applyBorder="1" applyAlignment="1">
      <alignment horizontal="center"/>
    </xf>
    <xf numFmtId="2" fontId="17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7" fillId="2" borderId="3" xfId="0" applyNumberFormat="1" applyFont="1" applyFill="1" applyBorder="1" applyAlignment="1" applyProtection="1">
      <alignment vertical="center" wrapText="1"/>
      <protection hidden="1"/>
    </xf>
    <xf numFmtId="0" fontId="36" fillId="2" borderId="1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left" vertical="top"/>
    </xf>
    <xf numFmtId="0" fontId="17" fillId="2" borderId="7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  <protection locked="0"/>
    </xf>
    <xf numFmtId="0" fontId="17" fillId="2" borderId="7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/>
    </xf>
    <xf numFmtId="2" fontId="55" fillId="2" borderId="4" xfId="0" applyNumberFormat="1" applyFont="1" applyFill="1" applyBorder="1" applyAlignment="1" applyProtection="1">
      <alignment vertical="center" wrapText="1"/>
      <protection hidden="1"/>
    </xf>
    <xf numFmtId="2" fontId="17" fillId="2" borderId="4" xfId="0" applyNumberFormat="1" applyFont="1" applyFill="1" applyBorder="1" applyAlignment="1" applyProtection="1">
      <alignment vertical="center" wrapText="1"/>
      <protection hidden="1"/>
    </xf>
    <xf numFmtId="2" fontId="17" fillId="2" borderId="1" xfId="0" applyNumberFormat="1" applyFont="1" applyFill="1" applyBorder="1" applyAlignment="1" applyProtection="1">
      <alignment vertical="center" wrapText="1"/>
      <protection hidden="1"/>
    </xf>
    <xf numFmtId="2" fontId="17" fillId="2" borderId="3" xfId="0" applyNumberFormat="1" applyFont="1" applyFill="1" applyBorder="1" applyAlignment="1" applyProtection="1">
      <alignment horizontal="left" vertical="center" wrapText="1"/>
      <protection hidden="1"/>
    </xf>
    <xf numFmtId="2" fontId="17" fillId="2" borderId="1" xfId="0" applyNumberFormat="1" applyFont="1" applyFill="1" applyBorder="1" applyAlignment="1" applyProtection="1">
      <alignment horizontal="left" vertical="center" wrapText="1"/>
      <protection hidden="1"/>
    </xf>
    <xf numFmtId="0" fontId="68" fillId="2" borderId="5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/>
    </xf>
    <xf numFmtId="0" fontId="17" fillId="2" borderId="5" xfId="0" applyFont="1" applyFill="1" applyBorder="1"/>
    <xf numFmtId="0" fontId="68" fillId="2" borderId="5" xfId="0" applyFont="1" applyFill="1" applyBorder="1" applyAlignment="1">
      <alignment wrapText="1"/>
    </xf>
    <xf numFmtId="0" fontId="70" fillId="2" borderId="5" xfId="0" applyFont="1" applyFill="1" applyBorder="1" applyAlignment="1">
      <alignment horizontal="left" vertical="center"/>
    </xf>
    <xf numFmtId="0" fontId="70" fillId="2" borderId="5" xfId="0" applyFont="1" applyFill="1" applyBorder="1"/>
    <xf numFmtId="2" fontId="50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>
      <alignment horizontal="left" vertical="top"/>
    </xf>
    <xf numFmtId="0" fontId="50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center" vertical="top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vertical="center" wrapText="1"/>
    </xf>
    <xf numFmtId="0" fontId="51" fillId="3" borderId="1" xfId="0" applyFont="1" applyFill="1" applyBorder="1" applyAlignment="1">
      <alignment horizontal="center" vertical="center" wrapText="1"/>
    </xf>
    <xf numFmtId="0" fontId="52" fillId="3" borderId="1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43" fontId="50" fillId="3" borderId="1" xfId="2" applyFont="1" applyFill="1" applyBorder="1" applyAlignment="1" applyProtection="1">
      <alignment horizontal="center" vertical="center" wrapText="1"/>
      <protection hidden="1"/>
    </xf>
    <xf numFmtId="0" fontId="55" fillId="3" borderId="1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vertical="center" wrapText="1"/>
    </xf>
    <xf numFmtId="0" fontId="55" fillId="3" borderId="1" xfId="0" applyFont="1" applyFill="1" applyBorder="1"/>
    <xf numFmtId="0" fontId="32" fillId="3" borderId="1" xfId="0" applyFont="1" applyFill="1" applyBorder="1"/>
    <xf numFmtId="0" fontId="22" fillId="3" borderId="1" xfId="0" applyFont="1" applyFill="1" applyBorder="1"/>
    <xf numFmtId="0" fontId="27" fillId="3" borderId="1" xfId="0" applyFont="1" applyFill="1" applyBorder="1"/>
    <xf numFmtId="43" fontId="55" fillId="3" borderId="1" xfId="2" applyFont="1" applyFill="1" applyBorder="1" applyAlignment="1" applyProtection="1">
      <alignment horizontal="center" vertical="center" wrapText="1"/>
      <protection hidden="1"/>
    </xf>
    <xf numFmtId="0" fontId="55" fillId="3" borderId="1" xfId="0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43" fontId="17" fillId="3" borderId="1" xfId="2" applyFont="1" applyFill="1" applyBorder="1" applyAlignment="1">
      <alignment horizontal="center"/>
    </xf>
    <xf numFmtId="43" fontId="17" fillId="3" borderId="1" xfId="2" applyFont="1" applyFill="1" applyBorder="1" applyAlignment="1" applyProtection="1">
      <alignment horizontal="center" vertical="center" wrapText="1"/>
      <protection hidden="1"/>
    </xf>
    <xf numFmtId="0" fontId="17" fillId="3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wrapText="1"/>
    </xf>
    <xf numFmtId="2" fontId="17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5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43" fontId="55" fillId="3" borderId="1" xfId="2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vertical="top" wrapText="1"/>
      <protection hidden="1"/>
    </xf>
    <xf numFmtId="0" fontId="8" fillId="3" borderId="1" xfId="0" applyFont="1" applyFill="1" applyBorder="1" applyAlignment="1" applyProtection="1">
      <alignment horizontal="left" vertical="center" wrapText="1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31" fillId="3" borderId="4" xfId="1" applyFont="1" applyFill="1" applyBorder="1" applyAlignment="1" applyProtection="1">
      <alignment horizontal="center" vertical="top" wrapText="1"/>
      <protection hidden="1"/>
    </xf>
    <xf numFmtId="0" fontId="20" fillId="3" borderId="1" xfId="1" applyFont="1" applyFill="1" applyBorder="1" applyAlignment="1" applyProtection="1">
      <alignment horizontal="center" vertical="top" wrapText="1"/>
      <protection hidden="1"/>
    </xf>
    <xf numFmtId="0" fontId="26" fillId="3" borderId="1" xfId="1" applyFont="1" applyFill="1" applyBorder="1" applyAlignment="1" applyProtection="1">
      <alignment horizontal="center" vertical="top" wrapText="1"/>
      <protection hidden="1"/>
    </xf>
    <xf numFmtId="43" fontId="40" fillId="3" borderId="1" xfId="2" applyFont="1" applyFill="1" applyBorder="1" applyAlignment="1" applyProtection="1">
      <alignment horizontal="center" vertical="center" wrapText="1"/>
      <protection hidden="1"/>
    </xf>
    <xf numFmtId="43" fontId="39" fillId="3" borderId="1" xfId="2" applyFont="1" applyFill="1" applyBorder="1" applyAlignment="1" applyProtection="1">
      <alignment horizontal="center" vertical="center" wrapText="1"/>
      <protection hidden="1"/>
    </xf>
    <xf numFmtId="2" fontId="3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3" borderId="1" xfId="0" applyFont="1" applyFill="1" applyBorder="1" applyAlignment="1">
      <alignment wrapText="1"/>
    </xf>
    <xf numFmtId="0" fontId="30" fillId="3" borderId="1" xfId="0" applyFont="1" applyFill="1" applyBorder="1" applyAlignment="1">
      <alignment wrapText="1"/>
    </xf>
    <xf numFmtId="0" fontId="19" fillId="3" borderId="1" xfId="0" applyFont="1" applyFill="1" applyBorder="1" applyAlignment="1">
      <alignment wrapText="1"/>
    </xf>
    <xf numFmtId="0" fontId="25" fillId="3" borderId="1" xfId="0" applyFont="1" applyFill="1" applyBorder="1" applyAlignment="1">
      <alignment wrapText="1"/>
    </xf>
    <xf numFmtId="0" fontId="64" fillId="3" borderId="1" xfId="0" applyFont="1" applyFill="1" applyBorder="1" applyAlignment="1">
      <alignment horizontal="center" vertical="center" wrapText="1"/>
    </xf>
    <xf numFmtId="0" fontId="65" fillId="3" borderId="1" xfId="0" applyFont="1" applyFill="1" applyBorder="1" applyAlignment="1">
      <alignment horizontal="center" vertical="center" wrapText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2" fontId="17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17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6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16" fillId="2" borderId="4" xfId="0" applyNumberFormat="1" applyFont="1" applyFill="1" applyBorder="1" applyAlignment="1" applyProtection="1">
      <alignment horizontal="center" vertical="center" wrapText="1"/>
      <protection hidden="1"/>
    </xf>
    <xf numFmtId="0" fontId="59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66" fillId="2" borderId="1" xfId="0" applyFont="1" applyFill="1" applyBorder="1" applyAlignment="1">
      <alignment horizontal="left" vertical="center" wrapText="1"/>
    </xf>
    <xf numFmtId="0" fontId="67" fillId="2" borderId="1" xfId="0" applyFont="1" applyFill="1" applyBorder="1" applyAlignment="1">
      <alignment horizontal="left" vertical="center" wrapText="1"/>
    </xf>
    <xf numFmtId="2" fontId="35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35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3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4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2" fontId="57" fillId="0" borderId="3" xfId="0" applyNumberFormat="1" applyFont="1" applyBorder="1" applyAlignment="1" applyProtection="1">
      <alignment horizontal="center" vertical="center" wrapText="1"/>
      <protection hidden="1"/>
    </xf>
    <xf numFmtId="2" fontId="57" fillId="0" borderId="4" xfId="0" applyNumberFormat="1" applyFont="1" applyBorder="1" applyAlignment="1" applyProtection="1">
      <alignment horizontal="center" vertical="center" wrapText="1"/>
      <protection hidden="1"/>
    </xf>
    <xf numFmtId="2" fontId="35" fillId="0" borderId="3" xfId="0" applyNumberFormat="1" applyFont="1" applyBorder="1" applyAlignment="1" applyProtection="1">
      <alignment horizontal="center" vertical="center" wrapText="1"/>
      <protection hidden="1"/>
    </xf>
    <xf numFmtId="2" fontId="35" fillId="0" borderId="2" xfId="0" applyNumberFormat="1" applyFont="1" applyBorder="1" applyAlignment="1" applyProtection="1">
      <alignment horizontal="center" vertical="center" wrapText="1"/>
      <protection hidden="1"/>
    </xf>
    <xf numFmtId="2" fontId="35" fillId="0" borderId="4" xfId="0" applyNumberFormat="1" applyFont="1" applyBorder="1" applyAlignment="1" applyProtection="1">
      <alignment horizontal="center" vertical="center" wrapText="1"/>
      <protection hidden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2" fontId="17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64" fillId="3" borderId="5" xfId="0" applyFont="1" applyFill="1" applyBorder="1" applyAlignment="1">
      <alignment vertical="center" wrapText="1"/>
    </xf>
    <xf numFmtId="0" fontId="64" fillId="3" borderId="6" xfId="0" applyFont="1" applyFill="1" applyBorder="1" applyAlignment="1">
      <alignment vertical="center" wrapText="1"/>
    </xf>
    <xf numFmtId="0" fontId="64" fillId="3" borderId="1" xfId="0" applyFont="1" applyFill="1" applyBorder="1" applyAlignment="1">
      <alignment vertical="center" wrapText="1"/>
    </xf>
    <xf numFmtId="0" fontId="56" fillId="3" borderId="1" xfId="0" applyFont="1" applyFill="1" applyBorder="1" applyAlignment="1">
      <alignment vertical="center" wrapText="1"/>
    </xf>
    <xf numFmtId="2" fontId="57" fillId="2" borderId="3" xfId="0" applyNumberFormat="1" applyFont="1" applyFill="1" applyBorder="1" applyAlignment="1" applyProtection="1">
      <alignment horizontal="center" vertical="center" wrapText="1"/>
      <protection hidden="1"/>
    </xf>
    <xf numFmtId="2" fontId="57" fillId="2" borderId="4" xfId="0" applyNumberFormat="1" applyFont="1" applyFill="1" applyBorder="1" applyAlignment="1" applyProtection="1">
      <alignment horizontal="center" vertical="center" wrapText="1"/>
      <protection hidden="1"/>
    </xf>
    <xf numFmtId="2" fontId="16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16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9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30" fillId="4" borderId="1" xfId="0" applyFont="1" applyFill="1" applyBorder="1" applyAlignment="1">
      <alignment horizontal="center" vertical="center" wrapText="1"/>
    </xf>
    <xf numFmtId="43" fontId="3" fillId="4" borderId="1" xfId="2" applyFont="1" applyFill="1" applyBorder="1" applyAlignment="1" applyProtection="1">
      <alignment horizontal="center" vertical="center" wrapText="1"/>
      <protection hidden="1"/>
    </xf>
    <xf numFmtId="43" fontId="8" fillId="4" borderId="1" xfId="2" applyFont="1" applyFill="1" applyBorder="1" applyAlignment="1" applyProtection="1">
      <alignment horizontal="center" vertical="center" wrapText="1"/>
      <protection hidden="1"/>
    </xf>
    <xf numFmtId="2" fontId="35" fillId="4" borderId="1" xfId="0" applyNumberFormat="1" applyFont="1" applyFill="1" applyBorder="1" applyAlignment="1" applyProtection="1">
      <alignment horizontal="center" vertical="center" wrapText="1"/>
      <protection hidden="1"/>
    </xf>
  </cellXfs>
  <cellStyles count="3">
    <cellStyle name="Comma" xfId="2" builtinId="3"/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7"/>
  <sheetViews>
    <sheetView tabSelected="1" view="pageBreakPreview" zoomScale="80" zoomScaleNormal="100" zoomScaleSheetLayoutView="80" workbookViewId="0">
      <pane ySplit="4" topLeftCell="A14" activePane="bottomLeft" state="frozen"/>
      <selection pane="bottomLeft" activeCell="F24" sqref="F24"/>
    </sheetView>
  </sheetViews>
  <sheetFormatPr defaultColWidth="9.109375" defaultRowHeight="14.4" x14ac:dyDescent="0.3"/>
  <cols>
    <col min="1" max="1" width="7.109375" style="1" customWidth="1"/>
    <col min="2" max="2" width="36" style="1" customWidth="1"/>
    <col min="3" max="3" width="8.33203125" style="1" customWidth="1"/>
    <col min="4" max="4" width="12.88671875" style="43" customWidth="1"/>
    <col min="5" max="5" width="11.88671875" style="32" customWidth="1"/>
    <col min="6" max="6" width="11.88671875" style="38" customWidth="1"/>
    <col min="7" max="7" width="12.88671875" style="15" customWidth="1"/>
    <col min="8" max="8" width="15.6640625" style="15" customWidth="1"/>
    <col min="9" max="9" width="31.6640625" style="50" customWidth="1"/>
    <col min="10" max="10" width="20.77734375" style="1" customWidth="1"/>
    <col min="11" max="16384" width="9.109375" style="1"/>
  </cols>
  <sheetData>
    <row r="1" spans="1:10" ht="36.6" customHeight="1" x14ac:dyDescent="0.3">
      <c r="A1" s="234" t="s">
        <v>293</v>
      </c>
      <c r="B1" s="234"/>
      <c r="C1" s="234"/>
      <c r="D1" s="234"/>
      <c r="E1" s="234"/>
      <c r="F1" s="234"/>
      <c r="G1" s="234"/>
      <c r="H1" s="234"/>
      <c r="I1" s="228" t="s">
        <v>292</v>
      </c>
    </row>
    <row r="2" spans="1:10" ht="33" customHeight="1" x14ac:dyDescent="0.3">
      <c r="A2" s="233" t="s">
        <v>250</v>
      </c>
      <c r="B2" s="234"/>
      <c r="C2" s="234"/>
      <c r="D2" s="234"/>
      <c r="E2" s="234"/>
      <c r="F2" s="234"/>
      <c r="G2" s="234"/>
      <c r="H2" s="234"/>
      <c r="I2" s="1"/>
      <c r="J2" s="5"/>
    </row>
    <row r="3" spans="1:10" s="3" customFormat="1" ht="80.400000000000006" customHeight="1" x14ac:dyDescent="0.3">
      <c r="A3" s="122" t="s">
        <v>0</v>
      </c>
      <c r="B3" s="122" t="s">
        <v>1</v>
      </c>
      <c r="C3" s="122" t="s">
        <v>2</v>
      </c>
      <c r="D3" s="103" t="s">
        <v>261</v>
      </c>
      <c r="E3" s="104" t="s">
        <v>172</v>
      </c>
      <c r="F3" s="105" t="s">
        <v>105</v>
      </c>
      <c r="G3" s="123" t="s">
        <v>104</v>
      </c>
      <c r="H3" s="123" t="s">
        <v>100</v>
      </c>
      <c r="I3" s="106" t="s">
        <v>102</v>
      </c>
      <c r="J3" s="4"/>
    </row>
    <row r="4" spans="1:10" s="3" customFormat="1" ht="15.6" x14ac:dyDescent="0.3">
      <c r="A4" s="7">
        <v>1</v>
      </c>
      <c r="B4" s="7">
        <v>2</v>
      </c>
      <c r="C4" s="7">
        <v>3</v>
      </c>
      <c r="D4" s="39">
        <v>4</v>
      </c>
      <c r="E4" s="28">
        <v>5</v>
      </c>
      <c r="F4" s="34">
        <v>6</v>
      </c>
      <c r="G4" s="10">
        <v>7</v>
      </c>
      <c r="H4" s="45">
        <v>8</v>
      </c>
      <c r="I4" s="45">
        <v>9</v>
      </c>
      <c r="J4" s="4"/>
    </row>
    <row r="5" spans="1:10" s="3" customFormat="1" ht="15.6" x14ac:dyDescent="0.3">
      <c r="A5" s="237" t="s">
        <v>99</v>
      </c>
      <c r="B5" s="238"/>
      <c r="C5" s="238"/>
      <c r="D5" s="238"/>
      <c r="E5" s="238"/>
      <c r="F5" s="238"/>
      <c r="G5" s="238"/>
      <c r="H5" s="238"/>
      <c r="I5" s="46"/>
      <c r="J5" s="4"/>
    </row>
    <row r="6" spans="1:10" s="3" customFormat="1" ht="76.5" customHeight="1" x14ac:dyDescent="0.3">
      <c r="A6" s="244" t="s">
        <v>187</v>
      </c>
      <c r="B6" s="245"/>
      <c r="C6" s="16"/>
      <c r="D6" s="23"/>
      <c r="E6" s="29"/>
      <c r="F6" s="33"/>
      <c r="G6" s="17"/>
      <c r="H6" s="17"/>
      <c r="I6" s="47"/>
      <c r="J6" s="4"/>
    </row>
    <row r="7" spans="1:10" s="3" customFormat="1" ht="15.6" x14ac:dyDescent="0.3">
      <c r="A7" s="18"/>
      <c r="B7" s="19" t="s">
        <v>34</v>
      </c>
      <c r="C7" s="20"/>
      <c r="D7" s="40"/>
      <c r="E7" s="30"/>
      <c r="F7" s="35"/>
      <c r="G7" s="17"/>
      <c r="H7" s="17"/>
      <c r="I7" s="47"/>
      <c r="J7" s="4"/>
    </row>
    <row r="8" spans="1:10" s="3" customFormat="1" ht="55.2" x14ac:dyDescent="0.3">
      <c r="A8" s="13" t="s">
        <v>106</v>
      </c>
      <c r="B8" s="107" t="s">
        <v>251</v>
      </c>
      <c r="C8" s="108" t="s">
        <v>101</v>
      </c>
      <c r="D8" s="109">
        <v>0.82399999999999995</v>
      </c>
      <c r="E8" s="110">
        <v>0.82399999999999995</v>
      </c>
      <c r="F8" s="55">
        <f>+E8-D8</f>
        <v>0</v>
      </c>
      <c r="G8" s="56">
        <v>660.11</v>
      </c>
      <c r="H8" s="56">
        <f>ROUND(F8*G8,2)</f>
        <v>0</v>
      </c>
      <c r="I8" s="102" t="s">
        <v>103</v>
      </c>
      <c r="J8" s="4"/>
    </row>
    <row r="9" spans="1:10" s="3" customFormat="1" ht="55.8" x14ac:dyDescent="0.3">
      <c r="A9" s="59" t="s">
        <v>3</v>
      </c>
      <c r="B9" s="60" t="s">
        <v>12</v>
      </c>
      <c r="C9" s="59" t="s">
        <v>13</v>
      </c>
      <c r="D9" s="61">
        <v>0.15</v>
      </c>
      <c r="E9" s="62">
        <v>0.3</v>
      </c>
      <c r="F9" s="64">
        <f>+E9-D9</f>
        <v>0.15</v>
      </c>
      <c r="G9" s="52">
        <v>6500</v>
      </c>
      <c r="H9" s="52">
        <f>ROUND(G9*F9,2)</f>
        <v>975</v>
      </c>
      <c r="I9" s="48" t="s">
        <v>107</v>
      </c>
      <c r="J9" s="4"/>
    </row>
    <row r="10" spans="1:10" s="3" customFormat="1" ht="27.6" x14ac:dyDescent="0.3">
      <c r="A10" s="59" t="s">
        <v>14</v>
      </c>
      <c r="B10" s="60" t="s">
        <v>15</v>
      </c>
      <c r="C10" s="59" t="s">
        <v>6</v>
      </c>
      <c r="D10" s="61">
        <v>2.8</v>
      </c>
      <c r="E10" s="62">
        <v>15.5</v>
      </c>
      <c r="F10" s="64">
        <f t="shared" ref="F10:F16" si="0">+E10-D10</f>
        <v>12.7</v>
      </c>
      <c r="G10" s="52">
        <v>165.74</v>
      </c>
      <c r="H10" s="52">
        <f t="shared" ref="H10:H16" si="1">ROUND(G10*F10,2)</f>
        <v>2104.9</v>
      </c>
      <c r="I10" s="48" t="s">
        <v>108</v>
      </c>
      <c r="J10" s="4"/>
    </row>
    <row r="11" spans="1:10" s="3" customFormat="1" ht="28.2" x14ac:dyDescent="0.3">
      <c r="A11" s="59" t="s">
        <v>35</v>
      </c>
      <c r="B11" s="60" t="s">
        <v>36</v>
      </c>
      <c r="C11" s="59" t="s">
        <v>7</v>
      </c>
      <c r="D11" s="61">
        <v>0.2</v>
      </c>
      <c r="E11" s="62">
        <v>0.5</v>
      </c>
      <c r="F11" s="64">
        <f t="shared" si="0"/>
        <v>0.3</v>
      </c>
      <c r="G11" s="52">
        <v>799.22</v>
      </c>
      <c r="H11" s="52">
        <f t="shared" si="1"/>
        <v>239.77</v>
      </c>
      <c r="I11" s="48" t="s">
        <v>109</v>
      </c>
      <c r="J11" s="4"/>
    </row>
    <row r="12" spans="1:10" s="3" customFormat="1" ht="28.2" x14ac:dyDescent="0.3">
      <c r="A12" s="59" t="s">
        <v>189</v>
      </c>
      <c r="B12" s="60" t="s">
        <v>190</v>
      </c>
      <c r="C12" s="59" t="s">
        <v>17</v>
      </c>
      <c r="D12" s="61">
        <v>72</v>
      </c>
      <c r="E12" s="62">
        <v>148.80000000000001</v>
      </c>
      <c r="F12" s="64">
        <f t="shared" ref="F12:F14" si="2">+E12-D12</f>
        <v>76.800000000000011</v>
      </c>
      <c r="G12" s="52">
        <v>5.56</v>
      </c>
      <c r="H12" s="52">
        <f t="shared" ref="H12" si="3">ROUND(G12*F12,2)</f>
        <v>427.01</v>
      </c>
      <c r="I12" s="48" t="s">
        <v>110</v>
      </c>
      <c r="J12" s="4"/>
    </row>
    <row r="13" spans="1:10" s="3" customFormat="1" ht="28.2" x14ac:dyDescent="0.3">
      <c r="A13" s="59" t="s">
        <v>37</v>
      </c>
      <c r="B13" s="60" t="s">
        <v>38</v>
      </c>
      <c r="C13" s="59" t="s">
        <v>6</v>
      </c>
      <c r="D13" s="61">
        <v>0.25</v>
      </c>
      <c r="E13" s="62">
        <v>1.35</v>
      </c>
      <c r="F13" s="64">
        <f t="shared" si="2"/>
        <v>1.1000000000000001</v>
      </c>
      <c r="G13" s="52">
        <v>115.5</v>
      </c>
      <c r="H13" s="52">
        <f t="shared" si="1"/>
        <v>127.05</v>
      </c>
      <c r="I13" s="48" t="s">
        <v>111</v>
      </c>
      <c r="J13" s="4"/>
    </row>
    <row r="14" spans="1:10" s="3" customFormat="1" ht="28.2" x14ac:dyDescent="0.3">
      <c r="A14" s="59" t="s">
        <v>39</v>
      </c>
      <c r="B14" s="60" t="s">
        <v>40</v>
      </c>
      <c r="C14" s="59" t="s">
        <v>16</v>
      </c>
      <c r="D14" s="61">
        <v>25</v>
      </c>
      <c r="E14" s="62">
        <v>115</v>
      </c>
      <c r="F14" s="64">
        <f t="shared" si="2"/>
        <v>90</v>
      </c>
      <c r="G14" s="52">
        <v>2.72</v>
      </c>
      <c r="H14" s="52">
        <f t="shared" si="1"/>
        <v>244.8</v>
      </c>
      <c r="I14" s="48" t="s">
        <v>112</v>
      </c>
      <c r="J14" s="4"/>
    </row>
    <row r="15" spans="1:10" s="3" customFormat="1" ht="28.2" x14ac:dyDescent="0.3">
      <c r="A15" s="65" t="s">
        <v>41</v>
      </c>
      <c r="B15" s="66" t="s">
        <v>42</v>
      </c>
      <c r="C15" s="65" t="s">
        <v>16</v>
      </c>
      <c r="D15" s="67">
        <v>80</v>
      </c>
      <c r="E15" s="63">
        <v>90</v>
      </c>
      <c r="F15" s="68">
        <f t="shared" si="0"/>
        <v>10</v>
      </c>
      <c r="G15" s="54">
        <v>2</v>
      </c>
      <c r="H15" s="54">
        <f t="shared" si="1"/>
        <v>20</v>
      </c>
      <c r="I15" s="48" t="s">
        <v>113</v>
      </c>
      <c r="J15" s="4"/>
    </row>
    <row r="16" spans="1:10" s="3" customFormat="1" ht="51" customHeight="1" x14ac:dyDescent="0.3">
      <c r="A16" s="65" t="s">
        <v>43</v>
      </c>
      <c r="B16" s="66" t="s">
        <v>44</v>
      </c>
      <c r="C16" s="59" t="s">
        <v>17</v>
      </c>
      <c r="D16" s="61">
        <v>100</v>
      </c>
      <c r="E16" s="62">
        <v>445</v>
      </c>
      <c r="F16" s="64">
        <f t="shared" si="0"/>
        <v>345</v>
      </c>
      <c r="G16" s="52">
        <v>6</v>
      </c>
      <c r="H16" s="52">
        <f t="shared" si="1"/>
        <v>2070</v>
      </c>
      <c r="I16" s="48" t="s">
        <v>115</v>
      </c>
      <c r="J16" s="11"/>
    </row>
    <row r="17" spans="1:10" s="3" customFormat="1" ht="41.4" x14ac:dyDescent="0.3">
      <c r="A17" s="13"/>
      <c r="B17" s="107" t="s">
        <v>116</v>
      </c>
      <c r="C17" s="108" t="s">
        <v>114</v>
      </c>
      <c r="D17" s="109">
        <v>0.01</v>
      </c>
      <c r="E17" s="110">
        <v>0.01</v>
      </c>
      <c r="F17" s="111">
        <f>+E17-D17</f>
        <v>0</v>
      </c>
      <c r="G17" s="56">
        <v>0</v>
      </c>
      <c r="H17" s="56">
        <f>ROUND(F17*G17,2)</f>
        <v>0</v>
      </c>
      <c r="I17" s="102" t="s">
        <v>117</v>
      </c>
      <c r="J17" s="11">
        <f>+SUM(H8:H17)</f>
        <v>6208.5300000000007</v>
      </c>
    </row>
    <row r="18" spans="1:10" s="3" customFormat="1" ht="27.6" x14ac:dyDescent="0.3">
      <c r="A18" s="21"/>
      <c r="B18" s="112" t="s">
        <v>252</v>
      </c>
      <c r="C18" s="21"/>
      <c r="D18" s="41"/>
      <c r="E18" s="31"/>
      <c r="F18" s="36"/>
      <c r="G18" s="17"/>
      <c r="H18" s="17"/>
      <c r="I18" s="47"/>
      <c r="J18" s="4"/>
    </row>
    <row r="19" spans="1:10" s="3" customFormat="1" ht="55.8" x14ac:dyDescent="0.3">
      <c r="A19" s="71" t="s">
        <v>3</v>
      </c>
      <c r="B19" s="72" t="s">
        <v>12</v>
      </c>
      <c r="C19" s="71" t="s">
        <v>13</v>
      </c>
      <c r="D19" s="73">
        <v>0.82499999999999996</v>
      </c>
      <c r="E19" s="74">
        <v>2.19</v>
      </c>
      <c r="F19" s="94">
        <f>+E19-D19</f>
        <v>1.365</v>
      </c>
      <c r="G19" s="75">
        <v>6500</v>
      </c>
      <c r="H19" s="75">
        <f t="shared" ref="H19:H97" si="4">ROUND(G19*F19,2)</f>
        <v>8872.5</v>
      </c>
      <c r="I19" s="48" t="s">
        <v>253</v>
      </c>
      <c r="J19" s="14"/>
    </row>
    <row r="20" spans="1:10" s="3" customFormat="1" ht="41.4" x14ac:dyDescent="0.3">
      <c r="A20" s="71" t="s">
        <v>25</v>
      </c>
      <c r="B20" s="72" t="s">
        <v>26</v>
      </c>
      <c r="C20" s="71" t="s">
        <v>27</v>
      </c>
      <c r="D20" s="73">
        <v>5</v>
      </c>
      <c r="E20" s="74">
        <v>16</v>
      </c>
      <c r="F20" s="94">
        <f>+E20-D20</f>
        <v>11</v>
      </c>
      <c r="G20" s="75">
        <v>16.5</v>
      </c>
      <c r="H20" s="75">
        <f t="shared" si="4"/>
        <v>181.5</v>
      </c>
      <c r="I20" s="48" t="s">
        <v>254</v>
      </c>
      <c r="J20" s="4"/>
    </row>
    <row r="21" spans="1:10" s="3" customFormat="1" ht="41.4" x14ac:dyDescent="0.3">
      <c r="A21" s="71" t="s">
        <v>22</v>
      </c>
      <c r="B21" s="72" t="s">
        <v>23</v>
      </c>
      <c r="C21" s="71" t="s">
        <v>24</v>
      </c>
      <c r="D21" s="73">
        <v>1.32</v>
      </c>
      <c r="E21" s="74">
        <v>2.97</v>
      </c>
      <c r="F21" s="94">
        <f t="shared" ref="F21:F98" si="5">+E21-D21</f>
        <v>1.6500000000000001</v>
      </c>
      <c r="G21" s="75">
        <v>228.6</v>
      </c>
      <c r="H21" s="75">
        <f t="shared" si="4"/>
        <v>377.19</v>
      </c>
      <c r="I21" s="48" t="s">
        <v>255</v>
      </c>
      <c r="J21" s="4"/>
    </row>
    <row r="22" spans="1:10" s="3" customFormat="1" ht="41.4" x14ac:dyDescent="0.3">
      <c r="A22" s="26" t="s">
        <v>47</v>
      </c>
      <c r="B22" s="24" t="s">
        <v>48</v>
      </c>
      <c r="C22" s="26" t="s">
        <v>6</v>
      </c>
      <c r="D22" s="42">
        <v>13.2</v>
      </c>
      <c r="E22" s="44">
        <v>29.7</v>
      </c>
      <c r="F22" s="37">
        <f>+E22-D22</f>
        <v>16.5</v>
      </c>
      <c r="G22" s="27">
        <v>28.45</v>
      </c>
      <c r="H22" s="54">
        <f t="shared" si="4"/>
        <v>469.43</v>
      </c>
      <c r="I22" s="48" t="s">
        <v>256</v>
      </c>
      <c r="J22" s="4"/>
    </row>
    <row r="23" spans="1:10" s="3" customFormat="1" ht="42" x14ac:dyDescent="0.3">
      <c r="A23" s="265" t="s">
        <v>4</v>
      </c>
      <c r="B23" s="266" t="s">
        <v>10</v>
      </c>
      <c r="C23" s="265" t="s">
        <v>7</v>
      </c>
      <c r="D23" s="267">
        <v>6.1</v>
      </c>
      <c r="E23" s="263">
        <v>15.12</v>
      </c>
      <c r="F23" s="264">
        <f>+E23-D23</f>
        <v>9.02</v>
      </c>
      <c r="G23" s="268">
        <v>1623.34</v>
      </c>
      <c r="H23" s="269">
        <f>ROUND(G23*F23,2)</f>
        <v>14642.53</v>
      </c>
      <c r="I23" s="270" t="s">
        <v>257</v>
      </c>
      <c r="J23" s="4"/>
    </row>
    <row r="24" spans="1:10" s="3" customFormat="1" ht="41.4" x14ac:dyDescent="0.3">
      <c r="A24" s="71" t="s">
        <v>31</v>
      </c>
      <c r="B24" s="72" t="s">
        <v>32</v>
      </c>
      <c r="C24" s="113" t="s">
        <v>7</v>
      </c>
      <c r="D24" s="114">
        <v>1.071</v>
      </c>
      <c r="E24" s="115">
        <v>5.37</v>
      </c>
      <c r="F24" s="116">
        <f t="shared" si="5"/>
        <v>4.2990000000000004</v>
      </c>
      <c r="G24" s="53">
        <v>6046.7</v>
      </c>
      <c r="H24" s="53">
        <f t="shared" si="4"/>
        <v>25994.76</v>
      </c>
      <c r="I24" s="48" t="s">
        <v>258</v>
      </c>
      <c r="J24" s="4"/>
    </row>
    <row r="25" spans="1:10" s="3" customFormat="1" ht="41.4" x14ac:dyDescent="0.3">
      <c r="A25" s="65" t="s">
        <v>49</v>
      </c>
      <c r="B25" s="66" t="s">
        <v>50</v>
      </c>
      <c r="C25" s="65" t="s">
        <v>6</v>
      </c>
      <c r="D25" s="67">
        <v>9.9</v>
      </c>
      <c r="E25" s="63">
        <v>25.4</v>
      </c>
      <c r="F25" s="68">
        <f t="shared" si="5"/>
        <v>15.499999999999998</v>
      </c>
      <c r="G25" s="54">
        <v>1549.05</v>
      </c>
      <c r="H25" s="54">
        <f t="shared" si="4"/>
        <v>24010.28</v>
      </c>
      <c r="I25" s="101" t="s">
        <v>259</v>
      </c>
      <c r="J25" s="4"/>
    </row>
    <row r="26" spans="1:10" s="3" customFormat="1" ht="28.2" customHeight="1" x14ac:dyDescent="0.3">
      <c r="A26" s="65" t="s">
        <v>53</v>
      </c>
      <c r="B26" s="66" t="s">
        <v>54</v>
      </c>
      <c r="C26" s="65" t="s">
        <v>6</v>
      </c>
      <c r="D26" s="67">
        <v>9.9</v>
      </c>
      <c r="E26" s="63">
        <v>25.4</v>
      </c>
      <c r="F26" s="68">
        <f t="shared" si="5"/>
        <v>15.499999999999998</v>
      </c>
      <c r="G26" s="54">
        <v>48.6</v>
      </c>
      <c r="H26" s="54">
        <f t="shared" si="4"/>
        <v>753.3</v>
      </c>
      <c r="I26" s="248" t="s">
        <v>260</v>
      </c>
      <c r="J26" s="4"/>
    </row>
    <row r="27" spans="1:10" s="3" customFormat="1" ht="55.2" x14ac:dyDescent="0.3">
      <c r="A27" s="180" t="s">
        <v>57</v>
      </c>
      <c r="B27" s="136" t="s">
        <v>58</v>
      </c>
      <c r="C27" s="133" t="s">
        <v>6</v>
      </c>
      <c r="D27" s="138">
        <v>9.72424</v>
      </c>
      <c r="E27" s="134">
        <v>0</v>
      </c>
      <c r="F27" s="69">
        <f t="shared" si="5"/>
        <v>-9.72424</v>
      </c>
      <c r="G27" s="141">
        <v>1022.35</v>
      </c>
      <c r="H27" s="70">
        <f t="shared" si="4"/>
        <v>-9941.58</v>
      </c>
      <c r="I27" s="249"/>
      <c r="J27" s="4"/>
    </row>
    <row r="28" spans="1:10" s="3" customFormat="1" ht="55.2" x14ac:dyDescent="0.3">
      <c r="A28" s="182" t="s">
        <v>59</v>
      </c>
      <c r="B28" s="136" t="s">
        <v>60</v>
      </c>
      <c r="C28" s="133" t="s">
        <v>6</v>
      </c>
      <c r="D28" s="138">
        <v>2.3199999999999998</v>
      </c>
      <c r="E28" s="134">
        <v>0</v>
      </c>
      <c r="F28" s="69">
        <f t="shared" si="5"/>
        <v>-2.3199999999999998</v>
      </c>
      <c r="G28" s="141">
        <v>229.32</v>
      </c>
      <c r="H28" s="70">
        <f t="shared" si="4"/>
        <v>-532.02</v>
      </c>
      <c r="I28" s="249"/>
      <c r="J28" s="4"/>
    </row>
    <row r="29" spans="1:10" s="3" customFormat="1" ht="55.8" x14ac:dyDescent="0.3">
      <c r="A29" s="181" t="s">
        <v>79</v>
      </c>
      <c r="B29" s="87" t="s">
        <v>80</v>
      </c>
      <c r="C29" s="86" t="s">
        <v>6</v>
      </c>
      <c r="D29" s="88">
        <v>0</v>
      </c>
      <c r="E29" s="89">
        <v>25.4</v>
      </c>
      <c r="F29" s="90">
        <f t="shared" ref="F29" si="6">+E29-D29</f>
        <v>25.4</v>
      </c>
      <c r="G29" s="91">
        <v>859</v>
      </c>
      <c r="H29" s="91">
        <f t="shared" ref="H29" si="7">ROUND(G29*F29,2)</f>
        <v>21818.6</v>
      </c>
      <c r="I29" s="250"/>
      <c r="J29" s="4"/>
    </row>
    <row r="30" spans="1:10" s="3" customFormat="1" ht="41.4" customHeight="1" x14ac:dyDescent="0.3">
      <c r="A30" s="86" t="s">
        <v>262</v>
      </c>
      <c r="B30" s="87" t="s">
        <v>263</v>
      </c>
      <c r="C30" s="86" t="s">
        <v>264</v>
      </c>
      <c r="D30" s="88">
        <v>0</v>
      </c>
      <c r="E30" s="89">
        <v>2750</v>
      </c>
      <c r="F30" s="90">
        <f t="shared" ref="F30:F31" si="8">+E30-D30</f>
        <v>2750</v>
      </c>
      <c r="G30" s="91">
        <v>1.89</v>
      </c>
      <c r="H30" s="91">
        <f>ROUND(G30*F30,2)</f>
        <v>5197.5</v>
      </c>
      <c r="I30" s="246" t="s">
        <v>267</v>
      </c>
      <c r="J30" s="4"/>
    </row>
    <row r="31" spans="1:10" s="3" customFormat="1" ht="43.8" customHeight="1" x14ac:dyDescent="0.3">
      <c r="A31" s="86" t="s">
        <v>265</v>
      </c>
      <c r="B31" s="87" t="s">
        <v>266</v>
      </c>
      <c r="C31" s="86" t="s">
        <v>264</v>
      </c>
      <c r="D31" s="88">
        <v>0</v>
      </c>
      <c r="E31" s="89">
        <v>2750</v>
      </c>
      <c r="F31" s="90">
        <f t="shared" si="8"/>
        <v>2750</v>
      </c>
      <c r="G31" s="91">
        <v>2.4700000000000002</v>
      </c>
      <c r="H31" s="91">
        <f>ROUND(G31*F31,2)</f>
        <v>6792.5</v>
      </c>
      <c r="I31" s="247"/>
      <c r="J31" s="11">
        <f>+SUM(H19:H31)</f>
        <v>98636.49</v>
      </c>
    </row>
    <row r="32" spans="1:10" s="3" customFormat="1" ht="27.6" x14ac:dyDescent="0.3">
      <c r="A32" s="21"/>
      <c r="B32" s="19" t="s">
        <v>61</v>
      </c>
      <c r="C32" s="21"/>
      <c r="D32" s="41"/>
      <c r="E32" s="31"/>
      <c r="F32" s="36"/>
      <c r="G32" s="17"/>
      <c r="H32" s="51"/>
      <c r="I32" s="47"/>
      <c r="J32" s="4"/>
    </row>
    <row r="33" spans="1:13" s="3" customFormat="1" ht="55.8" x14ac:dyDescent="0.3">
      <c r="A33" s="71" t="s">
        <v>3</v>
      </c>
      <c r="B33" s="72" t="s">
        <v>12</v>
      </c>
      <c r="C33" s="71" t="s">
        <v>13</v>
      </c>
      <c r="D33" s="73">
        <v>0.121</v>
      </c>
      <c r="E33" s="74">
        <v>0.315</v>
      </c>
      <c r="F33" s="94">
        <f t="shared" si="5"/>
        <v>0.19400000000000001</v>
      </c>
      <c r="G33" s="75">
        <v>6500</v>
      </c>
      <c r="H33" s="75">
        <f t="shared" si="4"/>
        <v>1261</v>
      </c>
      <c r="I33" s="48" t="s">
        <v>191</v>
      </c>
      <c r="J33" s="4"/>
    </row>
    <row r="34" spans="1:13" s="3" customFormat="1" ht="41.4" x14ac:dyDescent="0.3">
      <c r="A34" s="71" t="s">
        <v>25</v>
      </c>
      <c r="B34" s="72" t="s">
        <v>26</v>
      </c>
      <c r="C34" s="71" t="s">
        <v>27</v>
      </c>
      <c r="D34" s="73">
        <v>2</v>
      </c>
      <c r="E34" s="74">
        <v>4</v>
      </c>
      <c r="F34" s="94">
        <f t="shared" si="5"/>
        <v>2</v>
      </c>
      <c r="G34" s="75">
        <v>16.5</v>
      </c>
      <c r="H34" s="75">
        <f t="shared" si="4"/>
        <v>33</v>
      </c>
      <c r="I34" s="48" t="s">
        <v>192</v>
      </c>
      <c r="J34" s="4"/>
    </row>
    <row r="35" spans="1:13" s="3" customFormat="1" ht="41.4" x14ac:dyDescent="0.3">
      <c r="A35" s="71" t="s">
        <v>22</v>
      </c>
      <c r="B35" s="72" t="s">
        <v>23</v>
      </c>
      <c r="C35" s="71" t="s">
        <v>24</v>
      </c>
      <c r="D35" s="73">
        <v>0.17599999999999999</v>
      </c>
      <c r="E35" s="74">
        <v>0.46</v>
      </c>
      <c r="F35" s="94">
        <f t="shared" si="5"/>
        <v>0.28400000000000003</v>
      </c>
      <c r="G35" s="75">
        <v>228.6</v>
      </c>
      <c r="H35" s="75">
        <f t="shared" si="4"/>
        <v>64.92</v>
      </c>
      <c r="I35" s="48" t="s">
        <v>193</v>
      </c>
      <c r="J35" s="4"/>
    </row>
    <row r="36" spans="1:13" s="3" customFormat="1" ht="41.4" x14ac:dyDescent="0.3">
      <c r="A36" s="71" t="s">
        <v>47</v>
      </c>
      <c r="B36" s="72" t="s">
        <v>48</v>
      </c>
      <c r="C36" s="71" t="s">
        <v>6</v>
      </c>
      <c r="D36" s="73">
        <v>1.76</v>
      </c>
      <c r="E36" s="74">
        <v>4.5999999999999996</v>
      </c>
      <c r="F36" s="94">
        <f t="shared" si="5"/>
        <v>2.84</v>
      </c>
      <c r="G36" s="75">
        <v>28.45</v>
      </c>
      <c r="H36" s="75">
        <f t="shared" si="4"/>
        <v>80.8</v>
      </c>
      <c r="I36" s="48" t="s">
        <v>194</v>
      </c>
      <c r="J36" s="4"/>
    </row>
    <row r="37" spans="1:13" s="3" customFormat="1" ht="42" x14ac:dyDescent="0.3">
      <c r="A37" s="71" t="s">
        <v>4</v>
      </c>
      <c r="B37" s="72" t="s">
        <v>10</v>
      </c>
      <c r="C37" s="71" t="s">
        <v>7</v>
      </c>
      <c r="D37" s="73">
        <v>0.9</v>
      </c>
      <c r="E37" s="74">
        <v>2.35</v>
      </c>
      <c r="F37" s="94">
        <f t="shared" si="5"/>
        <v>1.4500000000000002</v>
      </c>
      <c r="G37" s="75">
        <v>1623.34</v>
      </c>
      <c r="H37" s="75">
        <f t="shared" si="4"/>
        <v>2353.84</v>
      </c>
      <c r="I37" s="48" t="s">
        <v>195</v>
      </c>
      <c r="J37" s="4"/>
    </row>
    <row r="38" spans="1:13" s="3" customFormat="1" ht="41.4" x14ac:dyDescent="0.3">
      <c r="A38" s="71" t="s">
        <v>31</v>
      </c>
      <c r="B38" s="72" t="s">
        <v>32</v>
      </c>
      <c r="C38" s="71" t="s">
        <v>7</v>
      </c>
      <c r="D38" s="73">
        <v>0.31</v>
      </c>
      <c r="E38" s="74">
        <v>0.84</v>
      </c>
      <c r="F38" s="94">
        <f t="shared" si="5"/>
        <v>0.53</v>
      </c>
      <c r="G38" s="75">
        <v>6046.7</v>
      </c>
      <c r="H38" s="75">
        <f t="shared" si="4"/>
        <v>3204.75</v>
      </c>
      <c r="I38" s="48" t="s">
        <v>196</v>
      </c>
      <c r="J38" s="4"/>
    </row>
    <row r="39" spans="1:13" s="3" customFormat="1" ht="28.2" x14ac:dyDescent="0.3">
      <c r="A39" s="71" t="s">
        <v>49</v>
      </c>
      <c r="B39" s="72" t="s">
        <v>50</v>
      </c>
      <c r="C39" s="71" t="s">
        <v>6</v>
      </c>
      <c r="D39" s="73">
        <v>1.55</v>
      </c>
      <c r="E39" s="74">
        <v>3.8</v>
      </c>
      <c r="F39" s="94">
        <f t="shared" si="5"/>
        <v>2.25</v>
      </c>
      <c r="G39" s="75">
        <v>1549.05</v>
      </c>
      <c r="H39" s="75">
        <f t="shared" si="4"/>
        <v>3485.36</v>
      </c>
      <c r="I39" s="241" t="s">
        <v>197</v>
      </c>
      <c r="J39" s="4"/>
    </row>
    <row r="40" spans="1:13" s="3" customFormat="1" ht="42" x14ac:dyDescent="0.3">
      <c r="A40" s="71" t="s">
        <v>51</v>
      </c>
      <c r="B40" s="72" t="s">
        <v>52</v>
      </c>
      <c r="C40" s="71" t="s">
        <v>6</v>
      </c>
      <c r="D40" s="73">
        <v>1.55</v>
      </c>
      <c r="E40" s="74">
        <v>3.8</v>
      </c>
      <c r="F40" s="94">
        <f t="shared" si="5"/>
        <v>2.25</v>
      </c>
      <c r="G40" s="75">
        <v>448.68</v>
      </c>
      <c r="H40" s="75">
        <f t="shared" si="4"/>
        <v>1009.53</v>
      </c>
      <c r="I40" s="242"/>
      <c r="J40" s="4"/>
      <c r="K40" s="6"/>
      <c r="L40" s="6"/>
    </row>
    <row r="41" spans="1:13" s="3" customFormat="1" ht="28.2" x14ac:dyDescent="0.3">
      <c r="A41" s="71" t="s">
        <v>53</v>
      </c>
      <c r="B41" s="72" t="s">
        <v>54</v>
      </c>
      <c r="C41" s="71" t="s">
        <v>6</v>
      </c>
      <c r="D41" s="73">
        <v>1.55</v>
      </c>
      <c r="E41" s="74">
        <v>3.8</v>
      </c>
      <c r="F41" s="94">
        <f t="shared" si="5"/>
        <v>2.25</v>
      </c>
      <c r="G41" s="75">
        <v>48.6</v>
      </c>
      <c r="H41" s="75">
        <f t="shared" si="4"/>
        <v>109.35</v>
      </c>
      <c r="I41" s="241" t="s">
        <v>198</v>
      </c>
      <c r="J41" s="235"/>
      <c r="K41" s="236"/>
      <c r="L41" s="6"/>
      <c r="M41" s="6"/>
    </row>
    <row r="42" spans="1:13" s="3" customFormat="1" ht="55.8" x14ac:dyDescent="0.3">
      <c r="A42" s="71" t="s">
        <v>55</v>
      </c>
      <c r="B42" s="72" t="s">
        <v>56</v>
      </c>
      <c r="C42" s="71" t="s">
        <v>6</v>
      </c>
      <c r="D42" s="73">
        <v>1.55</v>
      </c>
      <c r="E42" s="74">
        <v>3.8</v>
      </c>
      <c r="F42" s="94">
        <f t="shared" si="5"/>
        <v>2.25</v>
      </c>
      <c r="G42" s="75">
        <v>1097.0999999999999</v>
      </c>
      <c r="H42" s="75">
        <f t="shared" si="4"/>
        <v>2468.48</v>
      </c>
      <c r="I42" s="242"/>
      <c r="J42" s="4"/>
      <c r="K42" s="6"/>
      <c r="L42" s="6"/>
      <c r="M42" s="6"/>
    </row>
    <row r="43" spans="1:13" s="3" customFormat="1" ht="28.2" x14ac:dyDescent="0.3">
      <c r="A43" s="71" t="s">
        <v>53</v>
      </c>
      <c r="B43" s="72" t="s">
        <v>54</v>
      </c>
      <c r="C43" s="71" t="s">
        <v>6</v>
      </c>
      <c r="D43" s="73">
        <v>1.55</v>
      </c>
      <c r="E43" s="74">
        <v>3.8</v>
      </c>
      <c r="F43" s="94">
        <f t="shared" si="5"/>
        <v>2.25</v>
      </c>
      <c r="G43" s="75">
        <v>48.6</v>
      </c>
      <c r="H43" s="75">
        <f t="shared" si="4"/>
        <v>109.35</v>
      </c>
      <c r="I43" s="241" t="s">
        <v>199</v>
      </c>
      <c r="J43" s="4"/>
      <c r="K43" s="6"/>
      <c r="L43" s="6"/>
      <c r="M43" s="6"/>
    </row>
    <row r="44" spans="1:13" s="3" customFormat="1" ht="55.8" x14ac:dyDescent="0.3">
      <c r="A44" s="71" t="s">
        <v>57</v>
      </c>
      <c r="B44" s="72" t="s">
        <v>58</v>
      </c>
      <c r="C44" s="71" t="s">
        <v>6</v>
      </c>
      <c r="D44" s="73">
        <v>1.55</v>
      </c>
      <c r="E44" s="74">
        <v>3.8</v>
      </c>
      <c r="F44" s="94">
        <f t="shared" si="5"/>
        <v>2.25</v>
      </c>
      <c r="G44" s="75">
        <v>1022.35</v>
      </c>
      <c r="H44" s="75">
        <f t="shared" si="4"/>
        <v>2300.29</v>
      </c>
      <c r="I44" s="243"/>
      <c r="J44" s="4"/>
      <c r="K44" s="6"/>
      <c r="L44" s="6"/>
      <c r="M44" s="6"/>
    </row>
    <row r="45" spans="1:13" s="3" customFormat="1" ht="55.8" x14ac:dyDescent="0.3">
      <c r="A45" s="71" t="s">
        <v>59</v>
      </c>
      <c r="B45" s="72" t="s">
        <v>60</v>
      </c>
      <c r="C45" s="71" t="s">
        <v>6</v>
      </c>
      <c r="D45" s="73">
        <v>1.55</v>
      </c>
      <c r="E45" s="74">
        <v>3.8</v>
      </c>
      <c r="F45" s="94">
        <f t="shared" si="5"/>
        <v>2.25</v>
      </c>
      <c r="G45" s="75">
        <v>229.32</v>
      </c>
      <c r="H45" s="75">
        <f t="shared" si="4"/>
        <v>515.97</v>
      </c>
      <c r="I45" s="242"/>
      <c r="J45" s="4"/>
      <c r="K45" s="6"/>
      <c r="L45" s="6"/>
    </row>
    <row r="46" spans="1:13" s="3" customFormat="1" ht="41.4" x14ac:dyDescent="0.3">
      <c r="A46" s="71" t="s">
        <v>62</v>
      </c>
      <c r="B46" s="72" t="s">
        <v>63</v>
      </c>
      <c r="C46" s="71" t="s">
        <v>64</v>
      </c>
      <c r="D46" s="73">
        <v>0.15</v>
      </c>
      <c r="E46" s="74">
        <v>0.78</v>
      </c>
      <c r="F46" s="94">
        <f t="shared" si="5"/>
        <v>0.63</v>
      </c>
      <c r="G46" s="75">
        <v>1195.7</v>
      </c>
      <c r="H46" s="75">
        <f t="shared" si="4"/>
        <v>753.29</v>
      </c>
      <c r="I46" s="49" t="s">
        <v>200</v>
      </c>
      <c r="J46" s="4"/>
    </row>
    <row r="47" spans="1:13" ht="27.6" x14ac:dyDescent="0.3">
      <c r="A47" s="26"/>
      <c r="B47" s="76" t="s">
        <v>70</v>
      </c>
      <c r="C47" s="26"/>
      <c r="D47" s="42"/>
      <c r="E47" s="44"/>
      <c r="F47" s="77"/>
      <c r="G47" s="27"/>
      <c r="H47" s="54"/>
      <c r="I47" s="78"/>
      <c r="J47" s="2"/>
    </row>
    <row r="48" spans="1:13" ht="55.8" x14ac:dyDescent="0.3">
      <c r="A48" s="65" t="s">
        <v>3</v>
      </c>
      <c r="B48" s="66" t="s">
        <v>12</v>
      </c>
      <c r="C48" s="65" t="s">
        <v>13</v>
      </c>
      <c r="D48" s="67">
        <v>1.2999999999999999E-2</v>
      </c>
      <c r="E48" s="63">
        <v>6.8000000000000005E-2</v>
      </c>
      <c r="F48" s="68">
        <f t="shared" si="5"/>
        <v>5.5000000000000007E-2</v>
      </c>
      <c r="G48" s="54">
        <v>6500</v>
      </c>
      <c r="H48" s="54">
        <f t="shared" si="4"/>
        <v>357.5</v>
      </c>
      <c r="I48" s="49" t="s">
        <v>201</v>
      </c>
      <c r="J48" s="2"/>
    </row>
    <row r="49" spans="1:10" ht="28.2" x14ac:dyDescent="0.3">
      <c r="A49" s="65" t="s">
        <v>22</v>
      </c>
      <c r="B49" s="66" t="s">
        <v>23</v>
      </c>
      <c r="C49" s="65" t="s">
        <v>24</v>
      </c>
      <c r="D49" s="67">
        <v>3.2000000000000001E-2</v>
      </c>
      <c r="E49" s="63">
        <v>0.152</v>
      </c>
      <c r="F49" s="68">
        <f t="shared" si="5"/>
        <v>0.12</v>
      </c>
      <c r="G49" s="54">
        <v>228.6</v>
      </c>
      <c r="H49" s="54">
        <f t="shared" si="4"/>
        <v>27.43</v>
      </c>
      <c r="I49" s="241" t="s">
        <v>202</v>
      </c>
      <c r="J49" s="2"/>
    </row>
    <row r="50" spans="1:10" ht="28.2" x14ac:dyDescent="0.3">
      <c r="A50" s="65" t="s">
        <v>47</v>
      </c>
      <c r="B50" s="66" t="s">
        <v>48</v>
      </c>
      <c r="C50" s="65" t="s">
        <v>6</v>
      </c>
      <c r="D50" s="67">
        <v>0.32</v>
      </c>
      <c r="E50" s="63">
        <v>1.52</v>
      </c>
      <c r="F50" s="68">
        <f t="shared" si="5"/>
        <v>1.2</v>
      </c>
      <c r="G50" s="54">
        <v>28.45</v>
      </c>
      <c r="H50" s="54">
        <f t="shared" si="4"/>
        <v>34.14</v>
      </c>
      <c r="I50" s="242"/>
      <c r="J50" s="2"/>
    </row>
    <row r="51" spans="1:10" ht="42" x14ac:dyDescent="0.3">
      <c r="A51" s="65" t="s">
        <v>4</v>
      </c>
      <c r="B51" s="66" t="s">
        <v>10</v>
      </c>
      <c r="C51" s="65" t="s">
        <v>7</v>
      </c>
      <c r="D51" s="67">
        <v>0.08</v>
      </c>
      <c r="E51" s="63">
        <v>0.38</v>
      </c>
      <c r="F51" s="68">
        <f t="shared" si="5"/>
        <v>0.3</v>
      </c>
      <c r="G51" s="54">
        <v>1623.34</v>
      </c>
      <c r="H51" s="54">
        <f t="shared" si="4"/>
        <v>487</v>
      </c>
      <c r="I51" s="49" t="s">
        <v>121</v>
      </c>
      <c r="J51" s="2"/>
    </row>
    <row r="52" spans="1:10" ht="28.2" x14ac:dyDescent="0.3">
      <c r="A52" s="65" t="s">
        <v>31</v>
      </c>
      <c r="B52" s="66" t="s">
        <v>32</v>
      </c>
      <c r="C52" s="65" t="s">
        <v>7</v>
      </c>
      <c r="D52" s="67">
        <v>4.4999999999999998E-2</v>
      </c>
      <c r="E52" s="63">
        <v>0.22500000000000001</v>
      </c>
      <c r="F52" s="68">
        <f t="shared" si="5"/>
        <v>0.18</v>
      </c>
      <c r="G52" s="54">
        <v>6046.7</v>
      </c>
      <c r="H52" s="54">
        <f t="shared" si="4"/>
        <v>1088.4100000000001</v>
      </c>
      <c r="I52" s="49" t="s">
        <v>122</v>
      </c>
      <c r="J52" s="2"/>
    </row>
    <row r="53" spans="1:10" ht="31.2" customHeight="1" x14ac:dyDescent="0.3">
      <c r="A53" s="65" t="s">
        <v>71</v>
      </c>
      <c r="B53" s="66" t="s">
        <v>72</v>
      </c>
      <c r="C53" s="65" t="s">
        <v>6</v>
      </c>
      <c r="D53" s="67">
        <v>0.3</v>
      </c>
      <c r="E53" s="63">
        <v>1.45</v>
      </c>
      <c r="F53" s="68">
        <f t="shared" si="5"/>
        <v>1.1499999999999999</v>
      </c>
      <c r="G53" s="54">
        <v>223.25</v>
      </c>
      <c r="H53" s="54">
        <f t="shared" si="4"/>
        <v>256.74</v>
      </c>
      <c r="I53" s="49" t="s">
        <v>123</v>
      </c>
      <c r="J53" s="2"/>
    </row>
    <row r="54" spans="1:10" ht="42" x14ac:dyDescent="0.3">
      <c r="A54" s="65" t="s">
        <v>73</v>
      </c>
      <c r="B54" s="66" t="s">
        <v>74</v>
      </c>
      <c r="C54" s="65" t="s">
        <v>5</v>
      </c>
      <c r="D54" s="67">
        <v>2</v>
      </c>
      <c r="E54" s="63">
        <v>11.1</v>
      </c>
      <c r="F54" s="68">
        <f t="shared" si="5"/>
        <v>9.1</v>
      </c>
      <c r="G54" s="54">
        <v>245.3</v>
      </c>
      <c r="H54" s="54">
        <f t="shared" si="4"/>
        <v>2232.23</v>
      </c>
      <c r="I54" s="49" t="s">
        <v>120</v>
      </c>
      <c r="J54" s="11"/>
    </row>
    <row r="55" spans="1:10" ht="42" x14ac:dyDescent="0.3">
      <c r="A55" s="65" t="s">
        <v>8</v>
      </c>
      <c r="B55" s="66" t="s">
        <v>9</v>
      </c>
      <c r="C55" s="65" t="s">
        <v>5</v>
      </c>
      <c r="D55" s="67">
        <v>1</v>
      </c>
      <c r="E55" s="63">
        <v>3.4</v>
      </c>
      <c r="F55" s="68">
        <f t="shared" si="5"/>
        <v>2.4</v>
      </c>
      <c r="G55" s="54">
        <v>264</v>
      </c>
      <c r="H55" s="54">
        <f t="shared" si="4"/>
        <v>633.6</v>
      </c>
      <c r="I55" s="49" t="s">
        <v>120</v>
      </c>
      <c r="J55" s="11"/>
    </row>
    <row r="56" spans="1:10" ht="28.2" x14ac:dyDescent="0.3">
      <c r="A56" s="65" t="s">
        <v>62</v>
      </c>
      <c r="B56" s="66" t="s">
        <v>63</v>
      </c>
      <c r="C56" s="65" t="s">
        <v>64</v>
      </c>
      <c r="D56" s="67">
        <v>0.2</v>
      </c>
      <c r="E56" s="63">
        <v>0.85</v>
      </c>
      <c r="F56" s="68">
        <f t="shared" si="5"/>
        <v>0.64999999999999991</v>
      </c>
      <c r="G56" s="54">
        <v>1195.7</v>
      </c>
      <c r="H56" s="54">
        <f t="shared" si="4"/>
        <v>777.21</v>
      </c>
      <c r="I56" s="49" t="s">
        <v>203</v>
      </c>
      <c r="J56" s="11">
        <f>+SUM(H33:H56)</f>
        <v>23644.190000000002</v>
      </c>
    </row>
    <row r="57" spans="1:10" ht="15.6" x14ac:dyDescent="0.3">
      <c r="A57" s="183"/>
      <c r="B57" s="184" t="s">
        <v>268</v>
      </c>
      <c r="C57" s="183"/>
      <c r="D57" s="185"/>
      <c r="E57" s="186"/>
      <c r="F57" s="187"/>
      <c r="G57" s="188"/>
      <c r="H57" s="188"/>
      <c r="I57" s="47"/>
      <c r="J57" s="22"/>
    </row>
    <row r="58" spans="1:10" ht="55.8" x14ac:dyDescent="0.3">
      <c r="A58" s="86" t="s">
        <v>3</v>
      </c>
      <c r="B58" s="87" t="s">
        <v>12</v>
      </c>
      <c r="C58" s="86" t="s">
        <v>13</v>
      </c>
      <c r="D58" s="88">
        <v>0</v>
      </c>
      <c r="E58" s="89">
        <v>0.29499999999999998</v>
      </c>
      <c r="F58" s="90">
        <f t="shared" si="5"/>
        <v>0.29499999999999998</v>
      </c>
      <c r="G58" s="91">
        <v>6500</v>
      </c>
      <c r="H58" s="91">
        <f t="shared" si="4"/>
        <v>1917.5</v>
      </c>
      <c r="I58" s="117" t="s">
        <v>269</v>
      </c>
      <c r="J58" s="2"/>
    </row>
    <row r="59" spans="1:10" ht="27.6" x14ac:dyDescent="0.3">
      <c r="A59" s="86" t="s">
        <v>25</v>
      </c>
      <c r="B59" s="87" t="s">
        <v>26</v>
      </c>
      <c r="C59" s="86" t="s">
        <v>27</v>
      </c>
      <c r="D59" s="88">
        <v>0</v>
      </c>
      <c r="E59" s="89">
        <v>5</v>
      </c>
      <c r="F59" s="90">
        <f t="shared" si="5"/>
        <v>5</v>
      </c>
      <c r="G59" s="91">
        <v>16.5</v>
      </c>
      <c r="H59" s="91">
        <f t="shared" si="4"/>
        <v>82.5</v>
      </c>
      <c r="I59" s="117" t="s">
        <v>270</v>
      </c>
      <c r="J59" s="2"/>
    </row>
    <row r="60" spans="1:10" ht="28.2" x14ac:dyDescent="0.3">
      <c r="A60" s="86" t="s">
        <v>22</v>
      </c>
      <c r="B60" s="87" t="s">
        <v>23</v>
      </c>
      <c r="C60" s="86" t="s">
        <v>24</v>
      </c>
      <c r="D60" s="88">
        <v>0</v>
      </c>
      <c r="E60" s="89">
        <v>0.45</v>
      </c>
      <c r="F60" s="90">
        <f t="shared" si="5"/>
        <v>0.45</v>
      </c>
      <c r="G60" s="91">
        <v>228.6</v>
      </c>
      <c r="H60" s="91">
        <f t="shared" si="4"/>
        <v>102.87</v>
      </c>
      <c r="I60" s="117" t="s">
        <v>271</v>
      </c>
    </row>
    <row r="61" spans="1:10" ht="28.2" x14ac:dyDescent="0.3">
      <c r="A61" s="86" t="s">
        <v>47</v>
      </c>
      <c r="B61" s="87" t="s">
        <v>48</v>
      </c>
      <c r="C61" s="86" t="s">
        <v>6</v>
      </c>
      <c r="D61" s="88">
        <v>0</v>
      </c>
      <c r="E61" s="89">
        <v>4.5</v>
      </c>
      <c r="F61" s="90">
        <f t="shared" si="5"/>
        <v>4.5</v>
      </c>
      <c r="G61" s="91">
        <v>28.45</v>
      </c>
      <c r="H61" s="91">
        <f t="shared" si="4"/>
        <v>128.03</v>
      </c>
      <c r="I61" s="117" t="s">
        <v>272</v>
      </c>
      <c r="J61" s="2"/>
    </row>
    <row r="62" spans="1:10" ht="61.5" customHeight="1" x14ac:dyDescent="0.3">
      <c r="A62" s="86" t="s">
        <v>4</v>
      </c>
      <c r="B62" s="87" t="s">
        <v>10</v>
      </c>
      <c r="C62" s="86" t="s">
        <v>7</v>
      </c>
      <c r="D62" s="88">
        <v>0</v>
      </c>
      <c r="E62" s="89">
        <v>2.1</v>
      </c>
      <c r="F62" s="90">
        <f t="shared" si="5"/>
        <v>2.1</v>
      </c>
      <c r="G62" s="91">
        <v>1623.34</v>
      </c>
      <c r="H62" s="91">
        <f t="shared" si="4"/>
        <v>3409.01</v>
      </c>
      <c r="I62" s="117" t="s">
        <v>273</v>
      </c>
      <c r="J62" s="2"/>
    </row>
    <row r="63" spans="1:10" ht="61.5" customHeight="1" x14ac:dyDescent="0.3">
      <c r="A63" s="86" t="s">
        <v>31</v>
      </c>
      <c r="B63" s="87" t="s">
        <v>32</v>
      </c>
      <c r="C63" s="86" t="s">
        <v>7</v>
      </c>
      <c r="D63" s="88">
        <v>0</v>
      </c>
      <c r="E63" s="89">
        <v>0.82</v>
      </c>
      <c r="F63" s="90">
        <f t="shared" si="5"/>
        <v>0.82</v>
      </c>
      <c r="G63" s="91">
        <v>6046.7</v>
      </c>
      <c r="H63" s="91">
        <f t="shared" si="4"/>
        <v>4958.29</v>
      </c>
      <c r="I63" s="117" t="s">
        <v>274</v>
      </c>
      <c r="J63" s="2"/>
    </row>
    <row r="64" spans="1:10" ht="61.5" customHeight="1" x14ac:dyDescent="0.3">
      <c r="A64" s="86" t="s">
        <v>75</v>
      </c>
      <c r="B64" s="87" t="s">
        <v>76</v>
      </c>
      <c r="C64" s="86" t="s">
        <v>6</v>
      </c>
      <c r="D64" s="88">
        <v>0</v>
      </c>
      <c r="E64" s="89">
        <v>3.4</v>
      </c>
      <c r="F64" s="90">
        <f t="shared" si="5"/>
        <v>3.4</v>
      </c>
      <c r="G64" s="91">
        <v>1531.8</v>
      </c>
      <c r="H64" s="91">
        <f t="shared" si="4"/>
        <v>5208.12</v>
      </c>
      <c r="I64" s="259" t="s">
        <v>275</v>
      </c>
      <c r="J64" s="2"/>
    </row>
    <row r="65" spans="1:10" ht="61.5" customHeight="1" x14ac:dyDescent="0.3">
      <c r="A65" s="86" t="s">
        <v>77</v>
      </c>
      <c r="B65" s="87" t="s">
        <v>78</v>
      </c>
      <c r="C65" s="86" t="s">
        <v>6</v>
      </c>
      <c r="D65" s="88">
        <v>0</v>
      </c>
      <c r="E65" s="89">
        <v>3.4</v>
      </c>
      <c r="F65" s="90">
        <f t="shared" si="5"/>
        <v>3.4</v>
      </c>
      <c r="G65" s="91">
        <v>35.21</v>
      </c>
      <c r="H65" s="91">
        <f t="shared" si="4"/>
        <v>119.71</v>
      </c>
      <c r="I65" s="260"/>
      <c r="J65" s="2"/>
    </row>
    <row r="66" spans="1:10" ht="61.5" customHeight="1" x14ac:dyDescent="0.3">
      <c r="A66" s="86" t="s">
        <v>79</v>
      </c>
      <c r="B66" s="87" t="s">
        <v>80</v>
      </c>
      <c r="C66" s="86" t="s">
        <v>6</v>
      </c>
      <c r="D66" s="88">
        <v>0</v>
      </c>
      <c r="E66" s="89">
        <v>3.4</v>
      </c>
      <c r="F66" s="90">
        <f t="shared" si="5"/>
        <v>3.4</v>
      </c>
      <c r="G66" s="91">
        <v>859</v>
      </c>
      <c r="H66" s="91">
        <f t="shared" si="4"/>
        <v>2920.6</v>
      </c>
      <c r="I66" s="117" t="s">
        <v>276</v>
      </c>
      <c r="J66" s="11">
        <f>+SUM(H58:H66)</f>
        <v>18846.629999999997</v>
      </c>
    </row>
    <row r="67" spans="1:10" ht="15.6" x14ac:dyDescent="0.3">
      <c r="A67" s="21"/>
      <c r="B67" s="19" t="s">
        <v>291</v>
      </c>
      <c r="C67" s="21"/>
      <c r="D67" s="41"/>
      <c r="E67" s="31"/>
      <c r="F67" s="187"/>
      <c r="G67" s="17"/>
      <c r="H67" s="51"/>
      <c r="I67" s="47"/>
      <c r="J67" s="11"/>
    </row>
    <row r="68" spans="1:10" ht="61.5" customHeight="1" x14ac:dyDescent="0.3">
      <c r="A68" s="71" t="s">
        <v>3</v>
      </c>
      <c r="B68" s="72" t="s">
        <v>12</v>
      </c>
      <c r="C68" s="71" t="s">
        <v>13</v>
      </c>
      <c r="D68" s="73">
        <v>4.4999999999999998E-2</v>
      </c>
      <c r="E68" s="74">
        <v>0.14000000000000001</v>
      </c>
      <c r="F68" s="68">
        <f t="shared" si="5"/>
        <v>9.5000000000000015E-2</v>
      </c>
      <c r="G68" s="75">
        <v>6500</v>
      </c>
      <c r="H68" s="75">
        <f t="shared" si="4"/>
        <v>617.5</v>
      </c>
      <c r="I68" s="95" t="s">
        <v>284</v>
      </c>
      <c r="J68" s="11"/>
    </row>
    <row r="69" spans="1:10" ht="61.5" customHeight="1" x14ac:dyDescent="0.3">
      <c r="A69" s="86" t="s">
        <v>25</v>
      </c>
      <c r="B69" s="87" t="s">
        <v>26</v>
      </c>
      <c r="C69" s="86" t="s">
        <v>27</v>
      </c>
      <c r="D69" s="88">
        <v>0</v>
      </c>
      <c r="E69" s="89">
        <v>1</v>
      </c>
      <c r="F69" s="90">
        <f t="shared" si="5"/>
        <v>1</v>
      </c>
      <c r="G69" s="91">
        <v>16.5</v>
      </c>
      <c r="H69" s="91">
        <f t="shared" si="4"/>
        <v>16.5</v>
      </c>
      <c r="I69" s="179" t="s">
        <v>285</v>
      </c>
      <c r="J69" s="11"/>
    </row>
    <row r="70" spans="1:10" ht="61.5" customHeight="1" x14ac:dyDescent="0.3">
      <c r="A70" s="65" t="s">
        <v>22</v>
      </c>
      <c r="B70" s="66" t="s">
        <v>23</v>
      </c>
      <c r="C70" s="65" t="s">
        <v>24</v>
      </c>
      <c r="D70" s="67">
        <v>0.112</v>
      </c>
      <c r="E70" s="63">
        <v>0.35</v>
      </c>
      <c r="F70" s="68">
        <f t="shared" si="5"/>
        <v>0.23799999999999999</v>
      </c>
      <c r="G70" s="54">
        <v>228.6</v>
      </c>
      <c r="H70" s="54">
        <f t="shared" si="4"/>
        <v>54.41</v>
      </c>
      <c r="I70" s="95" t="s">
        <v>286</v>
      </c>
      <c r="J70" s="11"/>
    </row>
    <row r="71" spans="1:10" ht="61.5" customHeight="1" x14ac:dyDescent="0.3">
      <c r="A71" s="65" t="s">
        <v>47</v>
      </c>
      <c r="B71" s="66" t="s">
        <v>48</v>
      </c>
      <c r="C71" s="65" t="s">
        <v>6</v>
      </c>
      <c r="D71" s="67">
        <v>0.112</v>
      </c>
      <c r="E71" s="63">
        <v>3.5</v>
      </c>
      <c r="F71" s="68">
        <f t="shared" si="5"/>
        <v>3.3879999999999999</v>
      </c>
      <c r="G71" s="54">
        <v>28.45</v>
      </c>
      <c r="H71" s="54">
        <f t="shared" si="4"/>
        <v>96.39</v>
      </c>
      <c r="I71" s="95" t="s">
        <v>287</v>
      </c>
      <c r="J71" s="11"/>
    </row>
    <row r="72" spans="1:10" ht="61.5" customHeight="1" x14ac:dyDescent="0.3">
      <c r="A72" s="65" t="s">
        <v>4</v>
      </c>
      <c r="B72" s="66" t="s">
        <v>10</v>
      </c>
      <c r="C72" s="65" t="s">
        <v>7</v>
      </c>
      <c r="D72" s="67">
        <v>0.28000000000000003</v>
      </c>
      <c r="E72" s="63">
        <v>0.9</v>
      </c>
      <c r="F72" s="68">
        <f t="shared" si="5"/>
        <v>0.62</v>
      </c>
      <c r="G72" s="54">
        <v>1623.34</v>
      </c>
      <c r="H72" s="54">
        <f t="shared" si="4"/>
        <v>1006.47</v>
      </c>
      <c r="I72" s="95" t="s">
        <v>288</v>
      </c>
      <c r="J72" s="11"/>
    </row>
    <row r="73" spans="1:10" ht="61.5" customHeight="1" x14ac:dyDescent="0.3">
      <c r="A73" s="65" t="s">
        <v>31</v>
      </c>
      <c r="B73" s="66" t="s">
        <v>32</v>
      </c>
      <c r="C73" s="65" t="s">
        <v>7</v>
      </c>
      <c r="D73" s="67">
        <v>0.153</v>
      </c>
      <c r="E73" s="63">
        <v>0.48</v>
      </c>
      <c r="F73" s="68">
        <f t="shared" si="5"/>
        <v>0.32699999999999996</v>
      </c>
      <c r="G73" s="54">
        <v>6046.7</v>
      </c>
      <c r="H73" s="54">
        <f t="shared" si="4"/>
        <v>1977.27</v>
      </c>
      <c r="I73" s="95" t="s">
        <v>289</v>
      </c>
      <c r="J73" s="11"/>
    </row>
    <row r="74" spans="1:10" ht="61.5" customHeight="1" x14ac:dyDescent="0.3">
      <c r="A74" s="133" t="s">
        <v>71</v>
      </c>
      <c r="B74" s="137" t="s">
        <v>72</v>
      </c>
      <c r="C74" s="133" t="s">
        <v>6</v>
      </c>
      <c r="D74" s="138">
        <v>1.02</v>
      </c>
      <c r="E74" s="134">
        <v>0</v>
      </c>
      <c r="F74" s="69">
        <f t="shared" si="5"/>
        <v>-1.02</v>
      </c>
      <c r="G74" s="70">
        <v>223.25</v>
      </c>
      <c r="H74" s="70">
        <f t="shared" si="4"/>
        <v>-227.72</v>
      </c>
      <c r="I74" s="132"/>
      <c r="J74" s="11"/>
    </row>
    <row r="75" spans="1:10" ht="61.5" customHeight="1" x14ac:dyDescent="0.3">
      <c r="A75" s="133" t="s">
        <v>73</v>
      </c>
      <c r="B75" s="137" t="s">
        <v>74</v>
      </c>
      <c r="C75" s="133" t="s">
        <v>5</v>
      </c>
      <c r="D75" s="138">
        <v>8.9499999999999993</v>
      </c>
      <c r="E75" s="134">
        <v>0</v>
      </c>
      <c r="F75" s="69">
        <f t="shared" si="5"/>
        <v>-8.9499999999999993</v>
      </c>
      <c r="G75" s="70">
        <v>245.3</v>
      </c>
      <c r="H75" s="70">
        <f t="shared" si="4"/>
        <v>-2195.44</v>
      </c>
      <c r="I75" s="132"/>
      <c r="J75" s="11"/>
    </row>
    <row r="76" spans="1:10" ht="61.5" customHeight="1" x14ac:dyDescent="0.3">
      <c r="A76" s="133" t="s">
        <v>8</v>
      </c>
      <c r="B76" s="137" t="s">
        <v>9</v>
      </c>
      <c r="C76" s="133" t="s">
        <v>5</v>
      </c>
      <c r="D76" s="138">
        <v>1.25</v>
      </c>
      <c r="E76" s="134">
        <v>0</v>
      </c>
      <c r="F76" s="69">
        <f t="shared" ref="F76" si="9">+E76-D76</f>
        <v>-1.25</v>
      </c>
      <c r="G76" s="70">
        <v>264</v>
      </c>
      <c r="H76" s="70">
        <f t="shared" si="4"/>
        <v>-330</v>
      </c>
      <c r="I76" s="132"/>
      <c r="J76" s="11"/>
    </row>
    <row r="77" spans="1:10" ht="61.5" customHeight="1" x14ac:dyDescent="0.3">
      <c r="A77" s="133" t="s">
        <v>62</v>
      </c>
      <c r="B77" s="137" t="s">
        <v>63</v>
      </c>
      <c r="C77" s="133" t="s">
        <v>64</v>
      </c>
      <c r="D77" s="138">
        <v>0.5</v>
      </c>
      <c r="E77" s="134">
        <v>0</v>
      </c>
      <c r="F77" s="69">
        <f t="shared" si="5"/>
        <v>-0.5</v>
      </c>
      <c r="G77" s="70">
        <v>1195.7</v>
      </c>
      <c r="H77" s="70">
        <f t="shared" si="4"/>
        <v>-597.85</v>
      </c>
      <c r="I77" s="132"/>
      <c r="J77" s="11"/>
    </row>
    <row r="78" spans="1:10" ht="61.5" customHeight="1" x14ac:dyDescent="0.3">
      <c r="A78" s="133" t="s">
        <v>65</v>
      </c>
      <c r="B78" s="137" t="s">
        <v>66</v>
      </c>
      <c r="C78" s="133" t="s">
        <v>64</v>
      </c>
      <c r="D78" s="138">
        <v>0.66</v>
      </c>
      <c r="E78" s="134">
        <v>0</v>
      </c>
      <c r="F78" s="69">
        <f t="shared" si="5"/>
        <v>-0.66</v>
      </c>
      <c r="G78" s="70">
        <v>2394</v>
      </c>
      <c r="H78" s="70">
        <f t="shared" si="4"/>
        <v>-1580.04</v>
      </c>
      <c r="I78" s="132"/>
      <c r="J78" s="11"/>
    </row>
    <row r="79" spans="1:10" ht="61.5" customHeight="1" x14ac:dyDescent="0.3">
      <c r="A79" s="86" t="s">
        <v>33</v>
      </c>
      <c r="B79" s="87" t="s">
        <v>86</v>
      </c>
      <c r="C79" s="86" t="s">
        <v>6</v>
      </c>
      <c r="D79" s="88">
        <v>0</v>
      </c>
      <c r="E79" s="89">
        <v>2.9</v>
      </c>
      <c r="F79" s="90">
        <f>+E79-D79</f>
        <v>2.9</v>
      </c>
      <c r="G79" s="91">
        <v>1137.3499999999999</v>
      </c>
      <c r="H79" s="91">
        <f>ROUND(G79*F79,2)</f>
        <v>3298.32</v>
      </c>
      <c r="I79" s="179" t="s">
        <v>290</v>
      </c>
      <c r="J79" s="11">
        <f>+SUM(H68:H79)</f>
        <v>2135.8100000000004</v>
      </c>
    </row>
    <row r="80" spans="1:10" ht="36" customHeight="1" x14ac:dyDescent="0.3">
      <c r="A80" s="21"/>
      <c r="B80" s="19" t="s">
        <v>223</v>
      </c>
      <c r="C80" s="21"/>
      <c r="D80" s="41"/>
      <c r="E80" s="31"/>
      <c r="F80" s="36"/>
      <c r="G80" s="17"/>
      <c r="H80" s="51"/>
      <c r="I80" s="47"/>
      <c r="J80" s="2"/>
    </row>
    <row r="81" spans="1:10" s="9" customFormat="1" ht="44.25" customHeight="1" x14ac:dyDescent="0.3">
      <c r="A81" s="71" t="s">
        <v>18</v>
      </c>
      <c r="B81" s="118" t="s">
        <v>19</v>
      </c>
      <c r="C81" s="119" t="s">
        <v>6</v>
      </c>
      <c r="D81" s="120">
        <v>10</v>
      </c>
      <c r="E81" s="121">
        <v>19</v>
      </c>
      <c r="F81" s="94">
        <f t="shared" si="5"/>
        <v>9</v>
      </c>
      <c r="G81" s="75">
        <v>261</v>
      </c>
      <c r="H81" s="75">
        <f t="shared" si="4"/>
        <v>2349</v>
      </c>
      <c r="I81" s="241" t="s">
        <v>124</v>
      </c>
      <c r="J81" s="2"/>
    </row>
    <row r="82" spans="1:10" s="9" customFormat="1" ht="28.2" x14ac:dyDescent="0.3">
      <c r="A82" s="71" t="s">
        <v>20</v>
      </c>
      <c r="B82" s="118" t="s">
        <v>21</v>
      </c>
      <c r="C82" s="119" t="s">
        <v>6</v>
      </c>
      <c r="D82" s="120">
        <v>10</v>
      </c>
      <c r="E82" s="121">
        <v>19</v>
      </c>
      <c r="F82" s="94">
        <f t="shared" si="5"/>
        <v>9</v>
      </c>
      <c r="G82" s="75">
        <v>58.92</v>
      </c>
      <c r="H82" s="75">
        <f t="shared" si="4"/>
        <v>530.28</v>
      </c>
      <c r="I82" s="242"/>
      <c r="J82" s="11">
        <f>+SUM(H81:H82)</f>
        <v>2879.2799999999997</v>
      </c>
    </row>
    <row r="83" spans="1:10" s="82" customFormat="1" ht="72.75" customHeight="1" x14ac:dyDescent="0.3">
      <c r="A83" s="239" t="s">
        <v>82</v>
      </c>
      <c r="B83" s="240"/>
      <c r="C83" s="79"/>
      <c r="D83" s="79"/>
      <c r="E83" s="80"/>
      <c r="F83" s="77"/>
      <c r="G83" s="27"/>
      <c r="H83" s="54"/>
      <c r="I83" s="78"/>
      <c r="J83" s="81"/>
    </row>
    <row r="84" spans="1:10" s="82" customFormat="1" ht="15.6" x14ac:dyDescent="0.3">
      <c r="A84" s="129"/>
      <c r="B84" s="135" t="s">
        <v>34</v>
      </c>
      <c r="C84" s="124"/>
      <c r="D84" s="125"/>
      <c r="E84" s="126"/>
      <c r="F84" s="127"/>
      <c r="G84" s="70"/>
      <c r="H84" s="70"/>
      <c r="I84" s="128"/>
      <c r="J84" s="81"/>
    </row>
    <row r="85" spans="1:10" s="82" customFormat="1" ht="72.75" customHeight="1" x14ac:dyDescent="0.3">
      <c r="A85" s="133" t="s">
        <v>106</v>
      </c>
      <c r="B85" s="136" t="s">
        <v>277</v>
      </c>
      <c r="C85" s="129" t="s">
        <v>101</v>
      </c>
      <c r="D85" s="130">
        <v>0.82399999999999995</v>
      </c>
      <c r="E85" s="130">
        <v>0</v>
      </c>
      <c r="F85" s="131">
        <f>+E85-D85</f>
        <v>-0.82399999999999995</v>
      </c>
      <c r="G85" s="70">
        <v>660.11</v>
      </c>
      <c r="H85" s="70">
        <f>ROUND(F85*G85,2)</f>
        <v>-543.92999999999995</v>
      </c>
      <c r="I85" s="132"/>
      <c r="J85" s="81"/>
    </row>
    <row r="86" spans="1:10" s="82" customFormat="1" ht="55.8" x14ac:dyDescent="0.3">
      <c r="A86" s="133" t="s">
        <v>3</v>
      </c>
      <c r="B86" s="137" t="s">
        <v>12</v>
      </c>
      <c r="C86" s="133" t="s">
        <v>13</v>
      </c>
      <c r="D86" s="134">
        <v>0.15</v>
      </c>
      <c r="E86" s="134">
        <v>0</v>
      </c>
      <c r="F86" s="69">
        <f t="shared" si="5"/>
        <v>-0.15</v>
      </c>
      <c r="G86" s="70">
        <v>6500</v>
      </c>
      <c r="H86" s="70">
        <f t="shared" si="4"/>
        <v>-975</v>
      </c>
      <c r="I86" s="132"/>
      <c r="J86" s="81"/>
    </row>
    <row r="87" spans="1:10" s="82" customFormat="1" ht="15.6" x14ac:dyDescent="0.3">
      <c r="A87" s="133" t="s">
        <v>14</v>
      </c>
      <c r="B87" s="137" t="s">
        <v>15</v>
      </c>
      <c r="C87" s="133" t="s">
        <v>6</v>
      </c>
      <c r="D87" s="134">
        <v>2.8</v>
      </c>
      <c r="E87" s="134">
        <v>0</v>
      </c>
      <c r="F87" s="69">
        <f t="shared" si="5"/>
        <v>-2.8</v>
      </c>
      <c r="G87" s="70">
        <v>165.74</v>
      </c>
      <c r="H87" s="70">
        <f t="shared" si="4"/>
        <v>-464.07</v>
      </c>
      <c r="I87" s="132"/>
      <c r="J87" s="81"/>
    </row>
    <row r="88" spans="1:10" ht="28.2" x14ac:dyDescent="0.3">
      <c r="A88" s="133" t="s">
        <v>189</v>
      </c>
      <c r="B88" s="137" t="s">
        <v>190</v>
      </c>
      <c r="C88" s="133" t="s">
        <v>17</v>
      </c>
      <c r="D88" s="134">
        <v>76.8</v>
      </c>
      <c r="E88" s="134">
        <v>0</v>
      </c>
      <c r="F88" s="69">
        <f t="shared" si="5"/>
        <v>-76.8</v>
      </c>
      <c r="G88" s="70">
        <v>5.56</v>
      </c>
      <c r="H88" s="70">
        <f t="shared" si="4"/>
        <v>-427.01</v>
      </c>
      <c r="I88" s="132"/>
      <c r="J88" s="2"/>
    </row>
    <row r="89" spans="1:10" ht="42" x14ac:dyDescent="0.3">
      <c r="A89" s="133" t="s">
        <v>35</v>
      </c>
      <c r="B89" s="137" t="s">
        <v>204</v>
      </c>
      <c r="C89" s="133" t="s">
        <v>7</v>
      </c>
      <c r="D89" s="134">
        <v>1.7999999999999999E-2</v>
      </c>
      <c r="E89" s="134">
        <v>0</v>
      </c>
      <c r="F89" s="69">
        <f t="shared" si="5"/>
        <v>-1.7999999999999999E-2</v>
      </c>
      <c r="G89" s="70">
        <v>799.22</v>
      </c>
      <c r="H89" s="70">
        <f t="shared" si="4"/>
        <v>-14.39</v>
      </c>
      <c r="I89" s="132"/>
      <c r="J89" s="2"/>
    </row>
    <row r="90" spans="1:10" ht="28.2" x14ac:dyDescent="0.3">
      <c r="A90" s="133" t="s">
        <v>37</v>
      </c>
      <c r="B90" s="137" t="s">
        <v>38</v>
      </c>
      <c r="C90" s="133" t="s">
        <v>6</v>
      </c>
      <c r="D90" s="134">
        <v>1.1000000000000001</v>
      </c>
      <c r="E90" s="134">
        <v>0</v>
      </c>
      <c r="F90" s="69">
        <f t="shared" si="5"/>
        <v>-1.1000000000000001</v>
      </c>
      <c r="G90" s="70">
        <v>115.5</v>
      </c>
      <c r="H90" s="70">
        <f t="shared" si="4"/>
        <v>-127.05</v>
      </c>
      <c r="I90" s="132"/>
      <c r="J90" s="2"/>
    </row>
    <row r="91" spans="1:10" ht="28.2" x14ac:dyDescent="0.3">
      <c r="A91" s="133" t="s">
        <v>39</v>
      </c>
      <c r="B91" s="137" t="s">
        <v>40</v>
      </c>
      <c r="C91" s="133" t="s">
        <v>16</v>
      </c>
      <c r="D91" s="134">
        <v>150</v>
      </c>
      <c r="E91" s="134">
        <v>0</v>
      </c>
      <c r="F91" s="69">
        <f t="shared" si="5"/>
        <v>-150</v>
      </c>
      <c r="G91" s="70">
        <v>2.72</v>
      </c>
      <c r="H91" s="70">
        <f t="shared" si="4"/>
        <v>-408</v>
      </c>
      <c r="I91" s="132"/>
      <c r="J91" s="2"/>
    </row>
    <row r="92" spans="1:10" ht="28.2" x14ac:dyDescent="0.3">
      <c r="A92" s="133" t="s">
        <v>41</v>
      </c>
      <c r="B92" s="137" t="s">
        <v>42</v>
      </c>
      <c r="C92" s="133" t="s">
        <v>16</v>
      </c>
      <c r="D92" s="134">
        <v>175</v>
      </c>
      <c r="E92" s="134">
        <v>0</v>
      </c>
      <c r="F92" s="69">
        <f t="shared" si="5"/>
        <v>-175</v>
      </c>
      <c r="G92" s="70">
        <v>2</v>
      </c>
      <c r="H92" s="70">
        <f t="shared" si="4"/>
        <v>-350</v>
      </c>
      <c r="I92" s="132"/>
      <c r="J92" s="2"/>
    </row>
    <row r="93" spans="1:10" ht="55.8" x14ac:dyDescent="0.3">
      <c r="A93" s="133" t="s">
        <v>43</v>
      </c>
      <c r="B93" s="137" t="s">
        <v>44</v>
      </c>
      <c r="C93" s="133" t="s">
        <v>17</v>
      </c>
      <c r="D93" s="134">
        <v>100</v>
      </c>
      <c r="E93" s="134">
        <v>0</v>
      </c>
      <c r="F93" s="69">
        <f t="shared" si="5"/>
        <v>-100</v>
      </c>
      <c r="G93" s="70">
        <v>6</v>
      </c>
      <c r="H93" s="70">
        <f t="shared" si="4"/>
        <v>-600</v>
      </c>
      <c r="I93" s="132"/>
      <c r="J93" s="11"/>
    </row>
    <row r="94" spans="1:10" ht="41.4" x14ac:dyDescent="0.3">
      <c r="A94" s="137"/>
      <c r="B94" s="135" t="s">
        <v>205</v>
      </c>
      <c r="C94" s="133"/>
      <c r="D94" s="138"/>
      <c r="E94" s="134"/>
      <c r="F94" s="69"/>
      <c r="G94" s="70"/>
      <c r="H94" s="70"/>
      <c r="I94" s="128"/>
      <c r="J94" s="2"/>
    </row>
    <row r="95" spans="1:10" ht="55.8" x14ac:dyDescent="0.3">
      <c r="A95" s="133" t="s">
        <v>3</v>
      </c>
      <c r="B95" s="137" t="s">
        <v>12</v>
      </c>
      <c r="C95" s="133" t="s">
        <v>13</v>
      </c>
      <c r="D95" s="134">
        <v>0.82499999999999996</v>
      </c>
      <c r="E95" s="134">
        <v>0</v>
      </c>
      <c r="F95" s="69">
        <f t="shared" si="5"/>
        <v>-0.82499999999999996</v>
      </c>
      <c r="G95" s="70">
        <v>6500</v>
      </c>
      <c r="H95" s="70">
        <f t="shared" si="4"/>
        <v>-5362.5</v>
      </c>
      <c r="I95" s="132"/>
      <c r="J95" s="2"/>
    </row>
    <row r="96" spans="1:10" ht="15.6" x14ac:dyDescent="0.3">
      <c r="A96" s="133" t="s">
        <v>25</v>
      </c>
      <c r="B96" s="137" t="s">
        <v>26</v>
      </c>
      <c r="C96" s="133" t="s">
        <v>27</v>
      </c>
      <c r="D96" s="134">
        <v>5</v>
      </c>
      <c r="E96" s="134">
        <v>0</v>
      </c>
      <c r="F96" s="69">
        <f t="shared" si="5"/>
        <v>-5</v>
      </c>
      <c r="G96" s="70">
        <v>16.5</v>
      </c>
      <c r="H96" s="70">
        <f t="shared" si="4"/>
        <v>-82.5</v>
      </c>
      <c r="I96" s="132"/>
      <c r="J96" s="2"/>
    </row>
    <row r="97" spans="1:10" ht="28.2" x14ac:dyDescent="0.3">
      <c r="A97" s="133" t="s">
        <v>22</v>
      </c>
      <c r="B97" s="137" t="s">
        <v>23</v>
      </c>
      <c r="C97" s="133" t="s">
        <v>24</v>
      </c>
      <c r="D97" s="134">
        <v>1.32</v>
      </c>
      <c r="E97" s="134">
        <v>0</v>
      </c>
      <c r="F97" s="69">
        <f t="shared" si="5"/>
        <v>-1.32</v>
      </c>
      <c r="G97" s="70">
        <v>228.6</v>
      </c>
      <c r="H97" s="70">
        <f t="shared" si="4"/>
        <v>-301.75</v>
      </c>
      <c r="I97" s="132"/>
      <c r="J97" s="2"/>
    </row>
    <row r="98" spans="1:10" ht="28.2" x14ac:dyDescent="0.3">
      <c r="A98" s="133" t="s">
        <v>47</v>
      </c>
      <c r="B98" s="137" t="s">
        <v>48</v>
      </c>
      <c r="C98" s="133" t="s">
        <v>6</v>
      </c>
      <c r="D98" s="134">
        <v>13.2</v>
      </c>
      <c r="E98" s="134">
        <v>0</v>
      </c>
      <c r="F98" s="69">
        <f t="shared" si="5"/>
        <v>-13.2</v>
      </c>
      <c r="G98" s="70">
        <v>28.45</v>
      </c>
      <c r="H98" s="70">
        <f t="shared" ref="H98:H174" si="10">ROUND(G98*F98,2)</f>
        <v>-375.54</v>
      </c>
      <c r="I98" s="132"/>
      <c r="J98" s="2"/>
    </row>
    <row r="99" spans="1:10" ht="42" x14ac:dyDescent="0.3">
      <c r="A99" s="133" t="s">
        <v>4</v>
      </c>
      <c r="B99" s="137" t="s">
        <v>10</v>
      </c>
      <c r="C99" s="133" t="s">
        <v>7</v>
      </c>
      <c r="D99" s="134">
        <v>6.1</v>
      </c>
      <c r="E99" s="134">
        <v>0</v>
      </c>
      <c r="F99" s="69">
        <f t="shared" ref="F99:F175" si="11">+E99-D99</f>
        <v>-6.1</v>
      </c>
      <c r="G99" s="70">
        <v>1623.34</v>
      </c>
      <c r="H99" s="70">
        <f t="shared" si="10"/>
        <v>-9902.3700000000008</v>
      </c>
      <c r="I99" s="132"/>
      <c r="J99" s="2"/>
    </row>
    <row r="100" spans="1:10" ht="28.2" x14ac:dyDescent="0.3">
      <c r="A100" s="133" t="s">
        <v>31</v>
      </c>
      <c r="B100" s="137" t="s">
        <v>32</v>
      </c>
      <c r="C100" s="133" t="s">
        <v>7</v>
      </c>
      <c r="D100" s="134">
        <v>1.071</v>
      </c>
      <c r="E100" s="134">
        <v>0</v>
      </c>
      <c r="F100" s="69">
        <f t="shared" si="11"/>
        <v>-1.071</v>
      </c>
      <c r="G100" s="70">
        <v>6046.7</v>
      </c>
      <c r="H100" s="70">
        <f t="shared" si="10"/>
        <v>-6476.02</v>
      </c>
      <c r="I100" s="132"/>
      <c r="J100" s="2"/>
    </row>
    <row r="101" spans="1:10" ht="55.2" x14ac:dyDescent="0.3">
      <c r="A101" s="143" t="s">
        <v>75</v>
      </c>
      <c r="B101" s="144" t="s">
        <v>278</v>
      </c>
      <c r="C101" s="139" t="s">
        <v>6</v>
      </c>
      <c r="D101" s="134">
        <v>9.9</v>
      </c>
      <c r="E101" s="134">
        <v>0</v>
      </c>
      <c r="F101" s="69">
        <f t="shared" si="11"/>
        <v>-9.9</v>
      </c>
      <c r="G101" s="70">
        <v>1531.8</v>
      </c>
      <c r="H101" s="70">
        <f t="shared" si="10"/>
        <v>-15164.82</v>
      </c>
      <c r="I101" s="261"/>
      <c r="J101" s="22"/>
    </row>
    <row r="102" spans="1:10" ht="41.4" x14ac:dyDescent="0.3">
      <c r="A102" s="145" t="s">
        <v>207</v>
      </c>
      <c r="B102" s="144" t="s">
        <v>206</v>
      </c>
      <c r="C102" s="139" t="s">
        <v>6</v>
      </c>
      <c r="D102" s="134">
        <v>9.9</v>
      </c>
      <c r="E102" s="134">
        <v>0</v>
      </c>
      <c r="F102" s="69">
        <f t="shared" si="11"/>
        <v>-9.9</v>
      </c>
      <c r="G102" s="140">
        <f>104.65*4</f>
        <v>418.6</v>
      </c>
      <c r="H102" s="70">
        <f t="shared" si="10"/>
        <v>-4144.1400000000003</v>
      </c>
      <c r="I102" s="261"/>
      <c r="J102" s="2"/>
    </row>
    <row r="103" spans="1:10" ht="28.2" customHeight="1" x14ac:dyDescent="0.3">
      <c r="A103" s="133" t="s">
        <v>53</v>
      </c>
      <c r="B103" s="137" t="s">
        <v>54</v>
      </c>
      <c r="C103" s="133" t="s">
        <v>6</v>
      </c>
      <c r="D103" s="134">
        <v>9.9</v>
      </c>
      <c r="E103" s="134">
        <v>0</v>
      </c>
      <c r="F103" s="69">
        <f t="shared" si="11"/>
        <v>-9.9</v>
      </c>
      <c r="G103" s="70">
        <v>48.6</v>
      </c>
      <c r="H103" s="70">
        <f t="shared" si="10"/>
        <v>-481.14</v>
      </c>
      <c r="I103" s="261"/>
      <c r="J103" s="2"/>
    </row>
    <row r="104" spans="1:10" ht="55.2" x14ac:dyDescent="0.3">
      <c r="A104" s="143" t="s">
        <v>79</v>
      </c>
      <c r="B104" s="144" t="s">
        <v>80</v>
      </c>
      <c r="C104" s="139" t="s">
        <v>6</v>
      </c>
      <c r="D104" s="134">
        <v>9.9</v>
      </c>
      <c r="E104" s="134">
        <v>0</v>
      </c>
      <c r="F104" s="69">
        <f t="shared" si="11"/>
        <v>-9.9</v>
      </c>
      <c r="G104" s="141">
        <v>859</v>
      </c>
      <c r="H104" s="70">
        <f t="shared" si="10"/>
        <v>-8504.1</v>
      </c>
      <c r="I104" s="142"/>
      <c r="J104" s="2"/>
    </row>
    <row r="105" spans="1:10" ht="27.6" x14ac:dyDescent="0.3">
      <c r="A105" s="133"/>
      <c r="B105" s="135" t="s">
        <v>83</v>
      </c>
      <c r="C105" s="133"/>
      <c r="D105" s="138"/>
      <c r="E105" s="134"/>
      <c r="F105" s="69"/>
      <c r="G105" s="70"/>
      <c r="H105" s="70"/>
      <c r="I105" s="128"/>
      <c r="J105" s="2"/>
    </row>
    <row r="106" spans="1:10" ht="69" x14ac:dyDescent="0.3">
      <c r="A106" s="133" t="s">
        <v>3</v>
      </c>
      <c r="B106" s="135" t="s">
        <v>12</v>
      </c>
      <c r="C106" s="133" t="s">
        <v>13</v>
      </c>
      <c r="D106" s="138">
        <v>0.22500000000000001</v>
      </c>
      <c r="E106" s="134">
        <v>0</v>
      </c>
      <c r="F106" s="69">
        <f t="shared" ref="F106" si="12">+E106-D106</f>
        <v>-0.22500000000000001</v>
      </c>
      <c r="G106" s="70">
        <v>6500</v>
      </c>
      <c r="H106" s="70">
        <f t="shared" si="10"/>
        <v>-1462.5</v>
      </c>
      <c r="I106" s="128"/>
      <c r="J106" s="2"/>
    </row>
    <row r="107" spans="1:10" ht="39" customHeight="1" x14ac:dyDescent="0.3">
      <c r="A107" s="133" t="s">
        <v>25</v>
      </c>
      <c r="B107" s="137" t="s">
        <v>26</v>
      </c>
      <c r="C107" s="133" t="s">
        <v>27</v>
      </c>
      <c r="D107" s="134">
        <v>5</v>
      </c>
      <c r="E107" s="134">
        <v>0</v>
      </c>
      <c r="F107" s="69">
        <f t="shared" si="11"/>
        <v>-5</v>
      </c>
      <c r="G107" s="70">
        <v>16.5</v>
      </c>
      <c r="H107" s="70">
        <f t="shared" si="10"/>
        <v>-82.5</v>
      </c>
      <c r="I107" s="132"/>
      <c r="J107" s="2"/>
    </row>
    <row r="108" spans="1:10" ht="28.2" x14ac:dyDescent="0.3">
      <c r="A108" s="133" t="s">
        <v>22</v>
      </c>
      <c r="B108" s="137" t="s">
        <v>23</v>
      </c>
      <c r="C108" s="133" t="s">
        <v>24</v>
      </c>
      <c r="D108" s="134">
        <v>0.32400000000000001</v>
      </c>
      <c r="E108" s="134">
        <v>0</v>
      </c>
      <c r="F108" s="69">
        <f t="shared" si="11"/>
        <v>-0.32400000000000001</v>
      </c>
      <c r="G108" s="70">
        <v>228.6</v>
      </c>
      <c r="H108" s="70">
        <f t="shared" si="10"/>
        <v>-74.069999999999993</v>
      </c>
      <c r="I108" s="132"/>
      <c r="J108" s="2"/>
    </row>
    <row r="109" spans="1:10" ht="28.2" x14ac:dyDescent="0.3">
      <c r="A109" s="133" t="s">
        <v>47</v>
      </c>
      <c r="B109" s="137" t="s">
        <v>48</v>
      </c>
      <c r="C109" s="133" t="s">
        <v>6</v>
      </c>
      <c r="D109" s="134">
        <v>3.24</v>
      </c>
      <c r="E109" s="134">
        <v>0</v>
      </c>
      <c r="F109" s="69">
        <f t="shared" si="11"/>
        <v>-3.24</v>
      </c>
      <c r="G109" s="70">
        <v>28.45</v>
      </c>
      <c r="H109" s="70">
        <f t="shared" si="10"/>
        <v>-92.18</v>
      </c>
      <c r="I109" s="132"/>
      <c r="J109" s="2"/>
    </row>
    <row r="110" spans="1:10" ht="42" x14ac:dyDescent="0.3">
      <c r="A110" s="133" t="s">
        <v>4</v>
      </c>
      <c r="B110" s="137" t="s">
        <v>10</v>
      </c>
      <c r="C110" s="133" t="s">
        <v>7</v>
      </c>
      <c r="D110" s="134">
        <v>1.65</v>
      </c>
      <c r="E110" s="134">
        <v>0</v>
      </c>
      <c r="F110" s="69">
        <f t="shared" si="11"/>
        <v>-1.65</v>
      </c>
      <c r="G110" s="70">
        <v>1623.34</v>
      </c>
      <c r="H110" s="70">
        <f t="shared" si="10"/>
        <v>-2678.51</v>
      </c>
      <c r="I110" s="132"/>
      <c r="J110" s="2"/>
    </row>
    <row r="111" spans="1:10" ht="28.2" x14ac:dyDescent="0.3">
      <c r="A111" s="133" t="s">
        <v>31</v>
      </c>
      <c r="B111" s="137" t="s">
        <v>32</v>
      </c>
      <c r="C111" s="133" t="s">
        <v>7</v>
      </c>
      <c r="D111" s="134">
        <v>0.57999999999999996</v>
      </c>
      <c r="E111" s="134">
        <v>0</v>
      </c>
      <c r="F111" s="69">
        <f t="shared" si="11"/>
        <v>-0.57999999999999996</v>
      </c>
      <c r="G111" s="70">
        <v>6046.7</v>
      </c>
      <c r="H111" s="70">
        <f t="shared" si="10"/>
        <v>-3507.09</v>
      </c>
      <c r="I111" s="132"/>
      <c r="J111" s="2"/>
    </row>
    <row r="112" spans="1:10" ht="28.2" x14ac:dyDescent="0.3">
      <c r="A112" s="133" t="s">
        <v>49</v>
      </c>
      <c r="B112" s="137" t="s">
        <v>50</v>
      </c>
      <c r="C112" s="133" t="s">
        <v>6</v>
      </c>
      <c r="D112" s="134">
        <v>2.9</v>
      </c>
      <c r="E112" s="134">
        <v>0</v>
      </c>
      <c r="F112" s="69">
        <f t="shared" si="11"/>
        <v>-2.9</v>
      </c>
      <c r="G112" s="70">
        <v>1549.05</v>
      </c>
      <c r="H112" s="70">
        <f t="shared" si="10"/>
        <v>-4492.25</v>
      </c>
      <c r="I112" s="231"/>
      <c r="J112" s="2"/>
    </row>
    <row r="113" spans="1:10" ht="42" x14ac:dyDescent="0.3">
      <c r="A113" s="133" t="s">
        <v>51</v>
      </c>
      <c r="B113" s="137" t="s">
        <v>52</v>
      </c>
      <c r="C113" s="133" t="s">
        <v>6</v>
      </c>
      <c r="D113" s="134">
        <v>2.9</v>
      </c>
      <c r="E113" s="134">
        <v>0</v>
      </c>
      <c r="F113" s="69">
        <f t="shared" si="11"/>
        <v>-2.9</v>
      </c>
      <c r="G113" s="70">
        <v>448.68</v>
      </c>
      <c r="H113" s="70">
        <f t="shared" si="10"/>
        <v>-1301.17</v>
      </c>
      <c r="I113" s="262"/>
      <c r="J113" s="2"/>
    </row>
    <row r="114" spans="1:10" ht="28.2" x14ac:dyDescent="0.3">
      <c r="A114" s="133" t="s">
        <v>53</v>
      </c>
      <c r="B114" s="137" t="s">
        <v>54</v>
      </c>
      <c r="C114" s="133" t="s">
        <v>6</v>
      </c>
      <c r="D114" s="134">
        <v>2.9</v>
      </c>
      <c r="E114" s="134">
        <v>0</v>
      </c>
      <c r="F114" s="69">
        <f t="shared" si="11"/>
        <v>-2.9</v>
      </c>
      <c r="G114" s="70">
        <v>48.6</v>
      </c>
      <c r="H114" s="70">
        <f t="shared" si="10"/>
        <v>-140.94</v>
      </c>
      <c r="I114" s="232"/>
      <c r="J114" s="2"/>
    </row>
    <row r="115" spans="1:10" ht="55.8" x14ac:dyDescent="0.3">
      <c r="A115" s="133" t="s">
        <v>55</v>
      </c>
      <c r="B115" s="137" t="s">
        <v>56</v>
      </c>
      <c r="C115" s="133" t="s">
        <v>6</v>
      </c>
      <c r="D115" s="134">
        <v>2.9</v>
      </c>
      <c r="E115" s="134">
        <v>0</v>
      </c>
      <c r="F115" s="69">
        <f t="shared" si="11"/>
        <v>-2.9</v>
      </c>
      <c r="G115" s="70">
        <v>1097.0999999999999</v>
      </c>
      <c r="H115" s="70">
        <f t="shared" si="10"/>
        <v>-3181.59</v>
      </c>
      <c r="I115" s="231"/>
      <c r="J115" s="2"/>
    </row>
    <row r="116" spans="1:10" ht="41.4" x14ac:dyDescent="0.3">
      <c r="A116" s="145" t="s">
        <v>209</v>
      </c>
      <c r="B116" s="144" t="s">
        <v>208</v>
      </c>
      <c r="C116" s="139" t="s">
        <v>6</v>
      </c>
      <c r="D116" s="134">
        <v>2.9</v>
      </c>
      <c r="E116" s="134">
        <v>0</v>
      </c>
      <c r="F116" s="69">
        <f t="shared" si="11"/>
        <v>-2.9</v>
      </c>
      <c r="G116" s="70">
        <f>103.16*2</f>
        <v>206.32</v>
      </c>
      <c r="H116" s="70">
        <f t="shared" si="10"/>
        <v>-598.33000000000004</v>
      </c>
      <c r="I116" s="262"/>
      <c r="J116" s="2"/>
    </row>
    <row r="117" spans="1:10" ht="28.2" x14ac:dyDescent="0.3">
      <c r="A117" s="133" t="s">
        <v>53</v>
      </c>
      <c r="B117" s="137" t="s">
        <v>54</v>
      </c>
      <c r="C117" s="133" t="s">
        <v>6</v>
      </c>
      <c r="D117" s="134">
        <v>2.9</v>
      </c>
      <c r="E117" s="134">
        <v>0</v>
      </c>
      <c r="F117" s="69">
        <f t="shared" si="11"/>
        <v>-2.9</v>
      </c>
      <c r="G117" s="70">
        <v>48.6</v>
      </c>
      <c r="H117" s="70">
        <f t="shared" si="10"/>
        <v>-140.94</v>
      </c>
      <c r="I117" s="232"/>
      <c r="J117" s="2"/>
    </row>
    <row r="118" spans="1:10" ht="55.8" x14ac:dyDescent="0.3">
      <c r="A118" s="133" t="s">
        <v>57</v>
      </c>
      <c r="B118" s="137" t="s">
        <v>58</v>
      </c>
      <c r="C118" s="133" t="s">
        <v>6</v>
      </c>
      <c r="D118" s="134">
        <v>2.9</v>
      </c>
      <c r="E118" s="134">
        <v>0</v>
      </c>
      <c r="F118" s="69">
        <f t="shared" si="11"/>
        <v>-2.9</v>
      </c>
      <c r="G118" s="70">
        <v>1022.35</v>
      </c>
      <c r="H118" s="70">
        <f t="shared" si="10"/>
        <v>-2964.82</v>
      </c>
      <c r="I118" s="142"/>
      <c r="J118" s="2"/>
    </row>
    <row r="119" spans="1:10" ht="38.25" customHeight="1" x14ac:dyDescent="0.3">
      <c r="A119" s="133" t="s">
        <v>65</v>
      </c>
      <c r="B119" s="137" t="s">
        <v>66</v>
      </c>
      <c r="C119" s="133" t="s">
        <v>64</v>
      </c>
      <c r="D119" s="134">
        <v>0.65</v>
      </c>
      <c r="E119" s="134">
        <v>0</v>
      </c>
      <c r="F119" s="69">
        <f t="shared" si="11"/>
        <v>-0.65</v>
      </c>
      <c r="G119" s="70">
        <v>2615.9899999999998</v>
      </c>
      <c r="H119" s="70">
        <f t="shared" si="10"/>
        <v>-1700.39</v>
      </c>
      <c r="I119" s="142"/>
      <c r="J119" s="2"/>
    </row>
    <row r="120" spans="1:10" ht="28.8" x14ac:dyDescent="0.3">
      <c r="A120" s="133"/>
      <c r="B120" s="147" t="s">
        <v>70</v>
      </c>
      <c r="C120" s="133"/>
      <c r="D120" s="138"/>
      <c r="E120" s="134"/>
      <c r="F120" s="69"/>
      <c r="G120" s="70"/>
      <c r="H120" s="70"/>
      <c r="I120" s="128"/>
      <c r="J120" s="2"/>
    </row>
    <row r="121" spans="1:10" ht="55.8" x14ac:dyDescent="0.3">
      <c r="A121" s="133" t="s">
        <v>3</v>
      </c>
      <c r="B121" s="137" t="s">
        <v>12</v>
      </c>
      <c r="C121" s="133" t="s">
        <v>13</v>
      </c>
      <c r="D121" s="138">
        <v>0.08</v>
      </c>
      <c r="E121" s="134">
        <v>0</v>
      </c>
      <c r="F121" s="69">
        <f t="shared" si="11"/>
        <v>-0.08</v>
      </c>
      <c r="G121" s="70">
        <v>6500</v>
      </c>
      <c r="H121" s="70">
        <f t="shared" si="10"/>
        <v>-520</v>
      </c>
      <c r="I121" s="132"/>
      <c r="J121" s="2"/>
    </row>
    <row r="122" spans="1:10" ht="28.2" x14ac:dyDescent="0.3">
      <c r="A122" s="133" t="s">
        <v>22</v>
      </c>
      <c r="B122" s="137" t="s">
        <v>23</v>
      </c>
      <c r="C122" s="133" t="s">
        <v>24</v>
      </c>
      <c r="D122" s="138">
        <v>0.2</v>
      </c>
      <c r="E122" s="134">
        <v>0</v>
      </c>
      <c r="F122" s="69">
        <f>+E122-D122</f>
        <v>-0.2</v>
      </c>
      <c r="G122" s="70">
        <v>228.6</v>
      </c>
      <c r="H122" s="70">
        <f t="shared" si="10"/>
        <v>-45.72</v>
      </c>
      <c r="I122" s="132"/>
      <c r="J122" s="22"/>
    </row>
    <row r="123" spans="1:10" ht="28.2" x14ac:dyDescent="0.3">
      <c r="A123" s="133" t="s">
        <v>47</v>
      </c>
      <c r="B123" s="137" t="s">
        <v>48</v>
      </c>
      <c r="C123" s="133" t="s">
        <v>6</v>
      </c>
      <c r="D123" s="138">
        <v>2</v>
      </c>
      <c r="E123" s="134">
        <v>0</v>
      </c>
      <c r="F123" s="69">
        <f>+E123-D123</f>
        <v>-2</v>
      </c>
      <c r="G123" s="70">
        <v>28.45</v>
      </c>
      <c r="H123" s="70">
        <f t="shared" si="10"/>
        <v>-56.9</v>
      </c>
      <c r="I123" s="132"/>
      <c r="J123" s="2"/>
    </row>
    <row r="124" spans="1:10" ht="42" x14ac:dyDescent="0.3">
      <c r="A124" s="133" t="s">
        <v>4</v>
      </c>
      <c r="B124" s="137" t="s">
        <v>10</v>
      </c>
      <c r="C124" s="133" t="s">
        <v>7</v>
      </c>
      <c r="D124" s="138">
        <v>0.51</v>
      </c>
      <c r="E124" s="134">
        <v>0</v>
      </c>
      <c r="F124" s="69">
        <f t="shared" si="11"/>
        <v>-0.51</v>
      </c>
      <c r="G124" s="70">
        <v>1623.34</v>
      </c>
      <c r="H124" s="70">
        <f t="shared" si="10"/>
        <v>-827.9</v>
      </c>
      <c r="I124" s="132"/>
      <c r="J124" s="2"/>
    </row>
    <row r="125" spans="1:10" ht="28.2" x14ac:dyDescent="0.3">
      <c r="A125" s="133" t="s">
        <v>31</v>
      </c>
      <c r="B125" s="137" t="s">
        <v>32</v>
      </c>
      <c r="C125" s="133" t="s">
        <v>7</v>
      </c>
      <c r="D125" s="138">
        <v>0.27750000000000002</v>
      </c>
      <c r="E125" s="134">
        <v>0</v>
      </c>
      <c r="F125" s="69">
        <f t="shared" si="11"/>
        <v>-0.27750000000000002</v>
      </c>
      <c r="G125" s="70">
        <v>6046.7</v>
      </c>
      <c r="H125" s="70">
        <f t="shared" si="10"/>
        <v>-1677.96</v>
      </c>
      <c r="I125" s="132"/>
      <c r="J125" s="2"/>
    </row>
    <row r="126" spans="1:10" ht="28.2" x14ac:dyDescent="0.3">
      <c r="A126" s="133" t="s">
        <v>71</v>
      </c>
      <c r="B126" s="137" t="s">
        <v>72</v>
      </c>
      <c r="C126" s="133" t="s">
        <v>6</v>
      </c>
      <c r="D126" s="138">
        <v>1.85</v>
      </c>
      <c r="E126" s="134">
        <v>0</v>
      </c>
      <c r="F126" s="69">
        <f t="shared" si="11"/>
        <v>-1.85</v>
      </c>
      <c r="G126" s="70">
        <v>223.25</v>
      </c>
      <c r="H126" s="70">
        <f t="shared" si="10"/>
        <v>-413.01</v>
      </c>
      <c r="I126" s="132"/>
      <c r="J126" s="2"/>
    </row>
    <row r="127" spans="1:10" ht="42" x14ac:dyDescent="0.3">
      <c r="A127" s="133" t="s">
        <v>73</v>
      </c>
      <c r="B127" s="137" t="s">
        <v>74</v>
      </c>
      <c r="C127" s="133" t="s">
        <v>5</v>
      </c>
      <c r="D127" s="138">
        <v>15.95</v>
      </c>
      <c r="E127" s="134">
        <v>0</v>
      </c>
      <c r="F127" s="69">
        <f t="shared" si="11"/>
        <v>-15.95</v>
      </c>
      <c r="G127" s="70">
        <v>245.3</v>
      </c>
      <c r="H127" s="70">
        <f t="shared" si="10"/>
        <v>-3912.54</v>
      </c>
      <c r="I127" s="132"/>
      <c r="J127" s="2"/>
    </row>
    <row r="128" spans="1:10" ht="42" x14ac:dyDescent="0.3">
      <c r="A128" s="133" t="s">
        <v>8</v>
      </c>
      <c r="B128" s="137" t="s">
        <v>9</v>
      </c>
      <c r="C128" s="133" t="s">
        <v>5</v>
      </c>
      <c r="D128" s="138">
        <v>2.5499999999999998</v>
      </c>
      <c r="E128" s="134">
        <v>0</v>
      </c>
      <c r="F128" s="69">
        <f t="shared" si="11"/>
        <v>-2.5499999999999998</v>
      </c>
      <c r="G128" s="70">
        <v>264</v>
      </c>
      <c r="H128" s="70">
        <f t="shared" si="10"/>
        <v>-673.2</v>
      </c>
      <c r="I128" s="132"/>
      <c r="J128" s="2"/>
    </row>
    <row r="129" spans="1:10" ht="28.2" x14ac:dyDescent="0.3">
      <c r="A129" s="133" t="s">
        <v>62</v>
      </c>
      <c r="B129" s="137" t="s">
        <v>63</v>
      </c>
      <c r="C129" s="133" t="s">
        <v>64</v>
      </c>
      <c r="D129" s="138">
        <v>1.1000000000000001</v>
      </c>
      <c r="E129" s="134">
        <v>0</v>
      </c>
      <c r="F129" s="69">
        <f t="shared" si="11"/>
        <v>-1.1000000000000001</v>
      </c>
      <c r="G129" s="70">
        <v>1195.7</v>
      </c>
      <c r="H129" s="70">
        <f t="shared" si="10"/>
        <v>-1315.27</v>
      </c>
      <c r="I129" s="132"/>
      <c r="J129" s="2"/>
    </row>
    <row r="130" spans="1:10" ht="28.8" x14ac:dyDescent="0.3">
      <c r="A130" s="133"/>
      <c r="B130" s="147" t="s">
        <v>210</v>
      </c>
      <c r="C130" s="133"/>
      <c r="D130" s="138"/>
      <c r="E130" s="134"/>
      <c r="F130" s="69"/>
      <c r="G130" s="70"/>
      <c r="H130" s="70"/>
      <c r="I130" s="128"/>
      <c r="J130" s="2"/>
    </row>
    <row r="131" spans="1:10" ht="55.8" x14ac:dyDescent="0.3">
      <c r="A131" s="133" t="s">
        <v>3</v>
      </c>
      <c r="B131" s="137" t="s">
        <v>12</v>
      </c>
      <c r="C131" s="133" t="s">
        <v>13</v>
      </c>
      <c r="D131" s="138">
        <v>4.2999999999999997E-2</v>
      </c>
      <c r="E131" s="134">
        <v>0</v>
      </c>
      <c r="F131" s="69">
        <f t="shared" ref="F131" si="13">+E131-D131</f>
        <v>-4.2999999999999997E-2</v>
      </c>
      <c r="G131" s="70">
        <v>6500</v>
      </c>
      <c r="H131" s="70">
        <f t="shared" ref="H131:H140" si="14">ROUND(G131*F131,2)</f>
        <v>-279.5</v>
      </c>
      <c r="I131" s="132"/>
      <c r="J131" s="2"/>
    </row>
    <row r="132" spans="1:10" ht="28.2" x14ac:dyDescent="0.3">
      <c r="A132" s="133" t="s">
        <v>22</v>
      </c>
      <c r="B132" s="137" t="s">
        <v>23</v>
      </c>
      <c r="C132" s="133" t="s">
        <v>24</v>
      </c>
      <c r="D132" s="138">
        <v>6.8000000000000005E-2</v>
      </c>
      <c r="E132" s="134">
        <v>0</v>
      </c>
      <c r="F132" s="69">
        <f>+E132-D132</f>
        <v>-6.8000000000000005E-2</v>
      </c>
      <c r="G132" s="70">
        <v>228.6</v>
      </c>
      <c r="H132" s="70">
        <f t="shared" si="14"/>
        <v>-15.54</v>
      </c>
      <c r="I132" s="132"/>
      <c r="J132" s="2"/>
    </row>
    <row r="133" spans="1:10" ht="28.2" x14ac:dyDescent="0.3">
      <c r="A133" s="133" t="s">
        <v>47</v>
      </c>
      <c r="B133" s="137" t="s">
        <v>48</v>
      </c>
      <c r="C133" s="133" t="s">
        <v>6</v>
      </c>
      <c r="D133" s="138">
        <v>0.68</v>
      </c>
      <c r="E133" s="134">
        <v>0</v>
      </c>
      <c r="F133" s="69">
        <f>+E133-D133</f>
        <v>-0.68</v>
      </c>
      <c r="G133" s="70">
        <v>28.45</v>
      </c>
      <c r="H133" s="70">
        <f t="shared" si="14"/>
        <v>-19.350000000000001</v>
      </c>
      <c r="I133" s="132"/>
      <c r="J133" s="2"/>
    </row>
    <row r="134" spans="1:10" ht="42" x14ac:dyDescent="0.3">
      <c r="A134" s="133" t="s">
        <v>4</v>
      </c>
      <c r="B134" s="137" t="s">
        <v>10</v>
      </c>
      <c r="C134" s="133" t="s">
        <v>7</v>
      </c>
      <c r="D134" s="138">
        <v>0.17</v>
      </c>
      <c r="E134" s="134">
        <v>0</v>
      </c>
      <c r="F134" s="69">
        <f t="shared" ref="F134:F140" si="15">+E134-D134</f>
        <v>-0.17</v>
      </c>
      <c r="G134" s="70">
        <v>1623.34</v>
      </c>
      <c r="H134" s="70">
        <f t="shared" si="14"/>
        <v>-275.97000000000003</v>
      </c>
      <c r="I134" s="132"/>
      <c r="J134" s="2"/>
    </row>
    <row r="135" spans="1:10" ht="28.2" x14ac:dyDescent="0.3">
      <c r="A135" s="133" t="s">
        <v>31</v>
      </c>
      <c r="B135" s="137" t="s">
        <v>32</v>
      </c>
      <c r="C135" s="133" t="s">
        <v>7</v>
      </c>
      <c r="D135" s="138">
        <v>9.2999999999999999E-2</v>
      </c>
      <c r="E135" s="134">
        <v>0</v>
      </c>
      <c r="F135" s="69">
        <f t="shared" si="15"/>
        <v>-9.2999999999999999E-2</v>
      </c>
      <c r="G135" s="70">
        <v>6046.7</v>
      </c>
      <c r="H135" s="70">
        <f t="shared" si="14"/>
        <v>-562.34</v>
      </c>
      <c r="I135" s="132"/>
      <c r="J135" s="2"/>
    </row>
    <row r="136" spans="1:10" ht="28.2" x14ac:dyDescent="0.3">
      <c r="A136" s="133" t="s">
        <v>71</v>
      </c>
      <c r="B136" s="137" t="s">
        <v>72</v>
      </c>
      <c r="C136" s="133" t="s">
        <v>6</v>
      </c>
      <c r="D136" s="138">
        <v>0.62</v>
      </c>
      <c r="E136" s="134">
        <v>0</v>
      </c>
      <c r="F136" s="69">
        <f t="shared" si="15"/>
        <v>-0.62</v>
      </c>
      <c r="G136" s="70">
        <v>223.25</v>
      </c>
      <c r="H136" s="70">
        <f t="shared" si="14"/>
        <v>-138.41999999999999</v>
      </c>
      <c r="I136" s="132"/>
      <c r="J136" s="2"/>
    </row>
    <row r="137" spans="1:10" ht="42" x14ac:dyDescent="0.3">
      <c r="A137" s="133" t="s">
        <v>73</v>
      </c>
      <c r="B137" s="137" t="s">
        <v>74</v>
      </c>
      <c r="C137" s="133" t="s">
        <v>5</v>
      </c>
      <c r="D137" s="138">
        <v>5.55</v>
      </c>
      <c r="E137" s="134">
        <v>0</v>
      </c>
      <c r="F137" s="69">
        <f t="shared" si="15"/>
        <v>-5.55</v>
      </c>
      <c r="G137" s="70">
        <v>245.3</v>
      </c>
      <c r="H137" s="70">
        <f t="shared" si="14"/>
        <v>-1361.42</v>
      </c>
      <c r="I137" s="132"/>
      <c r="J137" s="2"/>
    </row>
    <row r="138" spans="1:10" ht="42" x14ac:dyDescent="0.3">
      <c r="A138" s="133" t="s">
        <v>8</v>
      </c>
      <c r="B138" s="137" t="s">
        <v>9</v>
      </c>
      <c r="C138" s="133" t="s">
        <v>5</v>
      </c>
      <c r="D138" s="138">
        <v>0.65</v>
      </c>
      <c r="E138" s="134">
        <v>0</v>
      </c>
      <c r="F138" s="69">
        <f t="shared" si="15"/>
        <v>-0.65</v>
      </c>
      <c r="G138" s="70">
        <v>264</v>
      </c>
      <c r="H138" s="70">
        <f t="shared" si="14"/>
        <v>-171.6</v>
      </c>
      <c r="I138" s="132"/>
      <c r="J138" s="2"/>
    </row>
    <row r="139" spans="1:10" ht="28.2" x14ac:dyDescent="0.3">
      <c r="A139" s="133" t="s">
        <v>62</v>
      </c>
      <c r="B139" s="137" t="s">
        <v>63</v>
      </c>
      <c r="C139" s="133" t="s">
        <v>64</v>
      </c>
      <c r="D139" s="138">
        <v>0.35</v>
      </c>
      <c r="E139" s="134">
        <v>0</v>
      </c>
      <c r="F139" s="69">
        <f t="shared" si="15"/>
        <v>-0.35</v>
      </c>
      <c r="G139" s="70">
        <v>1195.7</v>
      </c>
      <c r="H139" s="70">
        <f t="shared" si="14"/>
        <v>-418.5</v>
      </c>
      <c r="I139" s="132"/>
      <c r="J139" s="2"/>
    </row>
    <row r="140" spans="1:10" ht="28.2" x14ac:dyDescent="0.3">
      <c r="A140" s="133" t="s">
        <v>65</v>
      </c>
      <c r="B140" s="137" t="s">
        <v>66</v>
      </c>
      <c r="C140" s="133" t="s">
        <v>64</v>
      </c>
      <c r="D140" s="138">
        <v>0.43</v>
      </c>
      <c r="E140" s="134">
        <v>0</v>
      </c>
      <c r="F140" s="69">
        <f t="shared" si="15"/>
        <v>-0.43</v>
      </c>
      <c r="G140" s="70">
        <v>2394</v>
      </c>
      <c r="H140" s="70">
        <f t="shared" si="14"/>
        <v>-1029.42</v>
      </c>
      <c r="I140" s="132"/>
      <c r="J140" s="2"/>
    </row>
    <row r="141" spans="1:10" ht="15.6" x14ac:dyDescent="0.3">
      <c r="A141" s="135"/>
      <c r="B141" s="135" t="s">
        <v>81</v>
      </c>
      <c r="C141" s="133"/>
      <c r="D141" s="138"/>
      <c r="E141" s="134"/>
      <c r="F141" s="69"/>
      <c r="G141" s="70"/>
      <c r="H141" s="70"/>
      <c r="I141" s="128"/>
      <c r="J141" s="2"/>
    </row>
    <row r="142" spans="1:10" ht="42" x14ac:dyDescent="0.3">
      <c r="A142" s="133" t="s">
        <v>18</v>
      </c>
      <c r="B142" s="137" t="s">
        <v>19</v>
      </c>
      <c r="C142" s="133" t="s">
        <v>6</v>
      </c>
      <c r="D142" s="134">
        <v>12</v>
      </c>
      <c r="E142" s="134">
        <v>0</v>
      </c>
      <c r="F142" s="69">
        <f t="shared" si="11"/>
        <v>-12</v>
      </c>
      <c r="G142" s="70">
        <v>261</v>
      </c>
      <c r="H142" s="70">
        <f t="shared" si="10"/>
        <v>-3132</v>
      </c>
      <c r="I142" s="231"/>
      <c r="J142" s="2"/>
    </row>
    <row r="143" spans="1:10" ht="28.2" x14ac:dyDescent="0.3">
      <c r="A143" s="133" t="s">
        <v>20</v>
      </c>
      <c r="B143" s="137" t="s">
        <v>21</v>
      </c>
      <c r="C143" s="133" t="s">
        <v>6</v>
      </c>
      <c r="D143" s="134">
        <v>12</v>
      </c>
      <c r="E143" s="134">
        <v>0</v>
      </c>
      <c r="F143" s="69">
        <f>+E143-D143</f>
        <v>-12</v>
      </c>
      <c r="G143" s="70">
        <v>58.92</v>
      </c>
      <c r="H143" s="70">
        <f t="shared" si="10"/>
        <v>-707.04</v>
      </c>
      <c r="I143" s="232"/>
      <c r="J143" s="11"/>
    </row>
    <row r="144" spans="1:10" s="8" customFormat="1" ht="70.5" customHeight="1" x14ac:dyDescent="0.25">
      <c r="A144" s="255" t="s">
        <v>84</v>
      </c>
      <c r="B144" s="256"/>
      <c r="C144" s="226"/>
      <c r="D144" s="226"/>
      <c r="E144" s="227"/>
      <c r="F144" s="210"/>
      <c r="G144" s="211"/>
      <c r="H144" s="195"/>
      <c r="I144" s="212"/>
    </row>
    <row r="145" spans="1:17" s="8" customFormat="1" x14ac:dyDescent="0.3">
      <c r="A145" s="189"/>
      <c r="B145" s="190" t="s">
        <v>34</v>
      </c>
      <c r="C145" s="191"/>
      <c r="D145" s="192"/>
      <c r="E145" s="193"/>
      <c r="F145" s="194"/>
      <c r="G145" s="195"/>
      <c r="H145" s="195"/>
      <c r="I145" s="196"/>
    </row>
    <row r="146" spans="1:17" s="8" customFormat="1" ht="55.2" x14ac:dyDescent="0.25">
      <c r="A146" s="98" t="s">
        <v>106</v>
      </c>
      <c r="B146" s="149" t="s">
        <v>280</v>
      </c>
      <c r="C146" s="148" t="s">
        <v>101</v>
      </c>
      <c r="D146" s="150">
        <v>1.8280000000000001</v>
      </c>
      <c r="E146" s="151">
        <v>1.8280000000000001</v>
      </c>
      <c r="F146" s="152">
        <f>+E146-D146</f>
        <v>0</v>
      </c>
      <c r="G146" s="99">
        <v>660.11</v>
      </c>
      <c r="H146" s="99">
        <f>ROUND(F146*G146,2)</f>
        <v>0</v>
      </c>
      <c r="I146" s="153" t="s">
        <v>103</v>
      </c>
    </row>
    <row r="147" spans="1:17" s="8" customFormat="1" ht="55.2" x14ac:dyDescent="0.25">
      <c r="A147" s="98" t="s">
        <v>3</v>
      </c>
      <c r="B147" s="154" t="s">
        <v>12</v>
      </c>
      <c r="C147" s="98" t="s">
        <v>13</v>
      </c>
      <c r="D147" s="83">
        <v>0.19500000000000001</v>
      </c>
      <c r="E147" s="84">
        <v>0.19500000000000001</v>
      </c>
      <c r="F147" s="85">
        <f t="shared" si="11"/>
        <v>0</v>
      </c>
      <c r="G147" s="99">
        <v>6500</v>
      </c>
      <c r="H147" s="99">
        <f t="shared" si="10"/>
        <v>0</v>
      </c>
      <c r="I147" s="153" t="s">
        <v>107</v>
      </c>
    </row>
    <row r="148" spans="1:17" s="8" customFormat="1" ht="31.8" customHeight="1" x14ac:dyDescent="0.25">
      <c r="A148" s="98" t="s">
        <v>35</v>
      </c>
      <c r="B148" s="154" t="s">
        <v>221</v>
      </c>
      <c r="C148" s="98" t="s">
        <v>7</v>
      </c>
      <c r="D148" s="83">
        <v>3.4</v>
      </c>
      <c r="E148" s="84">
        <v>3.4</v>
      </c>
      <c r="F148" s="85">
        <f t="shared" si="11"/>
        <v>0</v>
      </c>
      <c r="G148" s="99">
        <v>799.22</v>
      </c>
      <c r="H148" s="99">
        <f t="shared" si="10"/>
        <v>0</v>
      </c>
      <c r="I148" s="155" t="s">
        <v>108</v>
      </c>
    </row>
    <row r="149" spans="1:17" s="8" customFormat="1" ht="27.6" x14ac:dyDescent="0.25">
      <c r="A149" s="98" t="s">
        <v>35</v>
      </c>
      <c r="B149" s="154" t="s">
        <v>279</v>
      </c>
      <c r="C149" s="98" t="s">
        <v>7</v>
      </c>
      <c r="D149" s="83">
        <v>0.25</v>
      </c>
      <c r="E149" s="84">
        <v>0.25</v>
      </c>
      <c r="F149" s="85">
        <f t="shared" si="11"/>
        <v>0</v>
      </c>
      <c r="G149" s="99">
        <v>799.22</v>
      </c>
      <c r="H149" s="99">
        <f t="shared" si="10"/>
        <v>0</v>
      </c>
      <c r="I149" s="155" t="s">
        <v>109</v>
      </c>
    </row>
    <row r="150" spans="1:17" s="8" customFormat="1" ht="27.6" x14ac:dyDescent="0.25">
      <c r="A150" s="98" t="s">
        <v>14</v>
      </c>
      <c r="B150" s="154" t="s">
        <v>15</v>
      </c>
      <c r="C150" s="98" t="s">
        <v>6</v>
      </c>
      <c r="D150" s="83">
        <v>27.1</v>
      </c>
      <c r="E150" s="84">
        <v>27.1</v>
      </c>
      <c r="F150" s="85">
        <f t="shared" si="11"/>
        <v>0</v>
      </c>
      <c r="G150" s="99">
        <v>165.74</v>
      </c>
      <c r="H150" s="99">
        <f t="shared" si="10"/>
        <v>0</v>
      </c>
      <c r="I150" s="153" t="s">
        <v>110</v>
      </c>
      <c r="J150" s="96"/>
      <c r="K150" s="97"/>
      <c r="L150" s="97"/>
      <c r="M150" s="97"/>
      <c r="N150" s="97"/>
      <c r="O150" s="97"/>
      <c r="P150" s="97"/>
      <c r="Q150" s="97"/>
    </row>
    <row r="151" spans="1:17" s="8" customFormat="1" ht="27.6" x14ac:dyDescent="0.25">
      <c r="A151" s="98" t="s">
        <v>189</v>
      </c>
      <c r="B151" s="154" t="s">
        <v>190</v>
      </c>
      <c r="C151" s="98" t="s">
        <v>17</v>
      </c>
      <c r="D151" s="83">
        <v>160</v>
      </c>
      <c r="E151" s="84">
        <v>160</v>
      </c>
      <c r="F151" s="85">
        <f t="shared" si="11"/>
        <v>0</v>
      </c>
      <c r="G151" s="99">
        <v>5.56</v>
      </c>
      <c r="H151" s="99">
        <f t="shared" si="10"/>
        <v>0</v>
      </c>
      <c r="I151" s="153" t="s">
        <v>111</v>
      </c>
      <c r="J151" s="96"/>
      <c r="K151" s="97"/>
      <c r="L151" s="97"/>
      <c r="M151" s="97"/>
      <c r="N151" s="97"/>
      <c r="O151" s="97"/>
      <c r="P151" s="97"/>
    </row>
    <row r="152" spans="1:17" s="8" customFormat="1" ht="27.6" x14ac:dyDescent="0.25">
      <c r="A152" s="98" t="s">
        <v>37</v>
      </c>
      <c r="B152" s="154" t="s">
        <v>38</v>
      </c>
      <c r="C152" s="98" t="s">
        <v>6</v>
      </c>
      <c r="D152" s="83">
        <v>15</v>
      </c>
      <c r="E152" s="84">
        <v>15</v>
      </c>
      <c r="F152" s="85">
        <f t="shared" si="11"/>
        <v>0</v>
      </c>
      <c r="G152" s="99">
        <v>115.5</v>
      </c>
      <c r="H152" s="99">
        <f t="shared" si="10"/>
        <v>0</v>
      </c>
      <c r="I152" s="153" t="s">
        <v>112</v>
      </c>
    </row>
    <row r="153" spans="1:17" s="8" customFormat="1" ht="27.6" x14ac:dyDescent="0.25">
      <c r="A153" s="98" t="s">
        <v>39</v>
      </c>
      <c r="B153" s="154" t="s">
        <v>40</v>
      </c>
      <c r="C153" s="98" t="s">
        <v>16</v>
      </c>
      <c r="D153" s="83">
        <v>2910</v>
      </c>
      <c r="E153" s="84">
        <v>2910</v>
      </c>
      <c r="F153" s="85">
        <f t="shared" si="11"/>
        <v>0</v>
      </c>
      <c r="G153" s="99">
        <v>2.72</v>
      </c>
      <c r="H153" s="99">
        <f t="shared" si="10"/>
        <v>0</v>
      </c>
      <c r="I153" s="153" t="s">
        <v>113</v>
      </c>
      <c r="J153" s="12"/>
    </row>
    <row r="154" spans="1:17" s="8" customFormat="1" ht="27.6" x14ac:dyDescent="0.25">
      <c r="A154" s="98" t="s">
        <v>41</v>
      </c>
      <c r="B154" s="154" t="s">
        <v>42</v>
      </c>
      <c r="C154" s="98" t="s">
        <v>16</v>
      </c>
      <c r="D154" s="83">
        <v>700</v>
      </c>
      <c r="E154" s="84">
        <v>700</v>
      </c>
      <c r="F154" s="85">
        <f t="shared" si="11"/>
        <v>0</v>
      </c>
      <c r="G154" s="99">
        <v>2</v>
      </c>
      <c r="H154" s="99">
        <f t="shared" si="10"/>
        <v>0</v>
      </c>
      <c r="I154" s="153" t="s">
        <v>115</v>
      </c>
    </row>
    <row r="155" spans="1:17" s="8" customFormat="1" ht="55.2" x14ac:dyDescent="0.25">
      <c r="A155" s="98" t="s">
        <v>43</v>
      </c>
      <c r="B155" s="154" t="s">
        <v>44</v>
      </c>
      <c r="C155" s="98" t="s">
        <v>17</v>
      </c>
      <c r="D155" s="83">
        <v>1400</v>
      </c>
      <c r="E155" s="84">
        <v>1400</v>
      </c>
      <c r="F155" s="85">
        <f t="shared" si="11"/>
        <v>0</v>
      </c>
      <c r="G155" s="99">
        <v>6</v>
      </c>
      <c r="H155" s="99">
        <f t="shared" si="10"/>
        <v>0</v>
      </c>
      <c r="I155" s="153" t="s">
        <v>211</v>
      </c>
    </row>
    <row r="156" spans="1:17" s="8" customFormat="1" ht="41.4" x14ac:dyDescent="0.25">
      <c r="A156" s="98"/>
      <c r="B156" s="149" t="s">
        <v>116</v>
      </c>
      <c r="C156" s="148" t="s">
        <v>114</v>
      </c>
      <c r="D156" s="150">
        <v>0.05</v>
      </c>
      <c r="E156" s="151">
        <v>0.05</v>
      </c>
      <c r="F156" s="152">
        <f>+E156-D156</f>
        <v>0</v>
      </c>
      <c r="G156" s="99">
        <v>0</v>
      </c>
      <c r="H156" s="99">
        <f>ROUND(F156*G156,2)</f>
        <v>0</v>
      </c>
      <c r="I156" s="153" t="s">
        <v>117</v>
      </c>
    </row>
    <row r="157" spans="1:17" s="8" customFormat="1" ht="41.4" x14ac:dyDescent="0.25">
      <c r="A157" s="197"/>
      <c r="B157" s="198" t="s">
        <v>85</v>
      </c>
      <c r="C157" s="197"/>
      <c r="D157" s="199"/>
      <c r="E157" s="200"/>
      <c r="F157" s="201"/>
      <c r="G157" s="202"/>
      <c r="H157" s="203"/>
      <c r="I157" s="204"/>
    </row>
    <row r="158" spans="1:17" s="8" customFormat="1" ht="55.2" x14ac:dyDescent="0.25">
      <c r="A158" s="13" t="s">
        <v>3</v>
      </c>
      <c r="B158" s="146" t="s">
        <v>12</v>
      </c>
      <c r="C158" s="13" t="s">
        <v>13</v>
      </c>
      <c r="D158" s="92">
        <v>0.191</v>
      </c>
      <c r="E158" s="93">
        <v>0.191</v>
      </c>
      <c r="F158" s="55">
        <f t="shared" si="11"/>
        <v>0</v>
      </c>
      <c r="G158" s="56">
        <v>6500</v>
      </c>
      <c r="H158" s="56">
        <f t="shared" si="10"/>
        <v>0</v>
      </c>
      <c r="I158" s="157" t="s">
        <v>125</v>
      </c>
    </row>
    <row r="159" spans="1:17" s="8" customFormat="1" ht="41.4" x14ac:dyDescent="0.25">
      <c r="A159" s="13" t="s">
        <v>25</v>
      </c>
      <c r="B159" s="146" t="s">
        <v>26</v>
      </c>
      <c r="C159" s="13" t="s">
        <v>27</v>
      </c>
      <c r="D159" s="92">
        <v>14</v>
      </c>
      <c r="E159" s="93">
        <v>14</v>
      </c>
      <c r="F159" s="55">
        <f t="shared" si="11"/>
        <v>0</v>
      </c>
      <c r="G159" s="56">
        <v>16.5</v>
      </c>
      <c r="H159" s="56">
        <f t="shared" si="10"/>
        <v>0</v>
      </c>
      <c r="I159" s="157" t="s">
        <v>126</v>
      </c>
    </row>
    <row r="160" spans="1:17" s="8" customFormat="1" ht="41.4" x14ac:dyDescent="0.25">
      <c r="A160" s="13" t="s">
        <v>22</v>
      </c>
      <c r="B160" s="146" t="s">
        <v>23</v>
      </c>
      <c r="C160" s="13" t="s">
        <v>24</v>
      </c>
      <c r="D160" s="92">
        <v>0.374</v>
      </c>
      <c r="E160" s="93">
        <v>0.374</v>
      </c>
      <c r="F160" s="55">
        <f t="shared" si="11"/>
        <v>0</v>
      </c>
      <c r="G160" s="56">
        <v>228.6</v>
      </c>
      <c r="H160" s="56">
        <f t="shared" si="10"/>
        <v>0</v>
      </c>
      <c r="I160" s="158" t="s">
        <v>127</v>
      </c>
    </row>
    <row r="161" spans="1:10" s="8" customFormat="1" ht="41.4" x14ac:dyDescent="0.25">
      <c r="A161" s="13" t="s">
        <v>47</v>
      </c>
      <c r="B161" s="146" t="s">
        <v>48</v>
      </c>
      <c r="C161" s="13" t="s">
        <v>6</v>
      </c>
      <c r="D161" s="92">
        <v>3.74</v>
      </c>
      <c r="E161" s="93">
        <v>3.74</v>
      </c>
      <c r="F161" s="55">
        <f t="shared" si="11"/>
        <v>0</v>
      </c>
      <c r="G161" s="56">
        <v>28.45</v>
      </c>
      <c r="H161" s="56">
        <f t="shared" si="10"/>
        <v>0</v>
      </c>
      <c r="I161" s="158" t="s">
        <v>128</v>
      </c>
    </row>
    <row r="162" spans="1:10" s="8" customFormat="1" ht="41.4" x14ac:dyDescent="0.25">
      <c r="A162" s="13" t="s">
        <v>45</v>
      </c>
      <c r="B162" s="146" t="s">
        <v>46</v>
      </c>
      <c r="C162" s="13" t="s">
        <v>24</v>
      </c>
      <c r="D162" s="92">
        <v>0.04</v>
      </c>
      <c r="E162" s="93">
        <v>0.04</v>
      </c>
      <c r="F162" s="55">
        <f t="shared" si="11"/>
        <v>0</v>
      </c>
      <c r="G162" s="56">
        <v>805.7</v>
      </c>
      <c r="H162" s="56">
        <f t="shared" si="10"/>
        <v>0</v>
      </c>
      <c r="I162" s="157" t="s">
        <v>129</v>
      </c>
    </row>
    <row r="163" spans="1:10" s="8" customFormat="1" ht="41.4" x14ac:dyDescent="0.25">
      <c r="A163" s="13" t="s">
        <v>4</v>
      </c>
      <c r="B163" s="146" t="s">
        <v>10</v>
      </c>
      <c r="C163" s="13" t="s">
        <v>7</v>
      </c>
      <c r="D163" s="92">
        <v>0.94</v>
      </c>
      <c r="E163" s="93">
        <v>0.94</v>
      </c>
      <c r="F163" s="55">
        <f t="shared" si="11"/>
        <v>0</v>
      </c>
      <c r="G163" s="56">
        <v>1623.34</v>
      </c>
      <c r="H163" s="56">
        <f t="shared" si="10"/>
        <v>0</v>
      </c>
      <c r="I163" s="157" t="s">
        <v>130</v>
      </c>
    </row>
    <row r="164" spans="1:10" s="8" customFormat="1" ht="41.4" x14ac:dyDescent="0.25">
      <c r="A164" s="13" t="s">
        <v>31</v>
      </c>
      <c r="B164" s="146" t="s">
        <v>32</v>
      </c>
      <c r="C164" s="13" t="s">
        <v>7</v>
      </c>
      <c r="D164" s="92">
        <v>0.71399999999999997</v>
      </c>
      <c r="E164" s="93">
        <v>0.71399999999999997</v>
      </c>
      <c r="F164" s="55">
        <f t="shared" si="11"/>
        <v>0</v>
      </c>
      <c r="G164" s="56">
        <v>6046.7</v>
      </c>
      <c r="H164" s="56">
        <f t="shared" si="10"/>
        <v>0</v>
      </c>
      <c r="I164" s="157" t="s">
        <v>131</v>
      </c>
      <c r="J164" s="12"/>
    </row>
    <row r="165" spans="1:10" s="8" customFormat="1" ht="41.4" x14ac:dyDescent="0.25">
      <c r="A165" s="13" t="s">
        <v>33</v>
      </c>
      <c r="B165" s="146" t="s">
        <v>86</v>
      </c>
      <c r="C165" s="13" t="s">
        <v>6</v>
      </c>
      <c r="D165" s="92">
        <v>3.4</v>
      </c>
      <c r="E165" s="93">
        <v>3.4</v>
      </c>
      <c r="F165" s="55">
        <f t="shared" si="11"/>
        <v>0</v>
      </c>
      <c r="G165" s="56">
        <v>1137.3499999999999</v>
      </c>
      <c r="H165" s="56">
        <f t="shared" si="10"/>
        <v>0</v>
      </c>
      <c r="I165" s="229" t="s">
        <v>132</v>
      </c>
    </row>
    <row r="166" spans="1:10" s="8" customFormat="1" ht="41.4" x14ac:dyDescent="0.25">
      <c r="A166" s="13" t="s">
        <v>87</v>
      </c>
      <c r="B166" s="146" t="s">
        <v>88</v>
      </c>
      <c r="C166" s="13" t="s">
        <v>6</v>
      </c>
      <c r="D166" s="92">
        <v>3.4</v>
      </c>
      <c r="E166" s="93">
        <v>3.4</v>
      </c>
      <c r="F166" s="55">
        <f t="shared" si="11"/>
        <v>0</v>
      </c>
      <c r="G166" s="56">
        <v>661.74</v>
      </c>
      <c r="H166" s="56">
        <f t="shared" si="10"/>
        <v>0</v>
      </c>
      <c r="I166" s="230"/>
    </row>
    <row r="167" spans="1:10" s="8" customFormat="1" ht="27.6" x14ac:dyDescent="0.25">
      <c r="A167" s="13" t="s">
        <v>62</v>
      </c>
      <c r="B167" s="146" t="s">
        <v>63</v>
      </c>
      <c r="C167" s="13" t="s">
        <v>64</v>
      </c>
      <c r="D167" s="92">
        <v>0</v>
      </c>
      <c r="E167" s="93">
        <v>0</v>
      </c>
      <c r="F167" s="55">
        <f t="shared" si="11"/>
        <v>0</v>
      </c>
      <c r="G167" s="56">
        <v>1195.7</v>
      </c>
      <c r="H167" s="56">
        <f t="shared" si="10"/>
        <v>0</v>
      </c>
      <c r="I167" s="157"/>
      <c r="J167" s="25"/>
    </row>
    <row r="168" spans="1:10" s="8" customFormat="1" ht="27.6" x14ac:dyDescent="0.25">
      <c r="A168" s="198"/>
      <c r="B168" s="198" t="s">
        <v>89</v>
      </c>
      <c r="C168" s="197"/>
      <c r="D168" s="199"/>
      <c r="E168" s="200"/>
      <c r="F168" s="201"/>
      <c r="G168" s="202"/>
      <c r="H168" s="203"/>
      <c r="I168" s="204"/>
    </row>
    <row r="169" spans="1:10" s="8" customFormat="1" ht="55.2" x14ac:dyDescent="0.25">
      <c r="A169" s="13" t="s">
        <v>3</v>
      </c>
      <c r="B169" s="146" t="s">
        <v>12</v>
      </c>
      <c r="C169" s="13" t="s">
        <v>13</v>
      </c>
      <c r="D169" s="92">
        <v>2.2530000000000001</v>
      </c>
      <c r="E169" s="93">
        <v>2.2530000000000001</v>
      </c>
      <c r="F169" s="55">
        <f t="shared" si="11"/>
        <v>0</v>
      </c>
      <c r="G169" s="56">
        <v>6500</v>
      </c>
      <c r="H169" s="56">
        <f t="shared" si="10"/>
        <v>0</v>
      </c>
      <c r="I169" s="157" t="s">
        <v>119</v>
      </c>
    </row>
    <row r="170" spans="1:10" s="8" customFormat="1" ht="41.4" x14ac:dyDescent="0.25">
      <c r="A170" s="13" t="s">
        <v>25</v>
      </c>
      <c r="B170" s="146" t="s">
        <v>26</v>
      </c>
      <c r="C170" s="13" t="s">
        <v>27</v>
      </c>
      <c r="D170" s="92">
        <v>16</v>
      </c>
      <c r="E170" s="93">
        <v>16</v>
      </c>
      <c r="F170" s="55">
        <f t="shared" si="11"/>
        <v>0</v>
      </c>
      <c r="G170" s="56">
        <v>16.5</v>
      </c>
      <c r="H170" s="56">
        <f t="shared" si="10"/>
        <v>0</v>
      </c>
      <c r="I170" s="157" t="s">
        <v>133</v>
      </c>
    </row>
    <row r="171" spans="1:10" s="8" customFormat="1" ht="41.4" x14ac:dyDescent="0.25">
      <c r="A171" s="13" t="s">
        <v>22</v>
      </c>
      <c r="B171" s="146" t="s">
        <v>23</v>
      </c>
      <c r="C171" s="13" t="s">
        <v>24</v>
      </c>
      <c r="D171" s="92">
        <v>4.4169999999999998</v>
      </c>
      <c r="E171" s="93">
        <v>4.4169999999999998</v>
      </c>
      <c r="F171" s="55">
        <f t="shared" si="11"/>
        <v>0</v>
      </c>
      <c r="G171" s="56">
        <v>228.6</v>
      </c>
      <c r="H171" s="56">
        <f t="shared" si="10"/>
        <v>0</v>
      </c>
      <c r="I171" s="157" t="s">
        <v>134</v>
      </c>
    </row>
    <row r="172" spans="1:10" s="8" customFormat="1" ht="41.4" x14ac:dyDescent="0.25">
      <c r="A172" s="13" t="s">
        <v>45</v>
      </c>
      <c r="B172" s="146" t="s">
        <v>46</v>
      </c>
      <c r="C172" s="13" t="s">
        <v>24</v>
      </c>
      <c r="D172" s="92">
        <v>0.40100000000000002</v>
      </c>
      <c r="E172" s="93">
        <v>0.40100000000000002</v>
      </c>
      <c r="F172" s="55">
        <f t="shared" si="11"/>
        <v>0</v>
      </c>
      <c r="G172" s="56">
        <v>805.7</v>
      </c>
      <c r="H172" s="56">
        <f t="shared" si="10"/>
        <v>0</v>
      </c>
      <c r="I172" s="157" t="s">
        <v>135</v>
      </c>
    </row>
    <row r="173" spans="1:10" s="8" customFormat="1" ht="41.4" x14ac:dyDescent="0.25">
      <c r="A173" s="13" t="s">
        <v>47</v>
      </c>
      <c r="B173" s="146" t="s">
        <v>48</v>
      </c>
      <c r="C173" s="13" t="s">
        <v>6</v>
      </c>
      <c r="D173" s="92">
        <v>44.17</v>
      </c>
      <c r="E173" s="93">
        <v>44.17</v>
      </c>
      <c r="F173" s="55">
        <f>+E173-D173</f>
        <v>0</v>
      </c>
      <c r="G173" s="56">
        <v>28.45</v>
      </c>
      <c r="H173" s="56">
        <f t="shared" si="10"/>
        <v>0</v>
      </c>
      <c r="I173" s="157" t="s">
        <v>136</v>
      </c>
    </row>
    <row r="174" spans="1:10" s="8" customFormat="1" ht="41.4" x14ac:dyDescent="0.25">
      <c r="A174" s="13" t="s">
        <v>4</v>
      </c>
      <c r="B174" s="146" t="s">
        <v>10</v>
      </c>
      <c r="C174" s="13" t="s">
        <v>7</v>
      </c>
      <c r="D174" s="92">
        <v>11.04</v>
      </c>
      <c r="E174" s="93">
        <v>11.04</v>
      </c>
      <c r="F174" s="55">
        <f t="shared" si="11"/>
        <v>0</v>
      </c>
      <c r="G174" s="56">
        <v>1623.34</v>
      </c>
      <c r="H174" s="56">
        <f t="shared" si="10"/>
        <v>0</v>
      </c>
      <c r="I174" s="157" t="s">
        <v>139</v>
      </c>
    </row>
    <row r="175" spans="1:10" s="8" customFormat="1" ht="41.4" x14ac:dyDescent="0.25">
      <c r="A175" s="13" t="s">
        <v>62</v>
      </c>
      <c r="B175" s="146" t="s">
        <v>63</v>
      </c>
      <c r="C175" s="13" t="s">
        <v>64</v>
      </c>
      <c r="D175" s="92">
        <v>24.11</v>
      </c>
      <c r="E175" s="93">
        <v>24.11</v>
      </c>
      <c r="F175" s="55">
        <f t="shared" si="11"/>
        <v>0</v>
      </c>
      <c r="G175" s="56">
        <v>1195.7</v>
      </c>
      <c r="H175" s="56">
        <f t="shared" ref="H175:H276" si="16">ROUND(G175*F175,2)</f>
        <v>0</v>
      </c>
      <c r="I175" s="157" t="s">
        <v>140</v>
      </c>
    </row>
    <row r="176" spans="1:10" s="8" customFormat="1" ht="41.4" x14ac:dyDescent="0.25">
      <c r="A176" s="13" t="s">
        <v>31</v>
      </c>
      <c r="B176" s="146" t="s">
        <v>32</v>
      </c>
      <c r="C176" s="13" t="s">
        <v>7</v>
      </c>
      <c r="D176" s="92">
        <v>6.024</v>
      </c>
      <c r="E176" s="93">
        <v>6.024</v>
      </c>
      <c r="F176" s="55">
        <f t="shared" ref="F176:F277" si="17">+E176-D176</f>
        <v>0</v>
      </c>
      <c r="G176" s="56">
        <v>6046.7</v>
      </c>
      <c r="H176" s="56">
        <f t="shared" si="16"/>
        <v>0</v>
      </c>
      <c r="I176" s="157" t="s">
        <v>138</v>
      </c>
      <c r="J176" s="12"/>
    </row>
    <row r="177" spans="1:10" s="8" customFormat="1" ht="41.4" x14ac:dyDescent="0.25">
      <c r="A177" s="13" t="s">
        <v>71</v>
      </c>
      <c r="B177" s="146" t="s">
        <v>72</v>
      </c>
      <c r="C177" s="13" t="s">
        <v>6</v>
      </c>
      <c r="D177" s="92">
        <v>40.159999999999997</v>
      </c>
      <c r="E177" s="93">
        <v>40.159999999999997</v>
      </c>
      <c r="F177" s="55">
        <f t="shared" si="17"/>
        <v>0</v>
      </c>
      <c r="G177" s="56">
        <v>223.25</v>
      </c>
      <c r="H177" s="56">
        <f t="shared" si="16"/>
        <v>0</v>
      </c>
      <c r="I177" s="157" t="s">
        <v>137</v>
      </c>
    </row>
    <row r="178" spans="1:10" s="8" customFormat="1" ht="41.4" x14ac:dyDescent="0.25">
      <c r="A178" s="13" t="s">
        <v>73</v>
      </c>
      <c r="B178" s="146" t="s">
        <v>74</v>
      </c>
      <c r="C178" s="13" t="s">
        <v>5</v>
      </c>
      <c r="D178" s="92">
        <v>380</v>
      </c>
      <c r="E178" s="93">
        <v>380</v>
      </c>
      <c r="F178" s="55">
        <f t="shared" si="17"/>
        <v>0</v>
      </c>
      <c r="G178" s="56">
        <v>245.3</v>
      </c>
      <c r="H178" s="56">
        <f t="shared" si="16"/>
        <v>0</v>
      </c>
      <c r="I178" s="229" t="s">
        <v>118</v>
      </c>
    </row>
    <row r="179" spans="1:10" s="8" customFormat="1" ht="41.4" x14ac:dyDescent="0.25">
      <c r="A179" s="13" t="s">
        <v>8</v>
      </c>
      <c r="B179" s="146" t="s">
        <v>9</v>
      </c>
      <c r="C179" s="13" t="s">
        <v>5</v>
      </c>
      <c r="D179" s="92">
        <v>21.6</v>
      </c>
      <c r="E179" s="93">
        <v>21.6</v>
      </c>
      <c r="F179" s="55">
        <f t="shared" si="17"/>
        <v>0</v>
      </c>
      <c r="G179" s="56">
        <v>264</v>
      </c>
      <c r="H179" s="56">
        <f t="shared" si="16"/>
        <v>0</v>
      </c>
      <c r="I179" s="230"/>
    </row>
    <row r="180" spans="1:10" s="8" customFormat="1" ht="41.4" x14ac:dyDescent="0.25">
      <c r="A180" s="13" t="s">
        <v>143</v>
      </c>
      <c r="B180" s="146" t="s">
        <v>144</v>
      </c>
      <c r="C180" s="13" t="s">
        <v>64</v>
      </c>
      <c r="D180" s="92">
        <v>2.1</v>
      </c>
      <c r="E180" s="93">
        <v>2.1</v>
      </c>
      <c r="F180" s="55">
        <f t="shared" si="17"/>
        <v>0</v>
      </c>
      <c r="G180" s="56">
        <v>1072</v>
      </c>
      <c r="H180" s="56">
        <f t="shared" si="16"/>
        <v>0</v>
      </c>
      <c r="I180" s="157" t="s">
        <v>145</v>
      </c>
    </row>
    <row r="181" spans="1:10" s="8" customFormat="1" ht="41.4" x14ac:dyDescent="0.25">
      <c r="A181" s="205"/>
      <c r="B181" s="198" t="s">
        <v>90</v>
      </c>
      <c r="C181" s="197"/>
      <c r="D181" s="199"/>
      <c r="E181" s="200"/>
      <c r="F181" s="201"/>
      <c r="G181" s="202"/>
      <c r="H181" s="203"/>
      <c r="I181" s="204"/>
    </row>
    <row r="182" spans="1:10" s="8" customFormat="1" ht="55.2" x14ac:dyDescent="0.25">
      <c r="A182" s="13" t="s">
        <v>3</v>
      </c>
      <c r="B182" s="146" t="s">
        <v>12</v>
      </c>
      <c r="C182" s="13" t="s">
        <v>13</v>
      </c>
      <c r="D182" s="93">
        <v>0.04</v>
      </c>
      <c r="E182" s="93">
        <v>0.04</v>
      </c>
      <c r="F182" s="55">
        <f t="shared" si="17"/>
        <v>0</v>
      </c>
      <c r="G182" s="56">
        <v>6500</v>
      </c>
      <c r="H182" s="56">
        <f t="shared" si="16"/>
        <v>0</v>
      </c>
      <c r="I182" s="157" t="s">
        <v>142</v>
      </c>
    </row>
    <row r="183" spans="1:10" s="8" customFormat="1" ht="41.4" x14ac:dyDescent="0.25">
      <c r="A183" s="13" t="s">
        <v>45</v>
      </c>
      <c r="B183" s="146" t="s">
        <v>46</v>
      </c>
      <c r="C183" s="13" t="s">
        <v>24</v>
      </c>
      <c r="D183" s="93">
        <v>3.0000000000000001E-3</v>
      </c>
      <c r="E183" s="93">
        <v>3.0000000000000001E-3</v>
      </c>
      <c r="F183" s="55">
        <f t="shared" si="17"/>
        <v>0</v>
      </c>
      <c r="G183" s="56">
        <v>805.7</v>
      </c>
      <c r="H183" s="56">
        <f t="shared" si="16"/>
        <v>0</v>
      </c>
      <c r="I183" s="157" t="s">
        <v>146</v>
      </c>
    </row>
    <row r="184" spans="1:10" s="8" customFormat="1" ht="41.4" x14ac:dyDescent="0.25">
      <c r="A184" s="13" t="s">
        <v>25</v>
      </c>
      <c r="B184" s="146" t="s">
        <v>26</v>
      </c>
      <c r="C184" s="13" t="s">
        <v>27</v>
      </c>
      <c r="D184" s="93">
        <v>2</v>
      </c>
      <c r="E184" s="93">
        <v>2</v>
      </c>
      <c r="F184" s="55">
        <f t="shared" si="17"/>
        <v>0</v>
      </c>
      <c r="G184" s="56">
        <v>16.5</v>
      </c>
      <c r="H184" s="56">
        <f t="shared" si="16"/>
        <v>0</v>
      </c>
      <c r="I184" s="157" t="s">
        <v>147</v>
      </c>
    </row>
    <row r="185" spans="1:10" s="8" customFormat="1" ht="41.4" x14ac:dyDescent="0.25">
      <c r="A185" s="13" t="s">
        <v>22</v>
      </c>
      <c r="B185" s="146" t="s">
        <v>23</v>
      </c>
      <c r="C185" s="13" t="s">
        <v>24</v>
      </c>
      <c r="D185" s="93">
        <v>5.1999999999999998E-2</v>
      </c>
      <c r="E185" s="93">
        <v>5.1999999999999998E-2</v>
      </c>
      <c r="F185" s="55">
        <f t="shared" si="17"/>
        <v>0</v>
      </c>
      <c r="G185" s="56">
        <v>228.6</v>
      </c>
      <c r="H185" s="56">
        <f t="shared" si="16"/>
        <v>0</v>
      </c>
      <c r="I185" s="157" t="s">
        <v>148</v>
      </c>
    </row>
    <row r="186" spans="1:10" s="8" customFormat="1" ht="41.4" x14ac:dyDescent="0.25">
      <c r="A186" s="13" t="s">
        <v>47</v>
      </c>
      <c r="B186" s="146" t="s">
        <v>48</v>
      </c>
      <c r="C186" s="13" t="s">
        <v>6</v>
      </c>
      <c r="D186" s="93">
        <v>0.52</v>
      </c>
      <c r="E186" s="93">
        <v>0.52</v>
      </c>
      <c r="F186" s="55">
        <f t="shared" si="17"/>
        <v>0</v>
      </c>
      <c r="G186" s="56">
        <v>28.45</v>
      </c>
      <c r="H186" s="56">
        <f t="shared" si="16"/>
        <v>0</v>
      </c>
      <c r="I186" s="157" t="s">
        <v>149</v>
      </c>
    </row>
    <row r="187" spans="1:10" s="8" customFormat="1" ht="41.4" x14ac:dyDescent="0.25">
      <c r="A187" s="13" t="s">
        <v>4</v>
      </c>
      <c r="B187" s="146" t="s">
        <v>10</v>
      </c>
      <c r="C187" s="13" t="s">
        <v>7</v>
      </c>
      <c r="D187" s="93">
        <v>0.27</v>
      </c>
      <c r="E187" s="93">
        <v>0.27</v>
      </c>
      <c r="F187" s="55">
        <f t="shared" si="17"/>
        <v>0</v>
      </c>
      <c r="G187" s="56">
        <v>1623.34</v>
      </c>
      <c r="H187" s="56">
        <f t="shared" si="16"/>
        <v>0</v>
      </c>
      <c r="I187" s="157" t="s">
        <v>150</v>
      </c>
      <c r="J187" s="12"/>
    </row>
    <row r="188" spans="1:10" s="8" customFormat="1" ht="41.4" x14ac:dyDescent="0.25">
      <c r="A188" s="13" t="s">
        <v>31</v>
      </c>
      <c r="B188" s="146" t="s">
        <v>32</v>
      </c>
      <c r="C188" s="13" t="s">
        <v>7</v>
      </c>
      <c r="D188" s="93">
        <v>0.1</v>
      </c>
      <c r="E188" s="93">
        <v>0.1</v>
      </c>
      <c r="F188" s="55">
        <f t="shared" si="17"/>
        <v>0</v>
      </c>
      <c r="G188" s="56">
        <v>6046.7</v>
      </c>
      <c r="H188" s="56">
        <f t="shared" si="16"/>
        <v>0</v>
      </c>
      <c r="I188" s="157" t="s">
        <v>141</v>
      </c>
    </row>
    <row r="189" spans="1:10" s="8" customFormat="1" ht="41.4" x14ac:dyDescent="0.25">
      <c r="A189" s="13" t="s">
        <v>71</v>
      </c>
      <c r="B189" s="146" t="s">
        <v>72</v>
      </c>
      <c r="C189" s="13" t="s">
        <v>6</v>
      </c>
      <c r="D189" s="93">
        <v>0.48</v>
      </c>
      <c r="E189" s="93">
        <v>0.48</v>
      </c>
      <c r="F189" s="55">
        <f t="shared" si="17"/>
        <v>0</v>
      </c>
      <c r="G189" s="56">
        <v>223.25</v>
      </c>
      <c r="H189" s="56">
        <f t="shared" si="16"/>
        <v>0</v>
      </c>
      <c r="I189" s="157" t="s">
        <v>151</v>
      </c>
    </row>
    <row r="190" spans="1:10" s="8" customFormat="1" ht="41.4" x14ac:dyDescent="0.25">
      <c r="A190" s="13" t="s">
        <v>73</v>
      </c>
      <c r="B190" s="146" t="s">
        <v>74</v>
      </c>
      <c r="C190" s="13" t="s">
        <v>5</v>
      </c>
      <c r="D190" s="93">
        <v>4.8</v>
      </c>
      <c r="E190" s="93">
        <v>4.8</v>
      </c>
      <c r="F190" s="55">
        <f t="shared" si="17"/>
        <v>0</v>
      </c>
      <c r="G190" s="56">
        <v>245.3</v>
      </c>
      <c r="H190" s="56">
        <f t="shared" si="16"/>
        <v>0</v>
      </c>
      <c r="I190" s="157" t="s">
        <v>152</v>
      </c>
    </row>
    <row r="191" spans="1:10" s="8" customFormat="1" ht="41.4" x14ac:dyDescent="0.25">
      <c r="A191" s="197"/>
      <c r="B191" s="198" t="s">
        <v>153</v>
      </c>
      <c r="C191" s="197"/>
      <c r="D191" s="199"/>
      <c r="E191" s="200"/>
      <c r="F191" s="201"/>
      <c r="G191" s="202"/>
      <c r="H191" s="203"/>
      <c r="I191" s="206"/>
    </row>
    <row r="192" spans="1:10" s="8" customFormat="1" ht="55.2" x14ac:dyDescent="0.25">
      <c r="A192" s="13" t="s">
        <v>155</v>
      </c>
      <c r="B192" s="146" t="s">
        <v>157</v>
      </c>
      <c r="C192" s="13" t="s">
        <v>17</v>
      </c>
      <c r="D192" s="92">
        <v>120.67</v>
      </c>
      <c r="E192" s="93">
        <v>120.67</v>
      </c>
      <c r="F192" s="55">
        <f t="shared" ref="F192:F201" si="18">+E192-D192</f>
        <v>0</v>
      </c>
      <c r="G192" s="56">
        <v>106.32</v>
      </c>
      <c r="H192" s="56">
        <f t="shared" ref="H192:H196" si="19">ROUND(G192*F192,2)</f>
        <v>0</v>
      </c>
      <c r="I192" s="157" t="s">
        <v>154</v>
      </c>
    </row>
    <row r="193" spans="1:9" s="8" customFormat="1" ht="55.2" x14ac:dyDescent="0.25">
      <c r="A193" s="13" t="s">
        <v>67</v>
      </c>
      <c r="B193" s="146" t="s">
        <v>68</v>
      </c>
      <c r="C193" s="13" t="s">
        <v>69</v>
      </c>
      <c r="D193" s="92">
        <v>0.6</v>
      </c>
      <c r="E193" s="93">
        <v>0.6</v>
      </c>
      <c r="F193" s="55">
        <f t="shared" si="18"/>
        <v>0</v>
      </c>
      <c r="G193" s="56">
        <v>2480.5</v>
      </c>
      <c r="H193" s="56">
        <f t="shared" si="19"/>
        <v>0</v>
      </c>
      <c r="I193" s="157" t="s">
        <v>156</v>
      </c>
    </row>
    <row r="194" spans="1:9" s="8" customFormat="1" ht="55.2" x14ac:dyDescent="0.25">
      <c r="A194" s="13" t="s">
        <v>79</v>
      </c>
      <c r="B194" s="146" t="s">
        <v>80</v>
      </c>
      <c r="C194" s="13" t="s">
        <v>6</v>
      </c>
      <c r="D194" s="92">
        <v>27.1</v>
      </c>
      <c r="E194" s="93">
        <v>27.1</v>
      </c>
      <c r="F194" s="55">
        <f t="shared" si="18"/>
        <v>0</v>
      </c>
      <c r="G194" s="56">
        <v>859</v>
      </c>
      <c r="H194" s="56">
        <f t="shared" si="19"/>
        <v>0</v>
      </c>
      <c r="I194" s="158" t="s">
        <v>158</v>
      </c>
    </row>
    <row r="195" spans="1:9" s="8" customFormat="1" ht="41.4" x14ac:dyDescent="0.25">
      <c r="A195" s="13" t="s">
        <v>77</v>
      </c>
      <c r="B195" s="146" t="s">
        <v>78</v>
      </c>
      <c r="C195" s="13" t="s">
        <v>6</v>
      </c>
      <c r="D195" s="92">
        <v>32.799999999999997</v>
      </c>
      <c r="E195" s="93">
        <v>32.799999999999997</v>
      </c>
      <c r="F195" s="55">
        <f t="shared" si="18"/>
        <v>0</v>
      </c>
      <c r="G195" s="56">
        <v>35.21</v>
      </c>
      <c r="H195" s="56">
        <f t="shared" si="19"/>
        <v>0</v>
      </c>
      <c r="I195" s="158" t="s">
        <v>159</v>
      </c>
    </row>
    <row r="196" spans="1:9" s="8" customFormat="1" ht="55.2" x14ac:dyDescent="0.25">
      <c r="A196" s="161" t="s">
        <v>75</v>
      </c>
      <c r="B196" s="162" t="s">
        <v>281</v>
      </c>
      <c r="C196" s="163" t="s">
        <v>6</v>
      </c>
      <c r="D196" s="92">
        <v>6.1</v>
      </c>
      <c r="E196" s="93">
        <v>6.1</v>
      </c>
      <c r="F196" s="55">
        <f t="shared" si="18"/>
        <v>0</v>
      </c>
      <c r="G196" s="164">
        <v>1531.8</v>
      </c>
      <c r="H196" s="56">
        <f t="shared" si="19"/>
        <v>0</v>
      </c>
      <c r="I196" s="158" t="s">
        <v>212</v>
      </c>
    </row>
    <row r="197" spans="1:9" s="8" customFormat="1" ht="41.4" x14ac:dyDescent="0.25">
      <c r="A197" s="161" t="s">
        <v>31</v>
      </c>
      <c r="B197" s="162" t="s">
        <v>32</v>
      </c>
      <c r="C197" s="163" t="s">
        <v>7</v>
      </c>
      <c r="D197" s="92">
        <v>0.81</v>
      </c>
      <c r="E197" s="93">
        <v>0.81</v>
      </c>
      <c r="F197" s="55">
        <f t="shared" si="18"/>
        <v>0</v>
      </c>
      <c r="G197" s="56">
        <v>6046.7</v>
      </c>
      <c r="H197" s="56">
        <f>ROUND(G197*F197,2)</f>
        <v>0</v>
      </c>
      <c r="I197" s="158" t="s">
        <v>213</v>
      </c>
    </row>
    <row r="198" spans="1:9" s="8" customFormat="1" ht="41.4" x14ac:dyDescent="0.25">
      <c r="A198" s="13" t="s">
        <v>4</v>
      </c>
      <c r="B198" s="146" t="s">
        <v>10</v>
      </c>
      <c r="C198" s="13" t="s">
        <v>7</v>
      </c>
      <c r="D198" s="92">
        <v>1.9</v>
      </c>
      <c r="E198" s="93">
        <v>1.9</v>
      </c>
      <c r="F198" s="55">
        <f t="shared" si="18"/>
        <v>0</v>
      </c>
      <c r="G198" s="56">
        <v>1623.34</v>
      </c>
      <c r="H198" s="56">
        <f>ROUND(G198*F198,2)</f>
        <v>0</v>
      </c>
      <c r="I198" s="158" t="s">
        <v>214</v>
      </c>
    </row>
    <row r="199" spans="1:9" s="8" customFormat="1" ht="55.2" x14ac:dyDescent="0.25">
      <c r="A199" s="13" t="s">
        <v>3</v>
      </c>
      <c r="B199" s="146" t="s">
        <v>12</v>
      </c>
      <c r="C199" s="160" t="s">
        <v>13</v>
      </c>
      <c r="D199" s="92">
        <v>0.28299999999999997</v>
      </c>
      <c r="E199" s="93">
        <v>0.28299999999999997</v>
      </c>
      <c r="F199" s="55">
        <f t="shared" si="18"/>
        <v>0</v>
      </c>
      <c r="G199" s="56">
        <v>6500</v>
      </c>
      <c r="H199" s="56">
        <f>ROUND(G199*F199,2)</f>
        <v>0</v>
      </c>
      <c r="I199" s="158" t="s">
        <v>215</v>
      </c>
    </row>
    <row r="200" spans="1:9" s="8" customFormat="1" ht="41.4" x14ac:dyDescent="0.25">
      <c r="A200" s="13" t="s">
        <v>47</v>
      </c>
      <c r="B200" s="146" t="s">
        <v>48</v>
      </c>
      <c r="C200" s="13" t="s">
        <v>6</v>
      </c>
      <c r="D200" s="92">
        <v>4.05</v>
      </c>
      <c r="E200" s="93">
        <v>4.05</v>
      </c>
      <c r="F200" s="55">
        <f t="shared" si="18"/>
        <v>0</v>
      </c>
      <c r="G200" s="56">
        <v>28.45</v>
      </c>
      <c r="H200" s="56">
        <f>ROUND(G200*F200,2)</f>
        <v>0</v>
      </c>
      <c r="I200" s="158" t="s">
        <v>216</v>
      </c>
    </row>
    <row r="201" spans="1:9" s="8" customFormat="1" ht="55.2" x14ac:dyDescent="0.25">
      <c r="A201" s="13" t="s">
        <v>22</v>
      </c>
      <c r="B201" s="146" t="s">
        <v>23</v>
      </c>
      <c r="C201" s="13" t="s">
        <v>24</v>
      </c>
      <c r="D201" s="92">
        <v>4.05</v>
      </c>
      <c r="E201" s="93">
        <v>4.05</v>
      </c>
      <c r="F201" s="55">
        <f t="shared" si="18"/>
        <v>0</v>
      </c>
      <c r="G201" s="56">
        <v>228.6</v>
      </c>
      <c r="H201" s="56">
        <f t="shared" ref="H201:H203" si="20">ROUND(G201*F201,2)</f>
        <v>0</v>
      </c>
      <c r="I201" s="158" t="s">
        <v>217</v>
      </c>
    </row>
    <row r="202" spans="1:9" s="8" customFormat="1" ht="55.2" x14ac:dyDescent="0.25">
      <c r="A202" s="166" t="s">
        <v>65</v>
      </c>
      <c r="B202" s="167" t="s">
        <v>66</v>
      </c>
      <c r="C202" s="165" t="s">
        <v>64</v>
      </c>
      <c r="D202" s="92">
        <v>29.05</v>
      </c>
      <c r="E202" s="93">
        <v>29.05</v>
      </c>
      <c r="F202" s="55">
        <f t="shared" ref="F202:F203" si="21">+E202-D202</f>
        <v>0</v>
      </c>
      <c r="G202" s="56">
        <v>2615.9899999999998</v>
      </c>
      <c r="H202" s="56">
        <f t="shared" si="20"/>
        <v>0</v>
      </c>
      <c r="I202" s="157" t="s">
        <v>218</v>
      </c>
    </row>
    <row r="203" spans="1:9" s="8" customFormat="1" ht="55.2" x14ac:dyDescent="0.25">
      <c r="A203" s="163" t="s">
        <v>65</v>
      </c>
      <c r="B203" s="162" t="s">
        <v>219</v>
      </c>
      <c r="C203" s="165" t="s">
        <v>64</v>
      </c>
      <c r="D203" s="92">
        <v>0.09</v>
      </c>
      <c r="E203" s="93">
        <v>0.09</v>
      </c>
      <c r="F203" s="55">
        <f t="shared" si="21"/>
        <v>0</v>
      </c>
      <c r="G203" s="56">
        <v>2615.9899999999998</v>
      </c>
      <c r="H203" s="56">
        <f t="shared" si="20"/>
        <v>0</v>
      </c>
      <c r="I203" s="157" t="s">
        <v>220</v>
      </c>
    </row>
    <row r="204" spans="1:9" s="8" customFormat="1" ht="41.4" x14ac:dyDescent="0.25">
      <c r="A204" s="13"/>
      <c r="B204" s="159" t="s">
        <v>160</v>
      </c>
      <c r="C204" s="13"/>
      <c r="D204" s="92"/>
      <c r="E204" s="93"/>
      <c r="F204" s="55"/>
      <c r="G204" s="156"/>
      <c r="H204" s="56"/>
      <c r="I204" s="157"/>
    </row>
    <row r="205" spans="1:9" s="8" customFormat="1" ht="55.2" x14ac:dyDescent="0.25">
      <c r="A205" s="13" t="s">
        <v>3</v>
      </c>
      <c r="B205" s="146" t="s">
        <v>12</v>
      </c>
      <c r="C205" s="13" t="s">
        <v>13</v>
      </c>
      <c r="D205" s="92">
        <v>8.3000000000000004E-2</v>
      </c>
      <c r="E205" s="93">
        <v>8.3000000000000004E-2</v>
      </c>
      <c r="F205" s="55">
        <f t="shared" si="17"/>
        <v>0</v>
      </c>
      <c r="G205" s="56">
        <v>6500</v>
      </c>
      <c r="H205" s="56">
        <f t="shared" si="16"/>
        <v>0</v>
      </c>
      <c r="I205" s="157" t="s">
        <v>162</v>
      </c>
    </row>
    <row r="206" spans="1:9" s="8" customFormat="1" ht="41.4" x14ac:dyDescent="0.25">
      <c r="A206" s="13" t="s">
        <v>25</v>
      </c>
      <c r="B206" s="146" t="s">
        <v>26</v>
      </c>
      <c r="C206" s="13" t="s">
        <v>27</v>
      </c>
      <c r="D206" s="92">
        <v>2</v>
      </c>
      <c r="E206" s="93">
        <v>2</v>
      </c>
      <c r="F206" s="55">
        <f t="shared" ref="F206" si="22">+E206-D206</f>
        <v>0</v>
      </c>
      <c r="G206" s="56">
        <v>16.5</v>
      </c>
      <c r="H206" s="56">
        <f t="shared" ref="H206" si="23">ROUND(G206*F206,2)</f>
        <v>0</v>
      </c>
      <c r="I206" s="157" t="s">
        <v>163</v>
      </c>
    </row>
    <row r="207" spans="1:9" s="8" customFormat="1" ht="41.4" x14ac:dyDescent="0.25">
      <c r="A207" s="13" t="s">
        <v>22</v>
      </c>
      <c r="B207" s="146" t="s">
        <v>23</v>
      </c>
      <c r="C207" s="13" t="s">
        <v>24</v>
      </c>
      <c r="D207" s="92">
        <v>0.107</v>
      </c>
      <c r="E207" s="93">
        <v>0.107</v>
      </c>
      <c r="F207" s="55">
        <f t="shared" si="17"/>
        <v>0</v>
      </c>
      <c r="G207" s="56">
        <v>228.6</v>
      </c>
      <c r="H207" s="56">
        <f t="shared" si="16"/>
        <v>0</v>
      </c>
      <c r="I207" s="157" t="s">
        <v>164</v>
      </c>
    </row>
    <row r="208" spans="1:9" s="8" customFormat="1" ht="41.4" x14ac:dyDescent="0.25">
      <c r="A208" s="13" t="s">
        <v>45</v>
      </c>
      <c r="B208" s="146" t="s">
        <v>46</v>
      </c>
      <c r="C208" s="13" t="s">
        <v>24</v>
      </c>
      <c r="D208" s="92">
        <v>0.107</v>
      </c>
      <c r="E208" s="93">
        <v>0.107</v>
      </c>
      <c r="F208" s="55">
        <f t="shared" ref="F208" si="24">+E208-D208</f>
        <v>0</v>
      </c>
      <c r="G208" s="56">
        <v>805.7</v>
      </c>
      <c r="H208" s="56">
        <f t="shared" ref="H208" si="25">ROUND(G208*F208,2)</f>
        <v>0</v>
      </c>
      <c r="I208" s="157" t="s">
        <v>161</v>
      </c>
    </row>
    <row r="209" spans="1:10" s="8" customFormat="1" ht="27.6" x14ac:dyDescent="0.25">
      <c r="A209" s="13" t="s">
        <v>47</v>
      </c>
      <c r="B209" s="146" t="s">
        <v>48</v>
      </c>
      <c r="C209" s="13" t="s">
        <v>6</v>
      </c>
      <c r="D209" s="92">
        <v>0</v>
      </c>
      <c r="E209" s="93">
        <v>0</v>
      </c>
      <c r="F209" s="55">
        <f t="shared" si="17"/>
        <v>0</v>
      </c>
      <c r="G209" s="56">
        <v>28.45</v>
      </c>
      <c r="H209" s="56">
        <f t="shared" si="16"/>
        <v>0</v>
      </c>
      <c r="I209" s="157"/>
      <c r="J209" s="25"/>
    </row>
    <row r="210" spans="1:10" s="8" customFormat="1" ht="41.4" x14ac:dyDescent="0.25">
      <c r="A210" s="13" t="s">
        <v>4</v>
      </c>
      <c r="B210" s="146" t="s">
        <v>10</v>
      </c>
      <c r="C210" s="13" t="s">
        <v>7</v>
      </c>
      <c r="D210" s="92">
        <v>0.55000000000000004</v>
      </c>
      <c r="E210" s="93">
        <v>0.55000000000000004</v>
      </c>
      <c r="F210" s="55">
        <f t="shared" si="17"/>
        <v>0</v>
      </c>
      <c r="G210" s="56">
        <v>1623.34</v>
      </c>
      <c r="H210" s="56">
        <f t="shared" si="16"/>
        <v>0</v>
      </c>
      <c r="I210" s="157" t="s">
        <v>165</v>
      </c>
    </row>
    <row r="211" spans="1:10" s="8" customFormat="1" ht="41.4" x14ac:dyDescent="0.25">
      <c r="A211" s="13" t="s">
        <v>31</v>
      </c>
      <c r="B211" s="146" t="s">
        <v>32</v>
      </c>
      <c r="C211" s="13" t="s">
        <v>7</v>
      </c>
      <c r="D211" s="92">
        <v>0.14549999999999999</v>
      </c>
      <c r="E211" s="93">
        <v>0.14549999999999999</v>
      </c>
      <c r="F211" s="55">
        <f t="shared" si="17"/>
        <v>0</v>
      </c>
      <c r="G211" s="56">
        <v>6046.7</v>
      </c>
      <c r="H211" s="56">
        <f t="shared" si="16"/>
        <v>0</v>
      </c>
      <c r="I211" s="157" t="s">
        <v>166</v>
      </c>
    </row>
    <row r="212" spans="1:10" s="8" customFormat="1" ht="55.2" x14ac:dyDescent="0.25">
      <c r="A212" s="13" t="s">
        <v>75</v>
      </c>
      <c r="B212" s="146" t="s">
        <v>76</v>
      </c>
      <c r="C212" s="13" t="s">
        <v>6</v>
      </c>
      <c r="D212" s="92">
        <v>0</v>
      </c>
      <c r="E212" s="93">
        <v>0</v>
      </c>
      <c r="F212" s="55">
        <f t="shared" si="17"/>
        <v>0</v>
      </c>
      <c r="G212" s="56">
        <v>1531.8</v>
      </c>
      <c r="H212" s="56">
        <f t="shared" si="16"/>
        <v>0</v>
      </c>
      <c r="I212" s="157"/>
      <c r="J212" s="25"/>
    </row>
    <row r="213" spans="1:10" s="8" customFormat="1" ht="41.4" x14ac:dyDescent="0.25">
      <c r="A213" s="13" t="s">
        <v>71</v>
      </c>
      <c r="B213" s="146" t="s">
        <v>72</v>
      </c>
      <c r="C213" s="13" t="s">
        <v>6</v>
      </c>
      <c r="D213" s="92">
        <v>0.97</v>
      </c>
      <c r="E213" s="93">
        <v>0.97</v>
      </c>
      <c r="F213" s="55">
        <f>+E213-D213</f>
        <v>0</v>
      </c>
      <c r="G213" s="56">
        <v>223.25</v>
      </c>
      <c r="H213" s="56">
        <f t="shared" ref="H213:H215" si="26">ROUND(G213*F213,2)</f>
        <v>0</v>
      </c>
      <c r="I213" s="157" t="s">
        <v>167</v>
      </c>
      <c r="J213" s="25"/>
    </row>
    <row r="214" spans="1:10" s="8" customFormat="1" ht="41.4" x14ac:dyDescent="0.25">
      <c r="A214" s="13" t="s">
        <v>73</v>
      </c>
      <c r="B214" s="146" t="s">
        <v>74</v>
      </c>
      <c r="C214" s="13" t="s">
        <v>5</v>
      </c>
      <c r="D214" s="92">
        <v>9.6999999999999993</v>
      </c>
      <c r="E214" s="93">
        <v>9.6999999999999993</v>
      </c>
      <c r="F214" s="55">
        <f>+E214-D214</f>
        <v>0</v>
      </c>
      <c r="G214" s="56">
        <v>245.3</v>
      </c>
      <c r="H214" s="56">
        <f t="shared" si="26"/>
        <v>0</v>
      </c>
      <c r="I214" s="157" t="s">
        <v>168</v>
      </c>
      <c r="J214" s="25"/>
    </row>
    <row r="215" spans="1:10" s="8" customFormat="1" ht="52.2" customHeight="1" x14ac:dyDescent="0.25">
      <c r="A215" s="163" t="s">
        <v>65</v>
      </c>
      <c r="B215" s="162" t="s">
        <v>219</v>
      </c>
      <c r="C215" s="165" t="s">
        <v>64</v>
      </c>
      <c r="D215" s="92">
        <v>0.28999999999999998</v>
      </c>
      <c r="E215" s="93">
        <v>0.28999999999999998</v>
      </c>
      <c r="F215" s="55">
        <f>+E215-D215</f>
        <v>0</v>
      </c>
      <c r="G215" s="56">
        <v>2615.9899999999998</v>
      </c>
      <c r="H215" s="56">
        <f t="shared" si="26"/>
        <v>0</v>
      </c>
      <c r="I215" s="157" t="s">
        <v>169</v>
      </c>
      <c r="J215" s="25"/>
    </row>
    <row r="216" spans="1:10" s="8" customFormat="1" x14ac:dyDescent="0.25">
      <c r="A216" s="197"/>
      <c r="B216" s="198" t="s">
        <v>170</v>
      </c>
      <c r="C216" s="197"/>
      <c r="D216" s="199"/>
      <c r="E216" s="200"/>
      <c r="F216" s="201"/>
      <c r="G216" s="202"/>
      <c r="H216" s="203"/>
      <c r="I216" s="204"/>
    </row>
    <row r="217" spans="1:10" s="8" customFormat="1" ht="41.4" x14ac:dyDescent="0.25">
      <c r="A217" s="13" t="s">
        <v>91</v>
      </c>
      <c r="B217" s="146" t="s">
        <v>92</v>
      </c>
      <c r="C217" s="13" t="s">
        <v>64</v>
      </c>
      <c r="D217" s="92">
        <v>0</v>
      </c>
      <c r="E217" s="93">
        <v>0</v>
      </c>
      <c r="F217" s="55">
        <f>+E217-D217</f>
        <v>0</v>
      </c>
      <c r="G217" s="56">
        <v>2394</v>
      </c>
      <c r="H217" s="56">
        <f t="shared" si="16"/>
        <v>0</v>
      </c>
      <c r="I217" s="157"/>
      <c r="J217" s="25"/>
    </row>
    <row r="218" spans="1:10" s="8" customFormat="1" ht="55.2" x14ac:dyDescent="0.25">
      <c r="A218" s="13" t="s">
        <v>67</v>
      </c>
      <c r="B218" s="146" t="s">
        <v>68</v>
      </c>
      <c r="C218" s="13" t="s">
        <v>69</v>
      </c>
      <c r="D218" s="92">
        <v>0</v>
      </c>
      <c r="E218" s="93">
        <v>0</v>
      </c>
      <c r="F218" s="55">
        <f>+E218-D218</f>
        <v>0</v>
      </c>
      <c r="G218" s="56">
        <v>2480.5</v>
      </c>
      <c r="H218" s="56">
        <f t="shared" si="16"/>
        <v>0</v>
      </c>
      <c r="I218" s="157"/>
      <c r="J218" s="25"/>
    </row>
    <row r="219" spans="1:10" s="8" customFormat="1" x14ac:dyDescent="0.25">
      <c r="A219" s="13" t="s">
        <v>93</v>
      </c>
      <c r="B219" s="146" t="s">
        <v>94</v>
      </c>
      <c r="C219" s="13" t="s">
        <v>11</v>
      </c>
      <c r="D219" s="92">
        <v>30</v>
      </c>
      <c r="E219" s="93">
        <v>30</v>
      </c>
      <c r="F219" s="55">
        <f t="shared" si="17"/>
        <v>0</v>
      </c>
      <c r="G219" s="56">
        <v>228.34</v>
      </c>
      <c r="H219" s="56">
        <f t="shared" si="16"/>
        <v>0</v>
      </c>
      <c r="I219" s="229" t="s">
        <v>124</v>
      </c>
    </row>
    <row r="220" spans="1:10" s="8" customFormat="1" ht="27.6" x14ac:dyDescent="0.25">
      <c r="A220" s="13" t="s">
        <v>95</v>
      </c>
      <c r="B220" s="146" t="s">
        <v>96</v>
      </c>
      <c r="C220" s="13" t="s">
        <v>11</v>
      </c>
      <c r="D220" s="92">
        <v>30</v>
      </c>
      <c r="E220" s="93">
        <v>30</v>
      </c>
      <c r="F220" s="55">
        <f t="shared" si="17"/>
        <v>0</v>
      </c>
      <c r="G220" s="56">
        <v>107.8</v>
      </c>
      <c r="H220" s="56">
        <f t="shared" si="16"/>
        <v>0</v>
      </c>
      <c r="I220" s="254"/>
      <c r="J220" s="12"/>
    </row>
    <row r="221" spans="1:10" s="8" customFormat="1" ht="67.5" customHeight="1" x14ac:dyDescent="0.25">
      <c r="A221" s="13" t="s">
        <v>29</v>
      </c>
      <c r="B221" s="146" t="s">
        <v>30</v>
      </c>
      <c r="C221" s="13" t="s">
        <v>11</v>
      </c>
      <c r="D221" s="92">
        <v>30</v>
      </c>
      <c r="E221" s="93">
        <v>30</v>
      </c>
      <c r="F221" s="55">
        <f t="shared" si="17"/>
        <v>0</v>
      </c>
      <c r="G221" s="56">
        <v>17</v>
      </c>
      <c r="H221" s="56">
        <f t="shared" si="16"/>
        <v>0</v>
      </c>
      <c r="I221" s="230"/>
    </row>
    <row r="222" spans="1:10" s="8" customFormat="1" ht="41.4" x14ac:dyDescent="0.25">
      <c r="A222" s="13" t="s">
        <v>18</v>
      </c>
      <c r="B222" s="146" t="s">
        <v>19</v>
      </c>
      <c r="C222" s="13" t="s">
        <v>6</v>
      </c>
      <c r="D222" s="93">
        <v>48</v>
      </c>
      <c r="E222" s="93">
        <v>48</v>
      </c>
      <c r="F222" s="55">
        <f t="shared" si="17"/>
        <v>0</v>
      </c>
      <c r="G222" s="56">
        <v>261</v>
      </c>
      <c r="H222" s="56">
        <f t="shared" si="16"/>
        <v>0</v>
      </c>
      <c r="I222" s="229" t="s">
        <v>171</v>
      </c>
    </row>
    <row r="223" spans="1:10" s="8" customFormat="1" ht="27.6" x14ac:dyDescent="0.25">
      <c r="A223" s="13" t="s">
        <v>20</v>
      </c>
      <c r="B223" s="146" t="s">
        <v>21</v>
      </c>
      <c r="C223" s="13" t="s">
        <v>6</v>
      </c>
      <c r="D223" s="93">
        <v>48</v>
      </c>
      <c r="E223" s="93">
        <v>48</v>
      </c>
      <c r="F223" s="55">
        <f t="shared" si="17"/>
        <v>0</v>
      </c>
      <c r="G223" s="56">
        <v>58.92</v>
      </c>
      <c r="H223" s="56">
        <f t="shared" si="16"/>
        <v>0</v>
      </c>
      <c r="I223" s="230"/>
    </row>
    <row r="224" spans="1:10" s="8" customFormat="1" ht="71.400000000000006" customHeight="1" x14ac:dyDescent="0.25">
      <c r="A224" s="257" t="s">
        <v>97</v>
      </c>
      <c r="B224" s="258"/>
      <c r="C224" s="226"/>
      <c r="D224" s="226"/>
      <c r="E224" s="227"/>
      <c r="F224" s="210"/>
      <c r="G224" s="211"/>
      <c r="H224" s="195"/>
      <c r="I224" s="212"/>
    </row>
    <row r="225" spans="1:10" s="8" customFormat="1" x14ac:dyDescent="0.25">
      <c r="A225" s="207"/>
      <c r="B225" s="190" t="s">
        <v>34</v>
      </c>
      <c r="C225" s="207"/>
      <c r="D225" s="208"/>
      <c r="E225" s="209"/>
      <c r="F225" s="210"/>
      <c r="G225" s="211"/>
      <c r="H225" s="195"/>
      <c r="I225" s="212"/>
    </row>
    <row r="226" spans="1:10" s="8" customFormat="1" ht="52.8" customHeight="1" x14ac:dyDescent="0.25">
      <c r="A226" s="98" t="s">
        <v>106</v>
      </c>
      <c r="B226" s="149" t="s">
        <v>280</v>
      </c>
      <c r="C226" s="148" t="s">
        <v>101</v>
      </c>
      <c r="D226" s="150">
        <v>2.8079999999999998</v>
      </c>
      <c r="E226" s="151">
        <v>2.8079999999999998</v>
      </c>
      <c r="F226" s="152">
        <f>+E226-D226</f>
        <v>0</v>
      </c>
      <c r="G226" s="99">
        <v>660.11</v>
      </c>
      <c r="H226" s="99">
        <f>ROUND(F226*G226,2)</f>
        <v>0</v>
      </c>
      <c r="I226" s="153" t="s">
        <v>103</v>
      </c>
    </row>
    <row r="227" spans="1:10" s="8" customFormat="1" ht="55.2" x14ac:dyDescent="0.25">
      <c r="A227" s="98" t="s">
        <v>3</v>
      </c>
      <c r="B227" s="154" t="s">
        <v>12</v>
      </c>
      <c r="C227" s="98" t="s">
        <v>13</v>
      </c>
      <c r="D227" s="83">
        <v>3.5</v>
      </c>
      <c r="E227" s="84">
        <v>3.5</v>
      </c>
      <c r="F227" s="85">
        <f t="shared" si="17"/>
        <v>0</v>
      </c>
      <c r="G227" s="99">
        <v>6500</v>
      </c>
      <c r="H227" s="99">
        <f t="shared" si="16"/>
        <v>0</v>
      </c>
      <c r="I227" s="155" t="s">
        <v>173</v>
      </c>
    </row>
    <row r="228" spans="1:10" s="8" customFormat="1" ht="27.6" x14ac:dyDescent="0.25">
      <c r="A228" s="98" t="s">
        <v>14</v>
      </c>
      <c r="B228" s="154" t="s">
        <v>15</v>
      </c>
      <c r="C228" s="98" t="s">
        <v>6</v>
      </c>
      <c r="D228" s="83">
        <v>30.7</v>
      </c>
      <c r="E228" s="84">
        <v>30.7</v>
      </c>
      <c r="F228" s="85">
        <f t="shared" si="17"/>
        <v>0</v>
      </c>
      <c r="G228" s="99">
        <v>165.74</v>
      </c>
      <c r="H228" s="99">
        <f t="shared" si="16"/>
        <v>0</v>
      </c>
      <c r="I228" s="168" t="s">
        <v>108</v>
      </c>
    </row>
    <row r="229" spans="1:10" s="8" customFormat="1" ht="27.6" x14ac:dyDescent="0.25">
      <c r="A229" s="98" t="s">
        <v>189</v>
      </c>
      <c r="B229" s="154" t="s">
        <v>190</v>
      </c>
      <c r="C229" s="98" t="s">
        <v>17</v>
      </c>
      <c r="D229" s="83">
        <v>261</v>
      </c>
      <c r="E229" s="84">
        <v>261</v>
      </c>
      <c r="F229" s="85">
        <f t="shared" si="17"/>
        <v>0</v>
      </c>
      <c r="G229" s="99">
        <v>5.56</v>
      </c>
      <c r="H229" s="99">
        <f t="shared" si="16"/>
        <v>0</v>
      </c>
      <c r="I229" s="168" t="s">
        <v>109</v>
      </c>
    </row>
    <row r="230" spans="1:10" s="8" customFormat="1" ht="28.2" x14ac:dyDescent="0.25">
      <c r="A230" s="98" t="s">
        <v>35</v>
      </c>
      <c r="B230" s="154" t="s">
        <v>221</v>
      </c>
      <c r="C230" s="98" t="s">
        <v>7</v>
      </c>
      <c r="D230" s="83">
        <v>4.8</v>
      </c>
      <c r="E230" s="84">
        <v>4.8</v>
      </c>
      <c r="F230" s="85">
        <f t="shared" si="17"/>
        <v>0</v>
      </c>
      <c r="G230" s="99">
        <v>799.22</v>
      </c>
      <c r="H230" s="99">
        <f t="shared" si="16"/>
        <v>0</v>
      </c>
      <c r="I230" s="168" t="s">
        <v>110</v>
      </c>
      <c r="J230" s="25"/>
    </row>
    <row r="231" spans="1:10" s="8" customFormat="1" ht="27.6" x14ac:dyDescent="0.25">
      <c r="A231" s="98" t="s">
        <v>35</v>
      </c>
      <c r="B231" s="154" t="s">
        <v>222</v>
      </c>
      <c r="C231" s="98" t="s">
        <v>7</v>
      </c>
      <c r="D231" s="83">
        <v>0.3</v>
      </c>
      <c r="E231" s="84">
        <v>0.3</v>
      </c>
      <c r="F231" s="85">
        <f t="shared" si="17"/>
        <v>0</v>
      </c>
      <c r="G231" s="99">
        <v>799.22</v>
      </c>
      <c r="H231" s="99">
        <f t="shared" si="16"/>
        <v>0</v>
      </c>
      <c r="I231" s="168" t="s">
        <v>111</v>
      </c>
      <c r="J231" s="25"/>
    </row>
    <row r="232" spans="1:10" s="8" customFormat="1" ht="27.6" x14ac:dyDescent="0.25">
      <c r="A232" s="98" t="s">
        <v>37</v>
      </c>
      <c r="B232" s="154" t="s">
        <v>38</v>
      </c>
      <c r="C232" s="98" t="s">
        <v>6</v>
      </c>
      <c r="D232" s="83">
        <v>25</v>
      </c>
      <c r="E232" s="84">
        <v>25</v>
      </c>
      <c r="F232" s="85">
        <f t="shared" si="17"/>
        <v>0</v>
      </c>
      <c r="G232" s="99">
        <v>115.5</v>
      </c>
      <c r="H232" s="99">
        <f t="shared" si="16"/>
        <v>0</v>
      </c>
      <c r="I232" s="168" t="s">
        <v>112</v>
      </c>
      <c r="J232" s="12"/>
    </row>
    <row r="233" spans="1:10" s="8" customFormat="1" ht="27.6" x14ac:dyDescent="0.25">
      <c r="A233" s="98" t="s">
        <v>39</v>
      </c>
      <c r="B233" s="154" t="s">
        <v>40</v>
      </c>
      <c r="C233" s="98" t="s">
        <v>16</v>
      </c>
      <c r="D233" s="83">
        <v>3080</v>
      </c>
      <c r="E233" s="84">
        <v>3080</v>
      </c>
      <c r="F233" s="85">
        <f t="shared" si="17"/>
        <v>0</v>
      </c>
      <c r="G233" s="99">
        <v>2.72</v>
      </c>
      <c r="H233" s="99">
        <f t="shared" si="16"/>
        <v>0</v>
      </c>
      <c r="I233" s="168" t="s">
        <v>113</v>
      </c>
    </row>
    <row r="234" spans="1:10" s="8" customFormat="1" ht="27.6" x14ac:dyDescent="0.25">
      <c r="A234" s="98" t="s">
        <v>41</v>
      </c>
      <c r="B234" s="154" t="s">
        <v>42</v>
      </c>
      <c r="C234" s="98" t="s">
        <v>16</v>
      </c>
      <c r="D234" s="83">
        <v>2600</v>
      </c>
      <c r="E234" s="84">
        <v>2600</v>
      </c>
      <c r="F234" s="85">
        <f t="shared" si="17"/>
        <v>0</v>
      </c>
      <c r="G234" s="99">
        <v>2</v>
      </c>
      <c r="H234" s="99">
        <f t="shared" si="16"/>
        <v>0</v>
      </c>
      <c r="I234" s="168" t="s">
        <v>115</v>
      </c>
    </row>
    <row r="235" spans="1:10" s="8" customFormat="1" ht="55.2" x14ac:dyDescent="0.25">
      <c r="A235" s="98" t="s">
        <v>43</v>
      </c>
      <c r="B235" s="154" t="s">
        <v>44</v>
      </c>
      <c r="C235" s="98" t="s">
        <v>17</v>
      </c>
      <c r="D235" s="83">
        <v>2000</v>
      </c>
      <c r="E235" s="84">
        <v>2000</v>
      </c>
      <c r="F235" s="85">
        <f t="shared" si="17"/>
        <v>0</v>
      </c>
      <c r="G235" s="99">
        <v>6</v>
      </c>
      <c r="H235" s="99">
        <f t="shared" si="16"/>
        <v>0</v>
      </c>
      <c r="I235" s="168" t="s">
        <v>211</v>
      </c>
    </row>
    <row r="236" spans="1:10" s="8" customFormat="1" ht="27.6" x14ac:dyDescent="0.25">
      <c r="A236" s="197"/>
      <c r="B236" s="198" t="s">
        <v>174</v>
      </c>
      <c r="C236" s="197"/>
      <c r="D236" s="199"/>
      <c r="E236" s="200"/>
      <c r="F236" s="201"/>
      <c r="G236" s="202"/>
      <c r="H236" s="203"/>
      <c r="I236" s="204"/>
    </row>
    <row r="237" spans="1:10" s="8" customFormat="1" ht="55.2" x14ac:dyDescent="0.25">
      <c r="A237" s="13" t="s">
        <v>3</v>
      </c>
      <c r="B237" s="146" t="s">
        <v>12</v>
      </c>
      <c r="C237" s="13" t="s">
        <v>13</v>
      </c>
      <c r="D237" s="92">
        <v>3.73</v>
      </c>
      <c r="E237" s="93">
        <v>3.73</v>
      </c>
      <c r="F237" s="55">
        <f t="shared" si="17"/>
        <v>0</v>
      </c>
      <c r="G237" s="56">
        <v>6500</v>
      </c>
      <c r="H237" s="56">
        <f t="shared" si="16"/>
        <v>0</v>
      </c>
      <c r="I237" s="169" t="s">
        <v>175</v>
      </c>
    </row>
    <row r="238" spans="1:10" s="8" customFormat="1" ht="41.4" x14ac:dyDescent="0.25">
      <c r="A238" s="13" t="s">
        <v>25</v>
      </c>
      <c r="B238" s="146" t="s">
        <v>26</v>
      </c>
      <c r="C238" s="13" t="s">
        <v>27</v>
      </c>
      <c r="D238" s="92">
        <v>30</v>
      </c>
      <c r="E238" s="93">
        <v>30</v>
      </c>
      <c r="F238" s="55">
        <f t="shared" si="17"/>
        <v>0</v>
      </c>
      <c r="G238" s="56">
        <v>16.5</v>
      </c>
      <c r="H238" s="56">
        <f t="shared" si="16"/>
        <v>0</v>
      </c>
      <c r="I238" s="169" t="s">
        <v>176</v>
      </c>
    </row>
    <row r="239" spans="1:10" s="8" customFormat="1" ht="41.4" x14ac:dyDescent="0.25">
      <c r="A239" s="13" t="s">
        <v>22</v>
      </c>
      <c r="B239" s="146" t="s">
        <v>23</v>
      </c>
      <c r="C239" s="13" t="s">
        <v>24</v>
      </c>
      <c r="D239" s="92">
        <v>7.3129999999999997</v>
      </c>
      <c r="E239" s="93">
        <v>7.3129999999999997</v>
      </c>
      <c r="F239" s="55">
        <f t="shared" si="17"/>
        <v>0</v>
      </c>
      <c r="G239" s="56">
        <v>228.6</v>
      </c>
      <c r="H239" s="56">
        <f t="shared" si="16"/>
        <v>0</v>
      </c>
      <c r="I239" s="169" t="s">
        <v>177</v>
      </c>
    </row>
    <row r="240" spans="1:10" s="8" customFormat="1" ht="41.4" x14ac:dyDescent="0.25">
      <c r="A240" s="13" t="s">
        <v>45</v>
      </c>
      <c r="B240" s="146" t="s">
        <v>46</v>
      </c>
      <c r="C240" s="13" t="s">
        <v>24</v>
      </c>
      <c r="D240" s="92">
        <v>6.9000000000000006E-2</v>
      </c>
      <c r="E240" s="93">
        <v>6.9000000000000006E-2</v>
      </c>
      <c r="F240" s="55">
        <f t="shared" si="17"/>
        <v>0</v>
      </c>
      <c r="G240" s="56">
        <v>805.7</v>
      </c>
      <c r="H240" s="56">
        <f t="shared" si="16"/>
        <v>0</v>
      </c>
      <c r="I240" s="169" t="s">
        <v>178</v>
      </c>
    </row>
    <row r="241" spans="1:10" s="8" customFormat="1" ht="41.4" x14ac:dyDescent="0.25">
      <c r="A241" s="13" t="s">
        <v>47</v>
      </c>
      <c r="B241" s="146" t="s">
        <v>48</v>
      </c>
      <c r="C241" s="13" t="s">
        <v>6</v>
      </c>
      <c r="D241" s="92">
        <v>73.13</v>
      </c>
      <c r="E241" s="93">
        <v>73.13</v>
      </c>
      <c r="F241" s="55">
        <f t="shared" si="17"/>
        <v>0</v>
      </c>
      <c r="G241" s="56">
        <v>28.45</v>
      </c>
      <c r="H241" s="56">
        <f t="shared" si="16"/>
        <v>0</v>
      </c>
      <c r="I241" s="169" t="s">
        <v>179</v>
      </c>
    </row>
    <row r="242" spans="1:10" s="8" customFormat="1" ht="41.4" x14ac:dyDescent="0.25">
      <c r="A242" s="13" t="s">
        <v>4</v>
      </c>
      <c r="B242" s="146" t="s">
        <v>10</v>
      </c>
      <c r="C242" s="13" t="s">
        <v>7</v>
      </c>
      <c r="D242" s="92">
        <v>18.29</v>
      </c>
      <c r="E242" s="93">
        <v>18.29</v>
      </c>
      <c r="F242" s="55">
        <f t="shared" si="17"/>
        <v>0</v>
      </c>
      <c r="G242" s="56">
        <v>1623.34</v>
      </c>
      <c r="H242" s="56">
        <f t="shared" si="16"/>
        <v>0</v>
      </c>
      <c r="I242" s="169" t="s">
        <v>183</v>
      </c>
    </row>
    <row r="243" spans="1:10" s="8" customFormat="1" ht="41.4" x14ac:dyDescent="0.25">
      <c r="A243" s="13" t="s">
        <v>31</v>
      </c>
      <c r="B243" s="146" t="s">
        <v>32</v>
      </c>
      <c r="C243" s="13" t="s">
        <v>7</v>
      </c>
      <c r="D243" s="92">
        <v>9.9734999999999996</v>
      </c>
      <c r="E243" s="93">
        <v>9.9734999999999996</v>
      </c>
      <c r="F243" s="55">
        <f t="shared" si="17"/>
        <v>0</v>
      </c>
      <c r="G243" s="56">
        <v>6046.7</v>
      </c>
      <c r="H243" s="56">
        <f t="shared" si="16"/>
        <v>0</v>
      </c>
      <c r="I243" s="169" t="s">
        <v>182</v>
      </c>
    </row>
    <row r="244" spans="1:10" s="8" customFormat="1" ht="41.4" x14ac:dyDescent="0.25">
      <c r="A244" s="13" t="s">
        <v>71</v>
      </c>
      <c r="B244" s="146" t="s">
        <v>72</v>
      </c>
      <c r="C244" s="13" t="s">
        <v>6</v>
      </c>
      <c r="D244" s="92">
        <v>66.489999999999995</v>
      </c>
      <c r="E244" s="93">
        <v>66.489999999999995</v>
      </c>
      <c r="F244" s="55">
        <f t="shared" si="17"/>
        <v>0</v>
      </c>
      <c r="G244" s="56">
        <v>223.25</v>
      </c>
      <c r="H244" s="56">
        <f t="shared" si="16"/>
        <v>0</v>
      </c>
      <c r="I244" s="169" t="s">
        <v>181</v>
      </c>
    </row>
    <row r="245" spans="1:10" s="8" customFormat="1" ht="41.4" x14ac:dyDescent="0.25">
      <c r="A245" s="13" t="s">
        <v>73</v>
      </c>
      <c r="B245" s="146" t="s">
        <v>74</v>
      </c>
      <c r="C245" s="13" t="s">
        <v>5</v>
      </c>
      <c r="D245" s="92">
        <v>638.20000000000005</v>
      </c>
      <c r="E245" s="93">
        <v>638.20000000000005</v>
      </c>
      <c r="F245" s="55">
        <f t="shared" si="17"/>
        <v>0</v>
      </c>
      <c r="G245" s="56">
        <v>245.3</v>
      </c>
      <c r="H245" s="56">
        <f t="shared" si="16"/>
        <v>0</v>
      </c>
      <c r="I245" s="158" t="s">
        <v>180</v>
      </c>
    </row>
    <row r="246" spans="1:10" s="8" customFormat="1" ht="41.4" x14ac:dyDescent="0.25">
      <c r="A246" s="13" t="s">
        <v>8</v>
      </c>
      <c r="B246" s="146" t="s">
        <v>9</v>
      </c>
      <c r="C246" s="13" t="s">
        <v>5</v>
      </c>
      <c r="D246" s="92">
        <v>26.7</v>
      </c>
      <c r="E246" s="93">
        <v>26.7</v>
      </c>
      <c r="F246" s="55">
        <f t="shared" si="17"/>
        <v>0</v>
      </c>
      <c r="G246" s="56">
        <v>264</v>
      </c>
      <c r="H246" s="56">
        <f t="shared" si="16"/>
        <v>0</v>
      </c>
      <c r="I246" s="170" t="s">
        <v>180</v>
      </c>
      <c r="J246" s="12"/>
    </row>
    <row r="247" spans="1:10" s="8" customFormat="1" ht="41.4" x14ac:dyDescent="0.25">
      <c r="A247" s="13" t="s">
        <v>62</v>
      </c>
      <c r="B247" s="146" t="s">
        <v>63</v>
      </c>
      <c r="C247" s="13" t="s">
        <v>64</v>
      </c>
      <c r="D247" s="92">
        <v>41.28</v>
      </c>
      <c r="E247" s="93">
        <v>41.28</v>
      </c>
      <c r="F247" s="55">
        <f t="shared" si="17"/>
        <v>0</v>
      </c>
      <c r="G247" s="56">
        <v>1195.7</v>
      </c>
      <c r="H247" s="56">
        <f t="shared" si="16"/>
        <v>0</v>
      </c>
      <c r="I247" s="170" t="s">
        <v>184</v>
      </c>
    </row>
    <row r="248" spans="1:10" s="8" customFormat="1" ht="55.2" x14ac:dyDescent="0.25">
      <c r="A248" s="13" t="s">
        <v>67</v>
      </c>
      <c r="B248" s="146" t="s">
        <v>68</v>
      </c>
      <c r="C248" s="13" t="s">
        <v>69</v>
      </c>
      <c r="D248" s="92">
        <v>0</v>
      </c>
      <c r="E248" s="93">
        <v>0</v>
      </c>
      <c r="F248" s="55">
        <f t="shared" si="17"/>
        <v>0</v>
      </c>
      <c r="G248" s="56">
        <v>2480.5</v>
      </c>
      <c r="H248" s="56">
        <f t="shared" si="16"/>
        <v>0</v>
      </c>
      <c r="I248" s="169"/>
    </row>
    <row r="249" spans="1:10" s="8" customFormat="1" ht="41.4" x14ac:dyDescent="0.25">
      <c r="A249" s="205"/>
      <c r="B249" s="198" t="s">
        <v>98</v>
      </c>
      <c r="C249" s="197"/>
      <c r="D249" s="199"/>
      <c r="E249" s="200"/>
      <c r="F249" s="201"/>
      <c r="G249" s="202"/>
      <c r="H249" s="203"/>
      <c r="I249" s="204"/>
    </row>
    <row r="250" spans="1:10" s="8" customFormat="1" ht="55.2" x14ac:dyDescent="0.25">
      <c r="A250" s="13" t="s">
        <v>3</v>
      </c>
      <c r="B250" s="146" t="s">
        <v>12</v>
      </c>
      <c r="C250" s="13" t="s">
        <v>13</v>
      </c>
      <c r="D250" s="92">
        <v>0.86699999999999999</v>
      </c>
      <c r="E250" s="93">
        <v>0.86699999999999999</v>
      </c>
      <c r="F250" s="55">
        <f t="shared" si="17"/>
        <v>0</v>
      </c>
      <c r="G250" s="56">
        <v>6500</v>
      </c>
      <c r="H250" s="56">
        <f t="shared" si="16"/>
        <v>0</v>
      </c>
      <c r="I250" s="169" t="s">
        <v>142</v>
      </c>
    </row>
    <row r="251" spans="1:10" s="8" customFormat="1" ht="41.4" x14ac:dyDescent="0.25">
      <c r="A251" s="13" t="s">
        <v>25</v>
      </c>
      <c r="B251" s="146" t="s">
        <v>188</v>
      </c>
      <c r="C251" s="13" t="s">
        <v>27</v>
      </c>
      <c r="D251" s="92">
        <v>40</v>
      </c>
      <c r="E251" s="93">
        <v>40</v>
      </c>
      <c r="F251" s="55">
        <f t="shared" si="17"/>
        <v>0</v>
      </c>
      <c r="G251" s="56">
        <v>16.5</v>
      </c>
      <c r="H251" s="56">
        <f t="shared" si="16"/>
        <v>0</v>
      </c>
      <c r="I251" s="169" t="s">
        <v>147</v>
      </c>
    </row>
    <row r="252" spans="1:10" s="8" customFormat="1" ht="41.4" x14ac:dyDescent="0.25">
      <c r="A252" s="13" t="s">
        <v>22</v>
      </c>
      <c r="B252" s="146" t="s">
        <v>23</v>
      </c>
      <c r="C252" s="13" t="s">
        <v>24</v>
      </c>
      <c r="D252" s="92">
        <v>0.89200000000000002</v>
      </c>
      <c r="E252" s="93">
        <v>0.89200000000000002</v>
      </c>
      <c r="F252" s="55">
        <f t="shared" si="17"/>
        <v>0</v>
      </c>
      <c r="G252" s="56">
        <v>228.6</v>
      </c>
      <c r="H252" s="56">
        <f t="shared" si="16"/>
        <v>0</v>
      </c>
      <c r="I252" s="169" t="s">
        <v>148</v>
      </c>
    </row>
    <row r="253" spans="1:10" s="8" customFormat="1" ht="41.4" x14ac:dyDescent="0.25">
      <c r="A253" s="13" t="s">
        <v>45</v>
      </c>
      <c r="B253" s="146" t="s">
        <v>46</v>
      </c>
      <c r="C253" s="13" t="s">
        <v>24</v>
      </c>
      <c r="D253" s="92">
        <v>5.8000000000000003E-2</v>
      </c>
      <c r="E253" s="93">
        <v>5.8000000000000003E-2</v>
      </c>
      <c r="F253" s="55">
        <f t="shared" si="17"/>
        <v>0</v>
      </c>
      <c r="G253" s="56">
        <v>805.7</v>
      </c>
      <c r="H253" s="56">
        <f t="shared" si="16"/>
        <v>0</v>
      </c>
      <c r="I253" s="169" t="s">
        <v>146</v>
      </c>
    </row>
    <row r="254" spans="1:10" s="8" customFormat="1" ht="41.4" x14ac:dyDescent="0.25">
      <c r="A254" s="13" t="s">
        <v>47</v>
      </c>
      <c r="B254" s="146" t="s">
        <v>48</v>
      </c>
      <c r="C254" s="13" t="s">
        <v>6</v>
      </c>
      <c r="D254" s="92">
        <v>8.92</v>
      </c>
      <c r="E254" s="93">
        <v>8.92</v>
      </c>
      <c r="F254" s="55">
        <f t="shared" si="17"/>
        <v>0</v>
      </c>
      <c r="G254" s="56">
        <v>28.45</v>
      </c>
      <c r="H254" s="56">
        <f t="shared" si="16"/>
        <v>0</v>
      </c>
      <c r="I254" s="169" t="s">
        <v>149</v>
      </c>
    </row>
    <row r="255" spans="1:10" s="8" customFormat="1" ht="41.4" x14ac:dyDescent="0.25">
      <c r="A255" s="13" t="s">
        <v>4</v>
      </c>
      <c r="B255" s="146" t="s">
        <v>10</v>
      </c>
      <c r="C255" s="13" t="s">
        <v>7</v>
      </c>
      <c r="D255" s="92">
        <v>4.55</v>
      </c>
      <c r="E255" s="93">
        <v>4.55</v>
      </c>
      <c r="F255" s="55">
        <f t="shared" si="17"/>
        <v>0</v>
      </c>
      <c r="G255" s="56">
        <v>1623.34</v>
      </c>
      <c r="H255" s="56">
        <f t="shared" si="16"/>
        <v>0</v>
      </c>
      <c r="I255" s="169" t="s">
        <v>150</v>
      </c>
      <c r="J255" s="12"/>
    </row>
    <row r="256" spans="1:10" s="8" customFormat="1" ht="41.4" x14ac:dyDescent="0.25">
      <c r="A256" s="13" t="s">
        <v>31</v>
      </c>
      <c r="B256" s="146" t="s">
        <v>32</v>
      </c>
      <c r="C256" s="13" t="s">
        <v>7</v>
      </c>
      <c r="D256" s="92">
        <v>1.2164999999999999</v>
      </c>
      <c r="E256" s="93">
        <v>1.2164999999999999</v>
      </c>
      <c r="F256" s="55">
        <f t="shared" si="17"/>
        <v>0</v>
      </c>
      <c r="G256" s="56">
        <v>6046.7</v>
      </c>
      <c r="H256" s="56">
        <f t="shared" si="16"/>
        <v>0</v>
      </c>
      <c r="I256" s="169" t="s">
        <v>141</v>
      </c>
    </row>
    <row r="257" spans="1:9" s="8" customFormat="1" ht="41.4" x14ac:dyDescent="0.25">
      <c r="A257" s="13" t="s">
        <v>71</v>
      </c>
      <c r="B257" s="146" t="s">
        <v>72</v>
      </c>
      <c r="C257" s="13" t="s">
        <v>6</v>
      </c>
      <c r="D257" s="92">
        <v>8.11</v>
      </c>
      <c r="E257" s="93">
        <v>8.11</v>
      </c>
      <c r="F257" s="55">
        <f t="shared" si="17"/>
        <v>0</v>
      </c>
      <c r="G257" s="56">
        <v>223.25</v>
      </c>
      <c r="H257" s="56">
        <f t="shared" si="16"/>
        <v>0</v>
      </c>
      <c r="I257" s="169" t="s">
        <v>151</v>
      </c>
    </row>
    <row r="258" spans="1:9" s="8" customFormat="1" ht="41.4" x14ac:dyDescent="0.25">
      <c r="A258" s="13" t="s">
        <v>73</v>
      </c>
      <c r="B258" s="146" t="s">
        <v>74</v>
      </c>
      <c r="C258" s="13" t="s">
        <v>5</v>
      </c>
      <c r="D258" s="92">
        <v>81.099999999999994</v>
      </c>
      <c r="E258" s="93">
        <v>81.099999999999994</v>
      </c>
      <c r="F258" s="55">
        <f t="shared" si="17"/>
        <v>0</v>
      </c>
      <c r="G258" s="56">
        <v>245.3</v>
      </c>
      <c r="H258" s="56">
        <f t="shared" si="16"/>
        <v>0</v>
      </c>
      <c r="I258" s="169" t="s">
        <v>152</v>
      </c>
    </row>
    <row r="259" spans="1:9" s="8" customFormat="1" ht="41.4" x14ac:dyDescent="0.25">
      <c r="A259" s="197"/>
      <c r="B259" s="198" t="s">
        <v>185</v>
      </c>
      <c r="C259" s="197"/>
      <c r="D259" s="199"/>
      <c r="E259" s="200"/>
      <c r="F259" s="201"/>
      <c r="G259" s="202"/>
      <c r="H259" s="203"/>
      <c r="I259" s="204"/>
    </row>
    <row r="260" spans="1:9" s="8" customFormat="1" ht="55.2" x14ac:dyDescent="0.25">
      <c r="A260" s="13" t="s">
        <v>155</v>
      </c>
      <c r="B260" s="146" t="s">
        <v>157</v>
      </c>
      <c r="C260" s="13" t="s">
        <v>17</v>
      </c>
      <c r="D260" s="92">
        <v>367.77600000000001</v>
      </c>
      <c r="E260" s="93">
        <v>367.77600000000001</v>
      </c>
      <c r="F260" s="55">
        <f t="shared" ref="F260:F270" si="27">+E260-D260</f>
        <v>0</v>
      </c>
      <c r="G260" s="56">
        <v>106.32</v>
      </c>
      <c r="H260" s="56">
        <f t="shared" ref="H260:H270" si="28">ROUND(G260*F260,2)</f>
        <v>0</v>
      </c>
      <c r="I260" s="157" t="s">
        <v>154</v>
      </c>
    </row>
    <row r="261" spans="1:9" s="8" customFormat="1" ht="55.2" x14ac:dyDescent="0.25">
      <c r="A261" s="13" t="s">
        <v>79</v>
      </c>
      <c r="B261" s="146" t="s">
        <v>80</v>
      </c>
      <c r="C261" s="13" t="s">
        <v>6</v>
      </c>
      <c r="D261" s="92">
        <v>32.729999999999997</v>
      </c>
      <c r="E261" s="93">
        <v>32.729999999999997</v>
      </c>
      <c r="F261" s="55">
        <f t="shared" si="27"/>
        <v>0</v>
      </c>
      <c r="G261" s="56">
        <v>859</v>
      </c>
      <c r="H261" s="56">
        <f t="shared" si="28"/>
        <v>0</v>
      </c>
      <c r="I261" s="158" t="s">
        <v>158</v>
      </c>
    </row>
    <row r="262" spans="1:9" s="8" customFormat="1" ht="41.4" x14ac:dyDescent="0.25">
      <c r="A262" s="13" t="s">
        <v>77</v>
      </c>
      <c r="B262" s="146" t="s">
        <v>78</v>
      </c>
      <c r="C262" s="13" t="s">
        <v>6</v>
      </c>
      <c r="D262" s="92">
        <v>48.9</v>
      </c>
      <c r="E262" s="93">
        <v>48.9</v>
      </c>
      <c r="F262" s="55">
        <f t="shared" si="27"/>
        <v>0</v>
      </c>
      <c r="G262" s="56">
        <v>35.21</v>
      </c>
      <c r="H262" s="56">
        <f t="shared" si="28"/>
        <v>0</v>
      </c>
      <c r="I262" s="158" t="s">
        <v>156</v>
      </c>
    </row>
    <row r="263" spans="1:9" s="8" customFormat="1" ht="55.2" x14ac:dyDescent="0.25">
      <c r="A263" s="161" t="s">
        <v>75</v>
      </c>
      <c r="B263" s="162" t="s">
        <v>281</v>
      </c>
      <c r="C263" s="163" t="s">
        <v>6</v>
      </c>
      <c r="D263" s="92">
        <v>7.02</v>
      </c>
      <c r="E263" s="93">
        <v>7.02</v>
      </c>
      <c r="F263" s="55">
        <f>+E263-D263</f>
        <v>0</v>
      </c>
      <c r="G263" s="164">
        <v>1531.8</v>
      </c>
      <c r="H263" s="56">
        <f t="shared" si="28"/>
        <v>0</v>
      </c>
      <c r="I263" s="158" t="s">
        <v>159</v>
      </c>
    </row>
    <row r="264" spans="1:9" s="8" customFormat="1" ht="41.4" x14ac:dyDescent="0.25">
      <c r="A264" s="13" t="s">
        <v>22</v>
      </c>
      <c r="B264" s="146" t="s">
        <v>23</v>
      </c>
      <c r="C264" s="13" t="s">
        <v>24</v>
      </c>
      <c r="D264" s="92">
        <v>0.47799999999999998</v>
      </c>
      <c r="E264" s="93">
        <v>0.47799999999999998</v>
      </c>
      <c r="F264" s="55">
        <f t="shared" ref="F264:F268" si="29">+E264-D264</f>
        <v>0</v>
      </c>
      <c r="G264" s="56">
        <v>228.6</v>
      </c>
      <c r="H264" s="56">
        <f t="shared" si="28"/>
        <v>0</v>
      </c>
      <c r="I264" s="158" t="s">
        <v>216</v>
      </c>
    </row>
    <row r="265" spans="1:9" s="8" customFormat="1" ht="41.4" x14ac:dyDescent="0.25">
      <c r="A265" s="13" t="s">
        <v>47</v>
      </c>
      <c r="B265" s="146" t="s">
        <v>48</v>
      </c>
      <c r="C265" s="13" t="s">
        <v>6</v>
      </c>
      <c r="D265" s="92">
        <v>4.78</v>
      </c>
      <c r="E265" s="93">
        <v>4.78</v>
      </c>
      <c r="F265" s="55">
        <f t="shared" si="29"/>
        <v>0</v>
      </c>
      <c r="G265" s="56">
        <v>28.45</v>
      </c>
      <c r="H265" s="56">
        <f t="shared" si="28"/>
        <v>0</v>
      </c>
      <c r="I265" s="158" t="s">
        <v>215</v>
      </c>
    </row>
    <row r="266" spans="1:9" s="8" customFormat="1" ht="55.2" x14ac:dyDescent="0.25">
      <c r="A266" s="13" t="s">
        <v>3</v>
      </c>
      <c r="B266" s="146" t="s">
        <v>12</v>
      </c>
      <c r="C266" s="13" t="s">
        <v>13</v>
      </c>
      <c r="D266" s="92">
        <v>0.33500000000000002</v>
      </c>
      <c r="E266" s="93">
        <v>0.33500000000000002</v>
      </c>
      <c r="F266" s="55">
        <f t="shared" si="29"/>
        <v>0</v>
      </c>
      <c r="G266" s="56">
        <v>6500</v>
      </c>
      <c r="H266" s="56">
        <f t="shared" si="28"/>
        <v>0</v>
      </c>
      <c r="I266" s="158" t="s">
        <v>214</v>
      </c>
    </row>
    <row r="267" spans="1:9" s="8" customFormat="1" ht="41.4" x14ac:dyDescent="0.25">
      <c r="A267" s="13" t="s">
        <v>4</v>
      </c>
      <c r="B267" s="146" t="s">
        <v>10</v>
      </c>
      <c r="C267" s="13" t="s">
        <v>7</v>
      </c>
      <c r="D267" s="92">
        <v>2.2000000000000002</v>
      </c>
      <c r="E267" s="93">
        <v>2.2000000000000002</v>
      </c>
      <c r="F267" s="55">
        <f t="shared" si="29"/>
        <v>0</v>
      </c>
      <c r="G267" s="56">
        <v>1623.34</v>
      </c>
      <c r="H267" s="56">
        <f t="shared" si="28"/>
        <v>0</v>
      </c>
      <c r="I267" s="158" t="s">
        <v>213</v>
      </c>
    </row>
    <row r="268" spans="1:9" s="8" customFormat="1" ht="41.4" x14ac:dyDescent="0.25">
      <c r="A268" s="13" t="s">
        <v>31</v>
      </c>
      <c r="B268" s="146" t="s">
        <v>32</v>
      </c>
      <c r="C268" s="13" t="s">
        <v>7</v>
      </c>
      <c r="D268" s="92">
        <v>0.96</v>
      </c>
      <c r="E268" s="93">
        <v>0.96</v>
      </c>
      <c r="F268" s="55">
        <f t="shared" si="29"/>
        <v>0</v>
      </c>
      <c r="G268" s="56">
        <v>6046.7</v>
      </c>
      <c r="H268" s="56">
        <f t="shared" si="28"/>
        <v>0</v>
      </c>
      <c r="I268" s="158" t="s">
        <v>212</v>
      </c>
    </row>
    <row r="269" spans="1:9" s="8" customFormat="1" ht="55.2" x14ac:dyDescent="0.25">
      <c r="A269" s="163" t="s">
        <v>65</v>
      </c>
      <c r="B269" s="162" t="s">
        <v>66</v>
      </c>
      <c r="C269" s="165" t="s">
        <v>64</v>
      </c>
      <c r="D269" s="92">
        <v>30.76</v>
      </c>
      <c r="E269" s="93">
        <v>30.76</v>
      </c>
      <c r="F269" s="55">
        <f t="shared" si="27"/>
        <v>0</v>
      </c>
      <c r="G269" s="56">
        <v>2615.9899999999998</v>
      </c>
      <c r="H269" s="56">
        <f t="shared" si="28"/>
        <v>0</v>
      </c>
      <c r="I269" s="157" t="s">
        <v>217</v>
      </c>
    </row>
    <row r="270" spans="1:9" s="8" customFormat="1" ht="55.2" x14ac:dyDescent="0.25">
      <c r="A270" s="163" t="s">
        <v>65</v>
      </c>
      <c r="B270" s="162" t="s">
        <v>219</v>
      </c>
      <c r="C270" s="165" t="s">
        <v>64</v>
      </c>
      <c r="D270" s="92">
        <v>0.87</v>
      </c>
      <c r="E270" s="93">
        <v>0.87</v>
      </c>
      <c r="F270" s="55">
        <f t="shared" si="27"/>
        <v>0</v>
      </c>
      <c r="G270" s="56">
        <v>2615.9899999999998</v>
      </c>
      <c r="H270" s="56">
        <f t="shared" si="28"/>
        <v>0</v>
      </c>
      <c r="I270" s="157" t="s">
        <v>218</v>
      </c>
    </row>
    <row r="271" spans="1:9" s="8" customFormat="1" ht="41.4" x14ac:dyDescent="0.25">
      <c r="A271" s="197"/>
      <c r="B271" s="198" t="s">
        <v>186</v>
      </c>
      <c r="C271" s="197"/>
      <c r="D271" s="199"/>
      <c r="E271" s="200"/>
      <c r="F271" s="201"/>
      <c r="G271" s="202"/>
      <c r="H271" s="203"/>
      <c r="I271" s="204"/>
    </row>
    <row r="272" spans="1:9" s="8" customFormat="1" ht="55.2" x14ac:dyDescent="0.25">
      <c r="A272" s="13" t="s">
        <v>3</v>
      </c>
      <c r="B272" s="146" t="s">
        <v>12</v>
      </c>
      <c r="C272" s="13" t="s">
        <v>13</v>
      </c>
      <c r="D272" s="92">
        <v>0.51900000000000002</v>
      </c>
      <c r="E272" s="93">
        <v>0.51900000000000002</v>
      </c>
      <c r="F272" s="55">
        <f t="shared" si="17"/>
        <v>0</v>
      </c>
      <c r="G272" s="56">
        <v>6500</v>
      </c>
      <c r="H272" s="56">
        <f t="shared" si="16"/>
        <v>0</v>
      </c>
      <c r="I272" s="157" t="s">
        <v>162</v>
      </c>
    </row>
    <row r="273" spans="1:10" s="8" customFormat="1" ht="41.4" x14ac:dyDescent="0.25">
      <c r="A273" s="13" t="s">
        <v>25</v>
      </c>
      <c r="B273" s="146" t="s">
        <v>26</v>
      </c>
      <c r="C273" s="13" t="s">
        <v>27</v>
      </c>
      <c r="D273" s="92">
        <v>39</v>
      </c>
      <c r="E273" s="93">
        <v>39</v>
      </c>
      <c r="F273" s="55">
        <f t="shared" ref="F273" si="30">+E273-D273</f>
        <v>0</v>
      </c>
      <c r="G273" s="56">
        <v>16.5</v>
      </c>
      <c r="H273" s="56">
        <f>ROUND(G273*F273,2)</f>
        <v>0</v>
      </c>
      <c r="I273" s="157" t="s">
        <v>163</v>
      </c>
    </row>
    <row r="274" spans="1:10" s="8" customFormat="1" ht="41.4" x14ac:dyDescent="0.25">
      <c r="A274" s="13" t="s">
        <v>22</v>
      </c>
      <c r="B274" s="146" t="s">
        <v>23</v>
      </c>
      <c r="C274" s="13" t="s">
        <v>24</v>
      </c>
      <c r="D274" s="92">
        <v>0.67500000000000004</v>
      </c>
      <c r="E274" s="93">
        <v>0.67500000000000004</v>
      </c>
      <c r="F274" s="55">
        <f t="shared" si="17"/>
        <v>0</v>
      </c>
      <c r="G274" s="56">
        <v>228.6</v>
      </c>
      <c r="H274" s="56">
        <f>ROUND(G274*F274,2)</f>
        <v>0</v>
      </c>
      <c r="I274" s="157" t="s">
        <v>164</v>
      </c>
    </row>
    <row r="275" spans="1:10" s="8" customFormat="1" ht="41.4" x14ac:dyDescent="0.25">
      <c r="A275" s="13" t="s">
        <v>45</v>
      </c>
      <c r="B275" s="146" t="s">
        <v>46</v>
      </c>
      <c r="C275" s="13" t="s">
        <v>24</v>
      </c>
      <c r="D275" s="92">
        <v>5.6000000000000001E-2</v>
      </c>
      <c r="E275" s="93">
        <v>5.6000000000000001E-2</v>
      </c>
      <c r="F275" s="55">
        <f t="shared" ref="F275" si="31">+E275-D275</f>
        <v>0</v>
      </c>
      <c r="G275" s="56">
        <v>805.7</v>
      </c>
      <c r="H275" s="56">
        <f t="shared" ref="H275" si="32">ROUND(G275*F275,2)</f>
        <v>0</v>
      </c>
      <c r="I275" s="157" t="s">
        <v>161</v>
      </c>
    </row>
    <row r="276" spans="1:10" s="8" customFormat="1" ht="27.6" x14ac:dyDescent="0.25">
      <c r="A276" s="13" t="s">
        <v>47</v>
      </c>
      <c r="B276" s="146" t="s">
        <v>48</v>
      </c>
      <c r="C276" s="13" t="s">
        <v>6</v>
      </c>
      <c r="D276" s="92">
        <v>0</v>
      </c>
      <c r="E276" s="93">
        <v>0</v>
      </c>
      <c r="F276" s="55">
        <f t="shared" si="17"/>
        <v>0</v>
      </c>
      <c r="G276" s="56">
        <v>28.45</v>
      </c>
      <c r="H276" s="56">
        <f t="shared" si="16"/>
        <v>0</v>
      </c>
      <c r="I276" s="157"/>
      <c r="J276" s="25"/>
    </row>
    <row r="277" spans="1:10" s="8" customFormat="1" ht="41.4" x14ac:dyDescent="0.25">
      <c r="A277" s="13" t="s">
        <v>4</v>
      </c>
      <c r="B277" s="146" t="s">
        <v>10</v>
      </c>
      <c r="C277" s="13" t="s">
        <v>7</v>
      </c>
      <c r="D277" s="92">
        <v>3.44</v>
      </c>
      <c r="E277" s="93">
        <v>3.44</v>
      </c>
      <c r="F277" s="55">
        <f t="shared" si="17"/>
        <v>0</v>
      </c>
      <c r="G277" s="56">
        <v>1623.34</v>
      </c>
      <c r="H277" s="56">
        <f t="shared" ref="H277:H288" si="33">ROUND(G277*F277,2)</f>
        <v>0</v>
      </c>
      <c r="I277" s="157" t="s">
        <v>165</v>
      </c>
    </row>
    <row r="278" spans="1:10" s="8" customFormat="1" ht="41.4" x14ac:dyDescent="0.25">
      <c r="A278" s="13" t="s">
        <v>31</v>
      </c>
      <c r="B278" s="146" t="s">
        <v>32</v>
      </c>
      <c r="C278" s="13" t="s">
        <v>7</v>
      </c>
      <c r="D278" s="92">
        <v>0.92100000000000004</v>
      </c>
      <c r="E278" s="93">
        <v>0.92100000000000004</v>
      </c>
      <c r="F278" s="55">
        <f t="shared" ref="F278:F288" si="34">+E278-D278</f>
        <v>0</v>
      </c>
      <c r="G278" s="56">
        <v>6046.7</v>
      </c>
      <c r="H278" s="56">
        <f t="shared" si="33"/>
        <v>0</v>
      </c>
      <c r="I278" s="157" t="s">
        <v>166</v>
      </c>
      <c r="J278" s="12"/>
    </row>
    <row r="279" spans="1:10" s="8" customFormat="1" ht="55.2" x14ac:dyDescent="0.25">
      <c r="A279" s="13" t="s">
        <v>75</v>
      </c>
      <c r="B279" s="146" t="s">
        <v>76</v>
      </c>
      <c r="C279" s="13" t="s">
        <v>6</v>
      </c>
      <c r="D279" s="92">
        <v>0</v>
      </c>
      <c r="E279" s="93">
        <v>0</v>
      </c>
      <c r="F279" s="55">
        <f t="shared" si="34"/>
        <v>0</v>
      </c>
      <c r="G279" s="56">
        <v>1531.8</v>
      </c>
      <c r="H279" s="56">
        <f t="shared" si="33"/>
        <v>0</v>
      </c>
      <c r="I279" s="157"/>
      <c r="J279" s="25"/>
    </row>
    <row r="280" spans="1:10" s="8" customFormat="1" ht="41.4" x14ac:dyDescent="0.25">
      <c r="A280" s="13" t="s">
        <v>71</v>
      </c>
      <c r="B280" s="146" t="s">
        <v>72</v>
      </c>
      <c r="C280" s="13" t="s">
        <v>6</v>
      </c>
      <c r="D280" s="92">
        <v>6.14</v>
      </c>
      <c r="E280" s="93">
        <v>6.14</v>
      </c>
      <c r="F280" s="55">
        <f>+E280-D280</f>
        <v>0</v>
      </c>
      <c r="G280" s="56">
        <v>223.25</v>
      </c>
      <c r="H280" s="56">
        <f t="shared" si="33"/>
        <v>0</v>
      </c>
      <c r="I280" s="157" t="s">
        <v>167</v>
      </c>
      <c r="J280" s="25"/>
    </row>
    <row r="281" spans="1:10" s="8" customFormat="1" ht="41.4" x14ac:dyDescent="0.25">
      <c r="A281" s="13" t="s">
        <v>73</v>
      </c>
      <c r="B281" s="146" t="s">
        <v>74</v>
      </c>
      <c r="C281" s="13" t="s">
        <v>5</v>
      </c>
      <c r="D281" s="92">
        <v>61.4</v>
      </c>
      <c r="E281" s="93">
        <v>61.4</v>
      </c>
      <c r="F281" s="55">
        <f>+E281-D281</f>
        <v>0</v>
      </c>
      <c r="G281" s="56">
        <v>245.3</v>
      </c>
      <c r="H281" s="56">
        <f t="shared" si="33"/>
        <v>0</v>
      </c>
      <c r="I281" s="157" t="s">
        <v>168</v>
      </c>
      <c r="J281" s="25"/>
    </row>
    <row r="282" spans="1:10" s="8" customFormat="1" ht="55.2" customHeight="1" x14ac:dyDescent="0.25">
      <c r="A282" s="163" t="s">
        <v>65</v>
      </c>
      <c r="B282" s="162" t="s">
        <v>219</v>
      </c>
      <c r="C282" s="165" t="s">
        <v>64</v>
      </c>
      <c r="D282" s="92">
        <v>3.56</v>
      </c>
      <c r="E282" s="93">
        <v>3.56</v>
      </c>
      <c r="F282" s="55">
        <f>+E282-D282</f>
        <v>0</v>
      </c>
      <c r="G282" s="56">
        <v>2615.9899999999998</v>
      </c>
      <c r="H282" s="56">
        <f t="shared" si="33"/>
        <v>0</v>
      </c>
      <c r="I282" s="157" t="s">
        <v>169</v>
      </c>
      <c r="J282" s="25"/>
    </row>
    <row r="283" spans="1:10" s="8" customFormat="1" x14ac:dyDescent="0.25">
      <c r="A283" s="197"/>
      <c r="B283" s="198" t="s">
        <v>223</v>
      </c>
      <c r="C283" s="197"/>
      <c r="D283" s="199"/>
      <c r="E283" s="200"/>
      <c r="F283" s="201"/>
      <c r="G283" s="202"/>
      <c r="H283" s="203"/>
      <c r="I283" s="204"/>
    </row>
    <row r="284" spans="1:10" s="8" customFormat="1" x14ac:dyDescent="0.25">
      <c r="A284" s="13" t="s">
        <v>93</v>
      </c>
      <c r="B284" s="146" t="s">
        <v>94</v>
      </c>
      <c r="C284" s="13" t="s">
        <v>11</v>
      </c>
      <c r="D284" s="92">
        <v>68</v>
      </c>
      <c r="E284" s="93">
        <v>68</v>
      </c>
      <c r="F284" s="55">
        <f t="shared" si="34"/>
        <v>0</v>
      </c>
      <c r="G284" s="56">
        <v>228.34</v>
      </c>
      <c r="H284" s="56">
        <f>ROUND(G284*F284,2)</f>
        <v>0</v>
      </c>
      <c r="I284" s="229" t="s">
        <v>124</v>
      </c>
    </row>
    <row r="285" spans="1:10" s="8" customFormat="1" ht="27.6" x14ac:dyDescent="0.25">
      <c r="A285" s="13" t="s">
        <v>95</v>
      </c>
      <c r="B285" s="146" t="s">
        <v>96</v>
      </c>
      <c r="C285" s="13" t="s">
        <v>11</v>
      </c>
      <c r="D285" s="92">
        <v>68</v>
      </c>
      <c r="E285" s="93">
        <v>68</v>
      </c>
      <c r="F285" s="55">
        <f t="shared" si="34"/>
        <v>0</v>
      </c>
      <c r="G285" s="56">
        <v>107.8</v>
      </c>
      <c r="H285" s="56">
        <f t="shared" si="33"/>
        <v>0</v>
      </c>
      <c r="I285" s="254"/>
      <c r="J285" s="12"/>
    </row>
    <row r="286" spans="1:10" ht="28.2" x14ac:dyDescent="0.3">
      <c r="A286" s="13" t="s">
        <v>29</v>
      </c>
      <c r="B286" s="146" t="s">
        <v>30</v>
      </c>
      <c r="C286" s="13" t="s">
        <v>11</v>
      </c>
      <c r="D286" s="92">
        <v>68</v>
      </c>
      <c r="E286" s="93">
        <v>68</v>
      </c>
      <c r="F286" s="55">
        <f t="shared" si="34"/>
        <v>0</v>
      </c>
      <c r="G286" s="56">
        <v>17</v>
      </c>
      <c r="H286" s="56">
        <f t="shared" si="33"/>
        <v>0</v>
      </c>
      <c r="I286" s="230"/>
    </row>
    <row r="287" spans="1:10" ht="42" x14ac:dyDescent="0.3">
      <c r="A287" s="13" t="s">
        <v>18</v>
      </c>
      <c r="B287" s="146" t="s">
        <v>19</v>
      </c>
      <c r="C287" s="13" t="s">
        <v>6</v>
      </c>
      <c r="D287" s="92">
        <v>70</v>
      </c>
      <c r="E287" s="93">
        <v>70</v>
      </c>
      <c r="F287" s="55">
        <f t="shared" si="34"/>
        <v>0</v>
      </c>
      <c r="G287" s="56">
        <v>261</v>
      </c>
      <c r="H287" s="56">
        <f t="shared" si="33"/>
        <v>0</v>
      </c>
      <c r="I287" s="229" t="s">
        <v>171</v>
      </c>
    </row>
    <row r="288" spans="1:10" ht="28.2" x14ac:dyDescent="0.3">
      <c r="A288" s="13" t="s">
        <v>20</v>
      </c>
      <c r="B288" s="146" t="s">
        <v>21</v>
      </c>
      <c r="C288" s="13" t="s">
        <v>6</v>
      </c>
      <c r="D288" s="92">
        <v>70</v>
      </c>
      <c r="E288" s="93">
        <v>70</v>
      </c>
      <c r="F288" s="55">
        <f t="shared" si="34"/>
        <v>0</v>
      </c>
      <c r="G288" s="56">
        <v>58.92</v>
      </c>
      <c r="H288" s="56">
        <f t="shared" si="33"/>
        <v>0</v>
      </c>
      <c r="I288" s="230"/>
    </row>
    <row r="289" spans="1:9" x14ac:dyDescent="0.3">
      <c r="A289" s="197"/>
      <c r="B289" s="198" t="s">
        <v>224</v>
      </c>
      <c r="C289" s="197"/>
      <c r="D289" s="199"/>
      <c r="E289" s="200"/>
      <c r="F289" s="201"/>
      <c r="G289" s="202"/>
      <c r="H289" s="203"/>
      <c r="I289" s="204"/>
    </row>
    <row r="290" spans="1:9" ht="55.8" x14ac:dyDescent="0.3">
      <c r="A290" s="13" t="s">
        <v>3</v>
      </c>
      <c r="B290" s="146" t="s">
        <v>12</v>
      </c>
      <c r="C290" s="13" t="s">
        <v>13</v>
      </c>
      <c r="D290" s="92">
        <v>8.0000000000000002E-3</v>
      </c>
      <c r="E290" s="93">
        <v>8.0000000000000002E-3</v>
      </c>
      <c r="F290" s="55">
        <f t="shared" ref="F290:F295" si="35">+E290-D290</f>
        <v>0</v>
      </c>
      <c r="G290" s="56">
        <v>6500</v>
      </c>
      <c r="H290" s="56">
        <f t="shared" ref="H290:H295" si="36">ROUND(G290*F290,2)</f>
        <v>0</v>
      </c>
      <c r="I290" s="158" t="s">
        <v>225</v>
      </c>
    </row>
    <row r="291" spans="1:9" ht="27.6" x14ac:dyDescent="0.3">
      <c r="A291" s="13" t="s">
        <v>25</v>
      </c>
      <c r="B291" s="146" t="s">
        <v>188</v>
      </c>
      <c r="C291" s="13" t="s">
        <v>27</v>
      </c>
      <c r="D291" s="92">
        <v>1</v>
      </c>
      <c r="E291" s="93">
        <v>1</v>
      </c>
      <c r="F291" s="55">
        <f t="shared" si="35"/>
        <v>0</v>
      </c>
      <c r="G291" s="56">
        <v>16.5</v>
      </c>
      <c r="H291" s="56">
        <f t="shared" si="36"/>
        <v>0</v>
      </c>
      <c r="I291" s="158" t="s">
        <v>226</v>
      </c>
    </row>
    <row r="292" spans="1:9" ht="28.2" x14ac:dyDescent="0.3">
      <c r="A292" s="13" t="s">
        <v>45</v>
      </c>
      <c r="B292" s="146" t="s">
        <v>46</v>
      </c>
      <c r="C292" s="13" t="s">
        <v>24</v>
      </c>
      <c r="D292" s="92">
        <v>7.0000000000000001E-3</v>
      </c>
      <c r="E292" s="93">
        <v>7.0000000000000001E-3</v>
      </c>
      <c r="F292" s="55">
        <f t="shared" si="35"/>
        <v>0</v>
      </c>
      <c r="G292" s="56">
        <v>805.7</v>
      </c>
      <c r="H292" s="56">
        <f t="shared" si="36"/>
        <v>0</v>
      </c>
      <c r="I292" s="171" t="s">
        <v>227</v>
      </c>
    </row>
    <row r="293" spans="1:9" ht="55.8" x14ac:dyDescent="0.3">
      <c r="A293" s="13" t="s">
        <v>4</v>
      </c>
      <c r="B293" s="146" t="s">
        <v>229</v>
      </c>
      <c r="C293" s="13" t="s">
        <v>7</v>
      </c>
      <c r="D293" s="92">
        <v>0.06</v>
      </c>
      <c r="E293" s="93">
        <v>0.06</v>
      </c>
      <c r="F293" s="55">
        <f t="shared" si="35"/>
        <v>0</v>
      </c>
      <c r="G293" s="56">
        <v>1623.34</v>
      </c>
      <c r="H293" s="56">
        <f t="shared" si="36"/>
        <v>0</v>
      </c>
      <c r="I293" s="172" t="s">
        <v>228</v>
      </c>
    </row>
    <row r="294" spans="1:9" ht="42" x14ac:dyDescent="0.3">
      <c r="A294" s="13" t="s">
        <v>18</v>
      </c>
      <c r="B294" s="146" t="s">
        <v>19</v>
      </c>
      <c r="C294" s="13" t="s">
        <v>6</v>
      </c>
      <c r="D294" s="92">
        <v>0.08</v>
      </c>
      <c r="E294" s="93">
        <v>0.08</v>
      </c>
      <c r="F294" s="55">
        <f t="shared" si="35"/>
        <v>0</v>
      </c>
      <c r="G294" s="56">
        <v>261</v>
      </c>
      <c r="H294" s="56">
        <f t="shared" si="36"/>
        <v>0</v>
      </c>
      <c r="I294" s="229" t="s">
        <v>230</v>
      </c>
    </row>
    <row r="295" spans="1:9" ht="28.2" x14ac:dyDescent="0.3">
      <c r="A295" s="13" t="s">
        <v>20</v>
      </c>
      <c r="B295" s="146" t="s">
        <v>21</v>
      </c>
      <c r="C295" s="13" t="s">
        <v>6</v>
      </c>
      <c r="D295" s="92">
        <v>0.08</v>
      </c>
      <c r="E295" s="93">
        <v>0.08</v>
      </c>
      <c r="F295" s="55">
        <f t="shared" si="35"/>
        <v>0</v>
      </c>
      <c r="G295" s="56">
        <v>58.92</v>
      </c>
      <c r="H295" s="56">
        <f t="shared" si="36"/>
        <v>0</v>
      </c>
      <c r="I295" s="230"/>
    </row>
    <row r="296" spans="1:9" ht="29.4" x14ac:dyDescent="0.3">
      <c r="A296" s="251" t="s">
        <v>237</v>
      </c>
      <c r="B296" s="173" t="s">
        <v>282</v>
      </c>
      <c r="C296" s="92" t="s">
        <v>248</v>
      </c>
      <c r="D296" s="92">
        <v>1</v>
      </c>
      <c r="E296" s="93">
        <v>1</v>
      </c>
      <c r="F296" s="55">
        <f t="shared" ref="F296" si="37">+E296-D296</f>
        <v>0</v>
      </c>
      <c r="G296" s="56">
        <f>731.87+214.6</f>
        <v>946.47</v>
      </c>
      <c r="H296" s="56">
        <f t="shared" ref="H296" si="38">ROUND(G296*F296,2)</f>
        <v>0</v>
      </c>
      <c r="I296" s="172" t="s">
        <v>231</v>
      </c>
    </row>
    <row r="297" spans="1:9" ht="27.6" x14ac:dyDescent="0.3">
      <c r="A297" s="252"/>
      <c r="B297" s="174" t="s">
        <v>240</v>
      </c>
      <c r="C297" s="13" t="s">
        <v>249</v>
      </c>
      <c r="D297" s="13"/>
      <c r="E297" s="100"/>
      <c r="F297" s="55"/>
      <c r="G297" s="56"/>
      <c r="H297" s="56"/>
      <c r="I297" s="172" t="s">
        <v>244</v>
      </c>
    </row>
    <row r="298" spans="1:9" ht="27.6" x14ac:dyDescent="0.3">
      <c r="A298" s="252"/>
      <c r="B298" s="174" t="s">
        <v>241</v>
      </c>
      <c r="C298" s="13" t="s">
        <v>249</v>
      </c>
      <c r="D298" s="13"/>
      <c r="E298" s="100"/>
      <c r="F298" s="55"/>
      <c r="G298" s="56"/>
      <c r="H298" s="56"/>
      <c r="I298" s="172" t="s">
        <v>245</v>
      </c>
    </row>
    <row r="299" spans="1:9" ht="27.6" x14ac:dyDescent="0.3">
      <c r="A299" s="252"/>
      <c r="B299" s="174" t="s">
        <v>247</v>
      </c>
      <c r="C299" s="13" t="s">
        <v>249</v>
      </c>
      <c r="D299" s="13"/>
      <c r="E299" s="100"/>
      <c r="F299" s="55"/>
      <c r="G299" s="56"/>
      <c r="H299" s="56"/>
      <c r="I299" s="172" t="s">
        <v>246</v>
      </c>
    </row>
    <row r="300" spans="1:9" ht="27.6" x14ac:dyDescent="0.3">
      <c r="A300" s="253"/>
      <c r="B300" s="175" t="s">
        <v>238</v>
      </c>
      <c r="C300" s="13" t="s">
        <v>283</v>
      </c>
      <c r="D300" s="13"/>
      <c r="E300" s="100"/>
      <c r="F300" s="55"/>
      <c r="G300" s="56"/>
      <c r="H300" s="56"/>
      <c r="I300" s="172" t="s">
        <v>232</v>
      </c>
    </row>
    <row r="301" spans="1:9" ht="31.2" x14ac:dyDescent="0.3">
      <c r="A301" s="251" t="s">
        <v>237</v>
      </c>
      <c r="B301" s="176" t="s">
        <v>239</v>
      </c>
      <c r="C301" s="92" t="s">
        <v>248</v>
      </c>
      <c r="D301" s="92">
        <v>4</v>
      </c>
      <c r="E301" s="93">
        <v>4</v>
      </c>
      <c r="F301" s="55">
        <f t="shared" ref="F301" si="39">+E301-D301</f>
        <v>0</v>
      </c>
      <c r="G301" s="56">
        <f>292.54/4</f>
        <v>73.135000000000005</v>
      </c>
      <c r="H301" s="56">
        <f t="shared" ref="H301" si="40">ROUND(G301*F301,2)</f>
        <v>0</v>
      </c>
      <c r="I301" s="172" t="s">
        <v>233</v>
      </c>
    </row>
    <row r="302" spans="1:9" ht="27.6" x14ac:dyDescent="0.3">
      <c r="A302" s="252"/>
      <c r="B302" s="177" t="s">
        <v>242</v>
      </c>
      <c r="C302" s="13" t="s">
        <v>249</v>
      </c>
      <c r="D302" s="13"/>
      <c r="E302" s="100"/>
      <c r="F302" s="55"/>
      <c r="G302" s="56"/>
      <c r="H302" s="56"/>
      <c r="I302" s="172" t="s">
        <v>234</v>
      </c>
    </row>
    <row r="303" spans="1:9" ht="27.6" x14ac:dyDescent="0.3">
      <c r="A303" s="252"/>
      <c r="B303" s="177" t="s">
        <v>243</v>
      </c>
      <c r="C303" s="13" t="s">
        <v>249</v>
      </c>
      <c r="D303" s="13"/>
      <c r="E303" s="100"/>
      <c r="F303" s="55"/>
      <c r="G303" s="56"/>
      <c r="H303" s="56"/>
      <c r="I303" s="172" t="s">
        <v>235</v>
      </c>
    </row>
    <row r="304" spans="1:9" ht="27.6" x14ac:dyDescent="0.3">
      <c r="A304" s="253"/>
      <c r="B304" s="178" t="s">
        <v>238</v>
      </c>
      <c r="C304" s="13" t="s">
        <v>283</v>
      </c>
      <c r="D304" s="13"/>
      <c r="E304" s="100"/>
      <c r="F304" s="55"/>
      <c r="G304" s="56"/>
      <c r="H304" s="56"/>
      <c r="I304" s="172" t="s">
        <v>236</v>
      </c>
    </row>
    <row r="305" spans="1:16" ht="28.8" x14ac:dyDescent="0.3">
      <c r="A305" s="213"/>
      <c r="B305" s="214"/>
      <c r="C305" s="215"/>
      <c r="D305" s="216"/>
      <c r="E305" s="217"/>
      <c r="F305" s="218"/>
      <c r="G305" s="219" t="s">
        <v>28</v>
      </c>
      <c r="H305" s="220">
        <f>SUM(H8:H304)</f>
        <v>57675.72</v>
      </c>
      <c r="I305" s="221"/>
    </row>
    <row r="306" spans="1:16" ht="16.2" x14ac:dyDescent="0.45">
      <c r="A306" s="222"/>
      <c r="B306" s="222"/>
      <c r="C306" s="222"/>
      <c r="D306" s="223"/>
      <c r="E306" s="224"/>
      <c r="F306" s="225"/>
      <c r="G306" s="17"/>
      <c r="H306" s="17"/>
      <c r="I306" s="47"/>
      <c r="J306" s="57"/>
      <c r="K306" s="58"/>
      <c r="L306" s="58"/>
      <c r="M306" s="58"/>
      <c r="N306" s="58"/>
      <c r="O306" s="58"/>
      <c r="P306" s="58"/>
    </row>
    <row r="307" spans="1:16" x14ac:dyDescent="0.3">
      <c r="K307" s="58"/>
      <c r="L307" s="58"/>
      <c r="M307" s="58"/>
      <c r="N307" s="58"/>
      <c r="O307" s="58"/>
      <c r="P307" s="58"/>
    </row>
  </sheetData>
  <sheetProtection formatRows="0" insertRows="0" selectLockedCells="1"/>
  <mergeCells count="29">
    <mergeCell ref="A1:H1"/>
    <mergeCell ref="A296:A300"/>
    <mergeCell ref="A301:A304"/>
    <mergeCell ref="I294:I295"/>
    <mergeCell ref="I284:I286"/>
    <mergeCell ref="I287:I288"/>
    <mergeCell ref="I219:I221"/>
    <mergeCell ref="I222:I223"/>
    <mergeCell ref="A144:B144"/>
    <mergeCell ref="A224:B224"/>
    <mergeCell ref="I49:I50"/>
    <mergeCell ref="I64:I65"/>
    <mergeCell ref="I81:I82"/>
    <mergeCell ref="I101:I103"/>
    <mergeCell ref="I112:I114"/>
    <mergeCell ref="I115:I117"/>
    <mergeCell ref="I178:I179"/>
    <mergeCell ref="I165:I166"/>
    <mergeCell ref="I142:I143"/>
    <mergeCell ref="A2:H2"/>
    <mergeCell ref="J41:K41"/>
    <mergeCell ref="A5:H5"/>
    <mergeCell ref="A83:B83"/>
    <mergeCell ref="I39:I40"/>
    <mergeCell ref="I41:I42"/>
    <mergeCell ref="I43:I45"/>
    <mergeCell ref="A6:B6"/>
    <mergeCell ref="I30:I31"/>
    <mergeCell ref="I26:I29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9" orientation="landscape" r:id="rId1"/>
  <rowBreaks count="2" manualBreakCount="2">
    <brk id="14" max="8" man="1"/>
    <brk id="27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Lapas1!Print_Area</vt:lpstr>
    </vt:vector>
  </TitlesOfParts>
  <Company>Kauno m.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Kudirkienė</dc:creator>
  <cp:lastModifiedBy>Kristina Skvireckienė</cp:lastModifiedBy>
  <cp:lastPrinted>2021-11-17T10:01:38Z</cp:lastPrinted>
  <dcterms:created xsi:type="dcterms:W3CDTF">2014-12-03T07:24:06Z</dcterms:created>
  <dcterms:modified xsi:type="dcterms:W3CDTF">2021-11-23T09:48:55Z</dcterms:modified>
</cp:coreProperties>
</file>