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karadv\Documents\DARBAI\Raudondvario šaligatviai\Pakeitimai\Pakeitimas 02\PAKEITIMO INFO VISA\"/>
    </mc:Choice>
  </mc:AlternateContent>
  <workbookProtection workbookPassword="CAF1" lockStructure="1"/>
  <bookViews>
    <workbookView xWindow="-75" yWindow="-16320" windowWidth="29040" windowHeight="15840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9" i="1" l="1"/>
  <c r="H148" i="1"/>
  <c r="H146" i="1"/>
  <c r="H145" i="1"/>
  <c r="H144" i="1"/>
  <c r="H143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8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H93" i="1"/>
  <c r="H91" i="1"/>
  <c r="H90" i="1"/>
  <c r="H89" i="1"/>
  <c r="H88" i="1"/>
  <c r="H87" i="1"/>
  <c r="H86" i="1"/>
  <c r="H85" i="1"/>
  <c r="H84" i="1"/>
  <c r="H11" i="1"/>
  <c r="H41" i="1"/>
  <c r="H150" i="1" l="1"/>
  <c r="H151" i="1" s="1"/>
  <c r="J151" i="1" l="1"/>
  <c r="J152" i="1" s="1"/>
  <c r="J153" i="1" s="1"/>
  <c r="H152" i="1"/>
  <c r="H153" i="1" s="1"/>
  <c r="H75" i="1"/>
  <c r="H74" i="1"/>
  <c r="H73" i="1"/>
  <c r="H72" i="1"/>
  <c r="H71" i="1"/>
  <c r="H70" i="1"/>
  <c r="H69" i="1"/>
  <c r="H68" i="1"/>
  <c r="H67" i="1"/>
  <c r="H66" i="1"/>
  <c r="H64" i="1"/>
  <c r="H62" i="1"/>
  <c r="H63" i="1"/>
  <c r="H15" i="1"/>
  <c r="H59" i="1"/>
  <c r="G51" i="1"/>
  <c r="G37" i="1"/>
  <c r="H39" i="1"/>
  <c r="H36" i="1"/>
  <c r="H51" i="1" l="1"/>
  <c r="H37" i="1"/>
  <c r="H25" i="1"/>
  <c r="H23" i="1"/>
  <c r="H17" i="1"/>
  <c r="H16" i="1"/>
  <c r="H14" i="1"/>
  <c r="H13" i="1"/>
  <c r="H20" i="1" l="1"/>
  <c r="H10" i="1" l="1"/>
  <c r="H21" i="1"/>
  <c r="H22" i="1"/>
  <c r="H24" i="1"/>
  <c r="H26" i="1"/>
  <c r="H27" i="1"/>
  <c r="H28" i="1"/>
  <c r="H30" i="1"/>
  <c r="H31" i="1"/>
  <c r="H32" i="1"/>
  <c r="H33" i="1"/>
  <c r="H34" i="1"/>
  <c r="H35" i="1"/>
  <c r="H38" i="1"/>
  <c r="H42" i="1"/>
  <c r="H43" i="1"/>
  <c r="H44" i="1"/>
  <c r="H45" i="1"/>
  <c r="H46" i="1"/>
  <c r="H47" i="1"/>
  <c r="H48" i="1"/>
  <c r="H49" i="1"/>
  <c r="H50" i="1"/>
  <c r="H52" i="1"/>
  <c r="H53" i="1"/>
  <c r="H54" i="1"/>
  <c r="H56" i="1"/>
  <c r="H57" i="1"/>
  <c r="H58" i="1"/>
  <c r="H60" i="1"/>
  <c r="H61" i="1"/>
  <c r="H77" i="1"/>
  <c r="H78" i="1"/>
  <c r="J78" i="1" l="1"/>
  <c r="H79" i="1"/>
</calcChain>
</file>

<file path=xl/sharedStrings.xml><?xml version="1.0" encoding="utf-8"?>
<sst xmlns="http://schemas.openxmlformats.org/spreadsheetml/2006/main" count="454" uniqueCount="167">
  <si>
    <t>Eil. Nr.</t>
  </si>
  <si>
    <t>Darbų rūšis ir aprašymas</t>
  </si>
  <si>
    <t>Mato vnt.</t>
  </si>
  <si>
    <t>2.1</t>
  </si>
  <si>
    <t>4.7</t>
  </si>
  <si>
    <t>10 m2</t>
  </si>
  <si>
    <t>100 m2</t>
  </si>
  <si>
    <t>100 m3</t>
  </si>
  <si>
    <t>5.2.1</t>
  </si>
  <si>
    <t>Betoninių trinkelių 200x100x60 mm (neregių vedimo sistemos) grindinys, kai siūlės užpildomos atsijomis</t>
  </si>
  <si>
    <t>Pagrindų išlyginamųjų ir paruošiamųjų sluoksnių iš smėlio-žvyro mišinių įrengimas</t>
  </si>
  <si>
    <t>II grupės grunto kasimas ekskavatoriais su 0.4 m3 kaušu, pakrovimas į autosavivarčius, vežiojimas iki 15 km ir darbas sąvartoje</t>
  </si>
  <si>
    <t>1000 m3</t>
  </si>
  <si>
    <t>1.2</t>
  </si>
  <si>
    <t>Asfalto dangų nufrezavimas*</t>
  </si>
  <si>
    <t>m</t>
  </si>
  <si>
    <t>t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</si>
  <si>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</si>
  <si>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</si>
  <si>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</si>
  <si>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</si>
  <si>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</si>
  <si>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</si>
  <si>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</si>
  <si>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2.2</t>
  </si>
  <si>
    <t>Grunto kasimas rankinius būdu</t>
  </si>
  <si>
    <t>m3</t>
  </si>
  <si>
    <t>4.3</t>
  </si>
  <si>
    <t>Viensl. pagrindo iš dolomit. skaldos 0/45 įrengimas</t>
  </si>
  <si>
    <t>5.1.12</t>
  </si>
  <si>
    <t>1. Paruošiamieji darbai</t>
  </si>
  <si>
    <t>1.3</t>
  </si>
  <si>
    <t>Asfaltbetonio dangos išardymas mechanizuotai*</t>
  </si>
  <si>
    <t>1.1</t>
  </si>
  <si>
    <t>Šaligatvių iš betono plytelių ir trinkelių ardymas*</t>
  </si>
  <si>
    <t>1.5</t>
  </si>
  <si>
    <t>Bordiūrų, sudėtų ant betoninio pagrindo, išardymas*</t>
  </si>
  <si>
    <t>1.4</t>
  </si>
  <si>
    <t>Bordiūrų (šaligatvio bortų), sudėtų ant betono pagrindo, išardymas*</t>
  </si>
  <si>
    <t>1.9</t>
  </si>
  <si>
    <t>Statybinių atliekų/išardytų elementų kasimas ekskavatoriais su 0.25 m3 kaušu, pakrovimas į autosavivarčius ir išvežimas iki 15 km</t>
  </si>
  <si>
    <t>4.1</t>
  </si>
  <si>
    <t>Grunto sluoksnio sutankinimas vibraciniu volu</t>
  </si>
  <si>
    <t>5.1.8</t>
  </si>
  <si>
    <t>8 cm storio apatinio pagrindo sluoksnio iš mišinio AC 22 PS įrengimas</t>
  </si>
  <si>
    <t>5.1.9 K4=4</t>
  </si>
  <si>
    <t>Keičiant sluoksnio storį, kiekvienam 0,5 cm pasikeitimui su asfaltbetoniu AC 22 PS pridėti</t>
  </si>
  <si>
    <t>5.1.38</t>
  </si>
  <si>
    <t>Pasluoksnio pagruntavimas polimerine modifikuota emulsija C60BP4-S</t>
  </si>
  <si>
    <t>5.1.18</t>
  </si>
  <si>
    <t>5 cm storio apatinio dangos sl. iš AC 16 AS asfaltbetonio mišinio įrengimas klotuvu, kurio našumas daugiau 200 iki 500 t/h</t>
  </si>
  <si>
    <t>5.1.22</t>
  </si>
  <si>
    <t xml:space="preserve">4 cm storio dangos įrengimas, panaudojant asfaltbetonio klotuvą su automatiniu aukščio reguliavimu, iš asfaltbetonio mišinio  AC 11 VS </t>
  </si>
  <si>
    <t>5.1.23 K4=2</t>
  </si>
  <si>
    <t>Keičiant sluoksnio storį, kiekvienam 0,5 cm pasikeitimui su asfaltbetoniu AC 11 VS prie normatyvų K16-152-2 pridėti arba atimti</t>
  </si>
  <si>
    <t>3. Autobusų sustojimo vietų iškėlimas ir įrengimas (kairė pusė) DK 3</t>
  </si>
  <si>
    <t>5.2.6</t>
  </si>
  <si>
    <t>80x200 mm skersmens betoninių bordiūrų ant betoninio pagrindo įrengimas</t>
  </si>
  <si>
    <t>100 m</t>
  </si>
  <si>
    <t>5.2.9</t>
  </si>
  <si>
    <t>150x300 mm skersmens betoninių bordiūrų ant betoninio pagrindo įrengimas</t>
  </si>
  <si>
    <t>Aikštelių iš betoninių trinkelių įrengimas</t>
  </si>
  <si>
    <t>5.2.11</t>
  </si>
  <si>
    <t>3 cm storio pasluoksnio iš dolomito atsijų įrengimas</t>
  </si>
  <si>
    <t>5.2.3</t>
  </si>
  <si>
    <t>Betoninių  pilkos spalvos 8cm trinkelių grindinio grindimas siūles užpilant atsijomis</t>
  </si>
  <si>
    <t>5.1.4</t>
  </si>
  <si>
    <t>8 cm storio pagrindo dangos sluoksnio iš asfaltbetonio AC 22 PN mišinio įrengimas klotuvu, kurio našumas daugiau 200 iki 500 t/h</t>
  </si>
  <si>
    <t>5.1.37</t>
  </si>
  <si>
    <t>Juodų dangų paviršiaus pagruntavimas bitumine emulsija</t>
  </si>
  <si>
    <t>5.1.24</t>
  </si>
  <si>
    <t>4 cm storio virš. dangos sluoksnio iš AC 11 VN asfaltbetonio mišinio įrengimas klotuvu, kurio našumas daugiau 200 iki 500 t/h</t>
  </si>
  <si>
    <t>5. Kiti darbai</t>
  </si>
  <si>
    <t>RAUDONDVARIO PL. GATVĖS PLATINIMO DARBAI NUO RINGAILĖS G. IKI
MAUMEDŽIO G. (DEŠINĖ PUSĖ)</t>
  </si>
  <si>
    <t>3. Autobusų sustojimo vietų iškėlimas ir įrengimas (dešinė pusė) DK 3</t>
  </si>
  <si>
    <t>5 cm storio viensl. dangos iš AC 16 PD asfaltbetonio mišinio įrengimas klotuvu, kurio našumas daugiau 200 iki 500 t/h</t>
  </si>
  <si>
    <t>Raudondvario pl. Šaligatvio remonto darbai</t>
  </si>
  <si>
    <t>Bendra kaina Eur (be PVM)</t>
  </si>
  <si>
    <t>km</t>
  </si>
  <si>
    <t>Pastabos</t>
  </si>
  <si>
    <t xml:space="preserve">Vieneto įkainis, Eur           (be PVM) / </t>
  </si>
  <si>
    <t>Skirtumas</t>
  </si>
  <si>
    <t xml:space="preserve">Kalk. Nr. 1; N57P-0126 </t>
  </si>
  <si>
    <t xml:space="preserve">*-PRA-BD,S-SKŽ (paruošiamieji darbai) 2.p. </t>
  </si>
  <si>
    <t xml:space="preserve">*-PRA-BD,S-SKŽ (paruošiamieji darbai) 3.p. </t>
  </si>
  <si>
    <t xml:space="preserve">*-PRA-BD,S-SKŽ (paruošiamieji darbai) 4.p. </t>
  </si>
  <si>
    <t xml:space="preserve">*-PRA-BD,S-SKŽ (paruošiamieji darbai) 5.p. </t>
  </si>
  <si>
    <t xml:space="preserve">*-PRA-BD,S-SKŽ (paruošiamieji darbai) 6.p. </t>
  </si>
  <si>
    <t xml:space="preserve">*-PRA-BD,S-SKŽ (paruošiamieji darbai) 7.p. </t>
  </si>
  <si>
    <t xml:space="preserve">*-PRA-BD,S-SKŽ (paruošiamieji darbai) 8.p. </t>
  </si>
  <si>
    <t xml:space="preserve">*-PRA-BD,S-SKŽ (paruošiamieji darbai) 9.p. </t>
  </si>
  <si>
    <t xml:space="preserve">*-PRA-BD,S-SKŽ (Aikštelių iš betoninių trinkelių įrengimas) 15.p. </t>
  </si>
  <si>
    <t xml:space="preserve">*-PRA-BD,S-SKŽ (Aikštelių iš betoninių trinkelių įrengimas) 18.p. </t>
  </si>
  <si>
    <t xml:space="preserve">*-PRA-BD,S-SKŽ (Aikštelių iš betoninių trinkelių įrengimas) 17.p. </t>
  </si>
  <si>
    <t xml:space="preserve">*-PRA-BD,S-SKŽ (Aikštelių iš betoninių trinkelių įrengimas)16.p. </t>
  </si>
  <si>
    <t xml:space="preserve">*-PRA-BD,S-SKŽ (Kiti darbai) 1.p. </t>
  </si>
  <si>
    <t>Kiekis (Projektinis (PRA))</t>
  </si>
  <si>
    <t>RAUDONDVARIO PL. GATVĖS PLATINIMO DARBAI NUO RINGAILĖS G. IKI
MAUMEDŽIO G. (KAIRĖ PUSĖ)</t>
  </si>
  <si>
    <t>1.11</t>
  </si>
  <si>
    <t>Frezuoto asfalto  transportavimas iki 10 km atstumu</t>
  </si>
  <si>
    <t xml:space="preserve">*-PRA-BD,S-SKŽ (Autobusų sustojimo vietų iškėlimas ir įrengimas (kairė pusė) DK 3) 1.p. </t>
  </si>
  <si>
    <t xml:space="preserve">*-PRA-BD,S-SKŽ (Autobusų sustojimo vietų iškėlimas ir įrengimas (kairė pusė) DK 3) 2.p. </t>
  </si>
  <si>
    <t xml:space="preserve">*-PRA-BD,S-SKŽ (Autobusų sustojimo vietų iškėlimas ir įrengimas (kairė pusė) DK 3) 3.p. </t>
  </si>
  <si>
    <t xml:space="preserve">*-PRA-BD,S-SKŽ (Autobusų sustojimo vietų iškėlimas ir įrengimas (kairė pusė) DK 3) 4.p. </t>
  </si>
  <si>
    <t xml:space="preserve">*-PRA-BD,S-SKŽ (Autobusų sustojimo vietų iškėlimas ir įrengimas (kairė pusė) DK 3) 5.p. </t>
  </si>
  <si>
    <t xml:space="preserve">*-PRA-BD,S-SKŽ (Autobusų sustojimo vietų iškėlimas ir įrengimas (kairė pusė) DK 3) 6.p. </t>
  </si>
  <si>
    <t xml:space="preserve">*-PRA-BD,S-SKŽ (Autobusų sustojimo vietų iškėlimas ir įrengimas (kairė pusė) DK 3) 7.p. </t>
  </si>
  <si>
    <t xml:space="preserve">*-PRA-BD,S-SKŽ (Autobusų sustojimo vietų iškėlimas ir įrengimas (kairė pusė) DK 3) 8.p. </t>
  </si>
  <si>
    <t xml:space="preserve">*-PRA-BD,S-SKŽ (Autobusų sustojimo vietų iškėlimas ir įrengimas (kairė pusė) DK 3) 9.p. </t>
  </si>
  <si>
    <t xml:space="preserve">*-PRA-BD,S-SKŽ (Autobusų sustojimo vietų iškėlimas ir įrengimas (kairė pusė) DK 3) 10.p. </t>
  </si>
  <si>
    <t xml:space="preserve">*-PRA-BD,S-SKŽ (Aikštelių iš betoninių trinkelių įrengimas) 12.p. </t>
  </si>
  <si>
    <t xml:space="preserve">*-PRA-BD,S-SKŽ (Aikštelių iš betoninių trinkelių įrengimas) 13-14.p. </t>
  </si>
  <si>
    <t xml:space="preserve">*-PRA-BD,S-SKŽ (Aikštelių iš betoninių trinkelių įrengimas) 19.p. </t>
  </si>
  <si>
    <t>Asfaltbetonio dangos išardymas mechanizuotai*autobusų sustojimo vietose</t>
  </si>
  <si>
    <t xml:space="preserve">2. Gatvės dangos konstrukcija kraštuose - platinimas (dešinė pusė) (asfalto danga) </t>
  </si>
  <si>
    <t>Keičiant sluoksnio storį, kiekvienam 0,5 cm pasikeitimui su asfaltbetoniu AC 22 PN pridėti</t>
  </si>
  <si>
    <t>5.1.5  K4=4</t>
  </si>
  <si>
    <t>Keičiant sluoksnio storį, kiekvienam 0,5 cm pasikeitimui su asfaltbetoniu AC 16 AS pridėti</t>
  </si>
  <si>
    <t>5.1.19  K4=2</t>
  </si>
  <si>
    <t xml:space="preserve">4. Trinkelių dangos įrengimas ties perėjomis </t>
  </si>
  <si>
    <t>6. Kiti darbai</t>
  </si>
  <si>
    <r>
      <rPr>
        <sz val="12"/>
        <rFont val="Times New Roman"/>
        <family val="1"/>
        <charset val="186"/>
      </rPr>
      <t>Objektas:</t>
    </r>
    <r>
      <rPr>
        <b/>
        <sz val="12"/>
        <rFont val="Times New Roman"/>
        <family val="1"/>
      </rPr>
      <t xml:space="preserve"> Raudondvario pl. šaligatvių ir važiuojamosios dalies  platinimo (atkarpa nuo Ringailės g. iki Maumedžių g.) remonto darbai</t>
    </r>
  </si>
  <si>
    <t xml:space="preserve">2. Gatvės dangos konstrukcija kraštuose - platinimas (kairė pusė) </t>
  </si>
  <si>
    <t xml:space="preserve">*-PRA-BD,S-SKŽ (Gatvės dangos konstrukcija kraštuose - platinimas (kairė pusė)  1.p. </t>
  </si>
  <si>
    <t xml:space="preserve">*-PRA-BD,S-SKŽ (Gatvės dangos konstrukcija kraštuose - platinimas (kairė pusė)  2.p. </t>
  </si>
  <si>
    <t xml:space="preserve">*-PRA-BD,S-SKŽ (Gatvės dangos konstrukcija kraštuose - platinimas (kairė pusė)  3.p. </t>
  </si>
  <si>
    <t xml:space="preserve">*-PRA-BD,S-SKŽ (Gatvės dangos konstrukcija kraštuose - platinimas (kairė pusė)  4.p. </t>
  </si>
  <si>
    <t xml:space="preserve">*-PRA-BD,S-SKŽ (Gatvės dangos konstrukcija kraštuose - platinimas (kairė pusė)  5.p. </t>
  </si>
  <si>
    <t xml:space="preserve">*-PRA-BD,S-SKŽ (Gatvės dangos konstrukcija kraštuose - platinimas (kairė pusė) 6.p. </t>
  </si>
  <si>
    <t xml:space="preserve">*-PRA-BD,S-SKŽ (Gatvės dangos konstrukcija kraštuose - platinimas (kairė pusė)  7.p. </t>
  </si>
  <si>
    <t xml:space="preserve">*-PRA-BD,S-SKŽ (Gatvės dangos konstrukcija kraštuose - platinimas (kairė pusė)  8.p. </t>
  </si>
  <si>
    <t>Kiekis (Susitarimao SR1-310 (2021-09-27)/ planuojamas)</t>
  </si>
  <si>
    <t>6.5</t>
  </si>
  <si>
    <t>Sankasos sutvirtinimas geotinklu (radialinis standumas prie 0.5% deformacijų ≥390 kN/m)</t>
  </si>
  <si>
    <t>m2</t>
  </si>
  <si>
    <t>6.6</t>
  </si>
  <si>
    <t>Šlaitų/sankasos sutvirtinimas geotekstile, svoris ≥170g/m2</t>
  </si>
  <si>
    <r>
      <t xml:space="preserve">*-PRA-BD,S-SKŽ (Gatvės dangos konstrukcija kraštuose - platinimas (kairė pusė)  9.p. </t>
    </r>
    <r>
      <rPr>
        <i/>
        <u/>
        <sz val="11"/>
        <color rgb="FF7030A0"/>
        <rFont val="Times New Roman"/>
        <family val="1"/>
        <charset val="186"/>
      </rPr>
      <t>Kiekis pateiktas įvertinus geotinkui ir geotekstilei būtinas užlaidas (10%)</t>
    </r>
    <r>
      <rPr>
        <sz val="11"/>
        <color rgb="FF7030A0"/>
        <rFont val="Times New Roman"/>
        <family val="1"/>
        <charset val="186"/>
      </rPr>
      <t xml:space="preserve"> UAB "Rusnė" raštas Nr.11-06</t>
    </r>
  </si>
  <si>
    <t>4. Nuovažų įrengimas</t>
  </si>
  <si>
    <t xml:space="preserve">*-PRA-BD,S-SKŽ (Nuovažų įrengimas) 1.p. </t>
  </si>
  <si>
    <t xml:space="preserve">*-PRA-BD,S-SKŽ (Nuovažų įrengimas) 2.p. </t>
  </si>
  <si>
    <t xml:space="preserve">*-PRA-BD,S-SKŽ (Nuovažų įrengimas) 3.p. </t>
  </si>
  <si>
    <t xml:space="preserve">*-PRA-BD,S-SKŽ (Nuovažų įrengimas) 4.p. </t>
  </si>
  <si>
    <t xml:space="preserve">*-PRA-BD,S-SKŽ (Nuovažų įrengimas) 5.p. </t>
  </si>
  <si>
    <t xml:space="preserve">*-PRA-BD,S-SKŽ (Nuovažų įrengimas) 6.p. </t>
  </si>
  <si>
    <t xml:space="preserve">*-PRA-BD,S-SKŽ (Nuovažų įrengimas) 7.p. </t>
  </si>
  <si>
    <t xml:space="preserve">*-PRA-BD,S-SKŽ (Nuovažų įrengimas) 8.p. </t>
  </si>
  <si>
    <r>
      <t>Kelio ašinės linijos ir kelio juostos nužymėjimas trasoje*</t>
    </r>
    <r>
      <rPr>
        <i/>
        <sz val="11"/>
        <color rgb="FFFF0000"/>
        <rFont val="Times New Roman"/>
        <family val="1"/>
      </rPr>
      <t>Trasos geodezinis nužymėjimas</t>
    </r>
  </si>
  <si>
    <r>
      <t xml:space="preserve">8 cm storio pagrindo dangos sluoksnio iš asfaltbetonio </t>
    </r>
    <r>
      <rPr>
        <b/>
        <sz val="11"/>
        <color rgb="FFFF0000"/>
        <rFont val="Times New Roman"/>
        <family val="1"/>
      </rPr>
      <t xml:space="preserve">AC 22 PN </t>
    </r>
    <r>
      <rPr>
        <sz val="11"/>
        <color rgb="FFFF0000"/>
        <rFont val="Times New Roman"/>
        <family val="1"/>
      </rPr>
      <t>mišinio įrengimas klotuvu, kurio našumas daugiau 200 iki 500 t/h</t>
    </r>
  </si>
  <si>
    <t xml:space="preserve">*-PRA-BD,S-SKŽ (Takų įrengimas) 1.p. </t>
  </si>
  <si>
    <t xml:space="preserve">*-PRA-BD,S-SKŽ (Takų įrengimas) 2.p. </t>
  </si>
  <si>
    <t xml:space="preserve">*-PRA-BD,S-SKŽ (Takų įrengimas) 3.p. </t>
  </si>
  <si>
    <t xml:space="preserve">*-PRA-BD,S-SKŽ (Takų įrengimas) 4.p. </t>
  </si>
  <si>
    <t xml:space="preserve">*-PRA-BD,S-SKŽ (Takų įrengimas) 5.p. </t>
  </si>
  <si>
    <t xml:space="preserve">*-PRA-BD,S-SKŽ (Takų įrengimas) 6.p. </t>
  </si>
  <si>
    <t xml:space="preserve">*-PRA-BD,S-SKŽ (Takų įrengimas) 7.p. </t>
  </si>
  <si>
    <t>5. Takų įrengimas</t>
  </si>
  <si>
    <t>Atliekami - neatliekami darbai (Papildomi darbai Nr.2)</t>
  </si>
  <si>
    <t>Priedas Nr.9</t>
  </si>
  <si>
    <t>Nevykdomi darbai</t>
  </si>
  <si>
    <t>Vykdomi dabai</t>
  </si>
  <si>
    <t>Iš viso vykdomi darbai, EUR be PVM:</t>
  </si>
  <si>
    <t>Iš viso nevykdomi darbai, EUR be PVM:</t>
  </si>
  <si>
    <t xml:space="preserve"> PVM 21%:</t>
  </si>
  <si>
    <t>Iš viso papildomi darbai, EUR be PVM:</t>
  </si>
  <si>
    <t>Iš viso papildomi darbai, EUR su PVM:</t>
  </si>
  <si>
    <t>Dėl geotekstilės ir armavimo geotinklo panaudojimo, įrengiant kelkraštį bei dėl 2021.09.27 papildomo susitarimo Nr. SR1-310 patvirtintų kiekių ir projektinių kiekių skirtumo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</si>
</sst>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59" x14ac:knownFonts="1"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1"/>
      <color indexed="8"/>
      <name val="Calibri"/>
      <family val="2"/>
      <charset val="186"/>
    </font>
    <font>
      <b/>
      <i/>
      <u/>
      <sz val="12"/>
      <color rgb="FF000000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i/>
      <u/>
      <sz val="11"/>
      <color indexed="8"/>
      <name val="Times New Roman"/>
      <family val="1"/>
      <charset val="186"/>
    </font>
    <font>
      <b/>
      <i/>
      <u/>
      <sz val="11"/>
      <name val="Times New Roman"/>
      <family val="1"/>
      <charset val="186"/>
    </font>
    <font>
      <b/>
      <i/>
      <u/>
      <sz val="11"/>
      <color indexed="8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i/>
      <u val="singleAccounting"/>
      <sz val="11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u val="singleAccounting"/>
      <sz val="11"/>
      <color rgb="FFFF0000"/>
      <name val="Calibri"/>
      <family val="2"/>
      <charset val="186"/>
    </font>
    <font>
      <b/>
      <i/>
      <sz val="11"/>
      <color indexed="8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u/>
      <sz val="11"/>
      <name val="Times New Roman"/>
      <family val="1"/>
    </font>
    <font>
      <b/>
      <i/>
      <u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7030A0"/>
      <name val="Times New Roman"/>
      <family val="1"/>
    </font>
    <font>
      <b/>
      <sz val="11"/>
      <color rgb="FF7030A0"/>
      <name val="Times New Roman"/>
      <family val="1"/>
    </font>
    <font>
      <i/>
      <sz val="11"/>
      <color rgb="FF7030A0"/>
      <name val="Times New Roman"/>
      <family val="1"/>
    </font>
    <font>
      <b/>
      <i/>
      <u/>
      <sz val="11"/>
      <color rgb="FF7030A0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rgb="FF7030A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1"/>
      <color rgb="FF7030A0"/>
      <name val="Times New Roman"/>
      <family val="1"/>
      <charset val="186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color rgb="FFFF0000"/>
      <name val="Times New Roman"/>
      <family val="1"/>
      <charset val="186"/>
    </font>
    <font>
      <sz val="11"/>
      <color rgb="FFFF0000"/>
      <name val="Calibri"/>
      <family val="2"/>
      <charset val="186"/>
    </font>
    <font>
      <b/>
      <u val="singleAccounting"/>
      <sz val="11"/>
      <color indexed="8"/>
      <name val="Times New Roman"/>
      <family val="1"/>
      <charset val="186"/>
    </font>
    <font>
      <b/>
      <u val="singleAccounting"/>
      <sz val="11"/>
      <color rgb="FF000000"/>
      <name val="Times New Roman"/>
      <family val="1"/>
      <charset val="186"/>
    </font>
    <font>
      <i/>
      <u val="singleAccounting"/>
      <sz val="11"/>
      <color rgb="FF000000"/>
      <name val="Times New Roman"/>
      <family val="1"/>
      <charset val="186"/>
    </font>
    <font>
      <i/>
      <u val="singleAccounting"/>
      <sz val="11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justify" wrapText="1"/>
      <protection locked="0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vertical="justify"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164" fontId="14" fillId="0" borderId="0" xfId="2" applyFont="1" applyBorder="1" applyAlignment="1" applyProtection="1">
      <alignment vertical="justify" wrapText="1"/>
      <protection hidden="1"/>
    </xf>
    <xf numFmtId="164" fontId="0" fillId="0" borderId="0" xfId="2" applyFont="1" applyProtection="1">
      <protection locked="0"/>
    </xf>
    <xf numFmtId="0" fontId="11" fillId="3" borderId="2" xfId="0" applyFont="1" applyFill="1" applyBorder="1" applyAlignment="1">
      <alignment vertical="center" wrapText="1"/>
    </xf>
    <xf numFmtId="164" fontId="3" fillId="3" borderId="2" xfId="2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vertical="justify" wrapText="1"/>
      <protection locked="0"/>
    </xf>
    <xf numFmtId="0" fontId="11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164" fontId="3" fillId="2" borderId="2" xfId="2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8" fillId="3" borderId="2" xfId="0" applyFont="1" applyFill="1" applyBorder="1" applyAlignment="1">
      <alignment vertical="center" wrapText="1"/>
    </xf>
    <xf numFmtId="0" fontId="16" fillId="3" borderId="2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0" fontId="19" fillId="0" borderId="0" xfId="0" applyFont="1" applyFill="1" applyProtection="1">
      <protection locked="0"/>
    </xf>
    <xf numFmtId="0" fontId="20" fillId="3" borderId="2" xfId="0" applyFont="1" applyFill="1" applyBorder="1" applyAlignment="1">
      <alignment vertical="center" wrapText="1"/>
    </xf>
    <xf numFmtId="0" fontId="22" fillId="0" borderId="2" xfId="0" applyFont="1" applyFill="1" applyBorder="1" applyAlignment="1" applyProtection="1">
      <alignment horizontal="center" vertical="center" wrapText="1"/>
      <protection hidden="1"/>
    </xf>
    <xf numFmtId="0" fontId="21" fillId="3" borderId="2" xfId="0" applyFont="1" applyFill="1" applyBorder="1"/>
    <xf numFmtId="0" fontId="21" fillId="3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4" fillId="0" borderId="0" xfId="0" applyFont="1" applyFill="1" applyProtection="1"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5" fillId="3" borderId="2" xfId="0" applyFont="1" applyFill="1" applyBorder="1"/>
    <xf numFmtId="0" fontId="25" fillId="3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8" fillId="0" borderId="0" xfId="0" applyFont="1" applyFill="1" applyProtection="1"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  <protection hidden="1"/>
    </xf>
    <xf numFmtId="2" fontId="29" fillId="0" borderId="2" xfId="0" applyNumberFormat="1" applyFont="1" applyBorder="1" applyAlignment="1" applyProtection="1">
      <alignment horizontal="center" vertical="center" wrapText="1"/>
      <protection hidden="1"/>
    </xf>
    <xf numFmtId="2" fontId="2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locked="0"/>
    </xf>
    <xf numFmtId="164" fontId="8" fillId="3" borderId="2" xfId="2" applyFont="1" applyFill="1" applyBorder="1" applyAlignment="1" applyProtection="1">
      <alignment horizontal="center" vertical="center" wrapText="1"/>
      <protection hidden="1"/>
    </xf>
    <xf numFmtId="164" fontId="8" fillId="0" borderId="2" xfId="2" applyFont="1" applyBorder="1" applyAlignment="1" applyProtection="1">
      <alignment horizontal="center" vertical="center" wrapText="1"/>
      <protection hidden="1"/>
    </xf>
    <xf numFmtId="164" fontId="7" fillId="0" borderId="2" xfId="2" applyFont="1" applyBorder="1" applyAlignment="1" applyProtection="1">
      <alignment horizontal="center" vertical="center" wrapText="1"/>
      <protection hidden="1"/>
    </xf>
    <xf numFmtId="164" fontId="8" fillId="2" borderId="2" xfId="2" applyFont="1" applyFill="1" applyBorder="1" applyAlignment="1" applyProtection="1">
      <alignment horizontal="center" vertical="center" wrapText="1"/>
      <protection hidden="1"/>
    </xf>
    <xf numFmtId="43" fontId="32" fillId="0" borderId="0" xfId="0" applyNumberFormat="1" applyFont="1" applyProtection="1">
      <protection locked="0"/>
    </xf>
    <xf numFmtId="0" fontId="33" fillId="0" borderId="0" xfId="0" applyFont="1" applyProtection="1"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35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164" fontId="15" fillId="2" borderId="2" xfId="2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39" fillId="2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164" fontId="7" fillId="2" borderId="2" xfId="2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vertical="justify" wrapText="1"/>
      <protection locked="0"/>
    </xf>
    <xf numFmtId="0" fontId="0" fillId="2" borderId="0" xfId="0" applyFill="1" applyProtection="1">
      <protection locked="0"/>
    </xf>
    <xf numFmtId="0" fontId="41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wrapText="1"/>
    </xf>
    <xf numFmtId="0" fontId="42" fillId="2" borderId="2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164" fontId="41" fillId="2" borderId="2" xfId="2" applyFont="1" applyFill="1" applyBorder="1" applyAlignment="1" applyProtection="1">
      <alignment horizontal="center" vertical="center" wrapText="1"/>
      <protection hidden="1"/>
    </xf>
    <xf numFmtId="0" fontId="45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2" fontId="4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>
      <alignment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39" fillId="2" borderId="2" xfId="0" applyFont="1" applyFill="1" applyBorder="1" applyAlignment="1">
      <alignment horizontal="center" vertical="center" wrapText="1" shrinkToFit="1"/>
    </xf>
    <xf numFmtId="0" fontId="40" fillId="2" borderId="2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164" fontId="3" fillId="0" borderId="4" xfId="2" applyFont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/>
    <xf numFmtId="0" fontId="50" fillId="2" borderId="2" xfId="0" applyFont="1" applyFill="1" applyBorder="1"/>
    <xf numFmtId="0" fontId="51" fillId="2" borderId="2" xfId="0" applyFont="1" applyFill="1" applyBorder="1"/>
    <xf numFmtId="0" fontId="38" fillId="2" borderId="2" xfId="0" applyFont="1" applyFill="1" applyBorder="1"/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wrapText="1"/>
    </xf>
    <xf numFmtId="0" fontId="50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2" fontId="15" fillId="2" borderId="2" xfId="0" applyNumberFormat="1" applyFont="1" applyFill="1" applyBorder="1" applyAlignment="1" applyProtection="1">
      <alignment vertical="center" wrapText="1"/>
      <protection hidden="1"/>
    </xf>
    <xf numFmtId="0" fontId="15" fillId="2" borderId="6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top" wrapText="1"/>
    </xf>
    <xf numFmtId="0" fontId="52" fillId="2" borderId="2" xfId="0" applyFont="1" applyFill="1" applyBorder="1" applyAlignment="1">
      <alignment vertical="center" wrapText="1"/>
    </xf>
    <xf numFmtId="2" fontId="4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>
      <alignment horizontal="left" vertical="top"/>
    </xf>
    <xf numFmtId="0" fontId="41" fillId="2" borderId="2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center" vertical="top" wrapText="1"/>
    </xf>
    <xf numFmtId="0" fontId="41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164" fontId="41" fillId="3" borderId="2" xfId="2" applyFont="1" applyFill="1" applyBorder="1" applyAlignment="1" applyProtection="1">
      <alignment horizontal="center" vertical="center" wrapText="1"/>
      <protection hidden="1"/>
    </xf>
    <xf numFmtId="164" fontId="30" fillId="3" borderId="2" xfId="2" applyFont="1" applyFill="1" applyBorder="1" applyAlignment="1" applyProtection="1">
      <alignment horizontal="center" vertical="center" wrapText="1"/>
      <protection hidden="1"/>
    </xf>
    <xf numFmtId="2" fontId="29" fillId="0" borderId="4" xfId="0" applyNumberFormat="1" applyFont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left" vertical="top" wrapText="1"/>
      <protection hidden="1"/>
    </xf>
    <xf numFmtId="0" fontId="8" fillId="4" borderId="2" xfId="0" applyFont="1" applyFill="1" applyBorder="1" applyAlignment="1" applyProtection="1">
      <alignment horizontal="left" vertical="center" wrapText="1"/>
      <protection hidden="1"/>
    </xf>
    <xf numFmtId="0" fontId="8" fillId="4" borderId="5" xfId="0" applyFont="1" applyFill="1" applyBorder="1" applyAlignment="1" applyProtection="1">
      <alignment horizontal="center" vertical="center"/>
      <protection hidden="1"/>
    </xf>
    <xf numFmtId="0" fontId="26" fillId="4" borderId="5" xfId="1" applyFont="1" applyFill="1" applyBorder="1" applyAlignment="1" applyProtection="1">
      <alignment horizontal="center" vertical="top" wrapText="1"/>
      <protection hidden="1"/>
    </xf>
    <xf numFmtId="0" fontId="17" fillId="4" borderId="2" xfId="1" applyFont="1" applyFill="1" applyBorder="1" applyAlignment="1" applyProtection="1">
      <alignment horizontal="center" vertical="top" wrapText="1"/>
      <protection hidden="1"/>
    </xf>
    <xf numFmtId="2" fontId="29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left" vertical="top" wrapText="1"/>
      <protection hidden="1"/>
    </xf>
    <xf numFmtId="0" fontId="8" fillId="5" borderId="2" xfId="0" applyFont="1" applyFill="1" applyBorder="1" applyAlignment="1" applyProtection="1">
      <alignment horizontal="left" vertical="center" wrapText="1"/>
      <protection hidden="1"/>
    </xf>
    <xf numFmtId="2" fontId="29" fillId="5" borderId="2" xfId="0" applyNumberFormat="1" applyFont="1" applyFill="1" applyBorder="1" applyAlignment="1" applyProtection="1">
      <alignment horizontal="center" vertical="center" wrapText="1"/>
      <protection hidden="1"/>
    </xf>
    <xf numFmtId="164" fontId="55" fillId="4" borderId="2" xfId="2" applyFont="1" applyFill="1" applyBorder="1" applyAlignment="1" applyProtection="1">
      <alignment horizontal="center" vertical="center" wrapText="1"/>
      <protection hidden="1"/>
    </xf>
    <xf numFmtId="164" fontId="55" fillId="5" borderId="2" xfId="2" applyFont="1" applyFill="1" applyBorder="1" applyAlignment="1" applyProtection="1">
      <alignment horizontal="center" vertical="center" wrapText="1"/>
      <protection hidden="1"/>
    </xf>
    <xf numFmtId="164" fontId="26" fillId="3" borderId="2" xfId="2" applyFont="1" applyFill="1" applyBorder="1" applyAlignment="1" applyProtection="1">
      <alignment horizontal="center" vertical="center" wrapText="1"/>
      <protection hidden="1"/>
    </xf>
    <xf numFmtId="164" fontId="58" fillId="3" borderId="2" xfId="2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locked="0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wrapText="1"/>
    </xf>
    <xf numFmtId="0" fontId="2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164" fontId="3" fillId="6" borderId="2" xfId="2" applyFont="1" applyFill="1" applyBorder="1" applyAlignment="1" applyProtection="1">
      <alignment horizontal="center" vertical="center" wrapText="1"/>
      <protection hidden="1"/>
    </xf>
    <xf numFmtId="164" fontId="8" fillId="6" borderId="2" xfId="2" applyFont="1" applyFill="1" applyBorder="1" applyAlignment="1" applyProtection="1">
      <alignment horizontal="center" vertical="center" wrapText="1"/>
      <protection hidden="1"/>
    </xf>
    <xf numFmtId="2" fontId="29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2" fontId="1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2" fontId="15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15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48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53" fillId="2" borderId="2" xfId="0" applyFont="1" applyFill="1" applyBorder="1" applyAlignment="1">
      <alignment horizontal="left" vertical="center" wrapText="1"/>
    </xf>
    <xf numFmtId="0" fontId="54" fillId="2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2" fontId="29" fillId="0" borderId="3" xfId="0" applyNumberFormat="1" applyFont="1" applyBorder="1" applyAlignment="1" applyProtection="1">
      <alignment horizontal="center" vertical="center" wrapText="1"/>
      <protection hidden="1"/>
    </xf>
    <xf numFmtId="2" fontId="1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 applyProtection="1">
      <alignment horizontal="center" vertical="center" wrapText="1"/>
      <protection hidden="1"/>
    </xf>
    <xf numFmtId="0" fontId="26" fillId="4" borderId="2" xfId="0" applyFont="1" applyFill="1" applyBorder="1" applyAlignment="1" applyProtection="1">
      <alignment horizontal="center" vertical="center" wrapText="1"/>
      <protection hidden="1"/>
    </xf>
    <xf numFmtId="164" fontId="12" fillId="5" borderId="8" xfId="2" applyFont="1" applyFill="1" applyBorder="1" applyAlignment="1" applyProtection="1">
      <alignment horizontal="right" vertical="center" wrapText="1"/>
      <protection hidden="1"/>
    </xf>
    <xf numFmtId="164" fontId="31" fillId="5" borderId="9" xfId="2" applyFont="1" applyFill="1" applyBorder="1" applyAlignment="1" applyProtection="1">
      <alignment horizontal="right" vertical="center" wrapText="1"/>
      <protection hidden="1"/>
    </xf>
    <xf numFmtId="164" fontId="31" fillId="5" borderId="10" xfId="2" applyFont="1" applyFill="1" applyBorder="1" applyAlignment="1" applyProtection="1">
      <alignment horizontal="right" vertical="center" wrapText="1"/>
      <protection hidden="1"/>
    </xf>
    <xf numFmtId="164" fontId="26" fillId="4" borderId="8" xfId="2" applyFont="1" applyFill="1" applyBorder="1" applyAlignment="1" applyProtection="1">
      <alignment horizontal="right" vertical="center" wrapText="1"/>
      <protection hidden="1"/>
    </xf>
    <xf numFmtId="164" fontId="26" fillId="4" borderId="10" xfId="2" applyFont="1" applyFill="1" applyBorder="1" applyAlignment="1" applyProtection="1">
      <alignment horizontal="right" vertical="center" wrapText="1"/>
      <protection hidden="1"/>
    </xf>
    <xf numFmtId="164" fontId="12" fillId="3" borderId="2" xfId="2" applyFont="1" applyFill="1" applyBorder="1" applyAlignment="1" applyProtection="1">
      <alignment horizontal="right" vertical="center" wrapText="1"/>
      <protection hidden="1"/>
    </xf>
    <xf numFmtId="164" fontId="57" fillId="3" borderId="2" xfId="2" applyFont="1" applyFill="1" applyBorder="1" applyAlignment="1" applyProtection="1">
      <alignment horizontal="right" vertical="center" wrapText="1"/>
      <protection hidden="1"/>
    </xf>
    <xf numFmtId="164" fontId="56" fillId="3" borderId="2" xfId="2" applyFont="1" applyFill="1" applyBorder="1" applyAlignment="1" applyProtection="1">
      <alignment horizontal="right" vertical="center" wrapText="1"/>
      <protection hidden="1"/>
    </xf>
    <xf numFmtId="0" fontId="25" fillId="5" borderId="8" xfId="0" applyFont="1" applyFill="1" applyBorder="1" applyAlignment="1">
      <alignment horizontal="center" wrapText="1"/>
    </xf>
    <xf numFmtId="0" fontId="25" fillId="5" borderId="9" xfId="0" applyFont="1" applyFill="1" applyBorder="1" applyAlignment="1">
      <alignment horizontal="center" wrapText="1"/>
    </xf>
    <xf numFmtId="0" fontId="25" fillId="5" borderId="10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center" vertical="center" wrapText="1"/>
      <protection hidden="1"/>
    </xf>
    <xf numFmtId="2" fontId="29" fillId="0" borderId="5" xfId="0" applyNumberFormat="1" applyFont="1" applyBorder="1" applyAlignment="1" applyProtection="1">
      <alignment horizontal="center" vertical="center" wrapText="1"/>
      <protection hidden="1"/>
    </xf>
    <xf numFmtId="2" fontId="46" fillId="0" borderId="4" xfId="0" applyNumberFormat="1" applyFont="1" applyBorder="1" applyAlignment="1" applyProtection="1">
      <alignment horizontal="center" vertical="center" wrapText="1"/>
      <protection hidden="1"/>
    </xf>
    <xf numFmtId="2" fontId="46" fillId="0" borderId="5" xfId="0" applyNumberFormat="1" applyFont="1" applyBorder="1" applyAlignment="1" applyProtection="1">
      <alignment horizontal="center" vertical="center" wrapText="1"/>
      <protection hidden="1"/>
    </xf>
    <xf numFmtId="2" fontId="29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29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29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46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46" fillId="2" borderId="5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tabSelected="1" view="pageBreakPreview" zoomScale="80" zoomScaleNormal="100" zoomScaleSheetLayoutView="80" workbookViewId="0">
      <pane ySplit="5" topLeftCell="A144" activePane="bottomLeft" state="frozen"/>
      <selection pane="bottomLeft" activeCell="M146" sqref="M146"/>
    </sheetView>
  </sheetViews>
  <sheetFormatPr defaultColWidth="9.140625" defaultRowHeight="15" x14ac:dyDescent="0.25"/>
  <cols>
    <col min="1" max="1" width="7.140625" style="1" customWidth="1"/>
    <col min="2" max="2" width="36" style="1" customWidth="1"/>
    <col min="3" max="3" width="8.28515625" style="1" customWidth="1"/>
    <col min="4" max="4" width="12.85546875" style="36" hidden="1" customWidth="1"/>
    <col min="5" max="5" width="11.85546875" style="25" hidden="1" customWidth="1"/>
    <col min="6" max="6" width="11.85546875" style="31" customWidth="1"/>
    <col min="7" max="7" width="12.85546875" style="9" customWidth="1"/>
    <col min="8" max="8" width="15.7109375" style="9" customWidth="1"/>
    <col min="9" max="9" width="42.85546875" style="43" customWidth="1"/>
    <col min="10" max="10" width="20.7109375" style="1" customWidth="1"/>
    <col min="11" max="16384" width="9.140625" style="1"/>
  </cols>
  <sheetData>
    <row r="1" spans="1:10" ht="36.6" customHeight="1" x14ac:dyDescent="0.25">
      <c r="A1" s="155" t="s">
        <v>166</v>
      </c>
      <c r="B1" s="155"/>
      <c r="C1" s="155"/>
      <c r="D1" s="155"/>
      <c r="E1" s="155"/>
      <c r="F1" s="155"/>
      <c r="G1" s="155"/>
      <c r="H1" s="155"/>
      <c r="I1" s="157" t="s">
        <v>158</v>
      </c>
    </row>
    <row r="2" spans="1:10" ht="33" customHeight="1" x14ac:dyDescent="0.25">
      <c r="A2" s="161" t="s">
        <v>121</v>
      </c>
      <c r="B2" s="155"/>
      <c r="C2" s="155"/>
      <c r="D2" s="155"/>
      <c r="E2" s="155"/>
      <c r="F2" s="155"/>
      <c r="G2" s="155"/>
      <c r="H2" s="155"/>
      <c r="I2" s="158"/>
      <c r="J2" s="5"/>
    </row>
    <row r="3" spans="1:10" ht="33" customHeight="1" x14ac:dyDescent="0.25">
      <c r="A3" s="170" t="s">
        <v>157</v>
      </c>
      <c r="B3" s="170"/>
      <c r="C3" s="170"/>
      <c r="D3" s="170"/>
      <c r="E3" s="170"/>
      <c r="F3" s="170"/>
      <c r="G3" s="170"/>
      <c r="H3" s="170"/>
      <c r="I3" s="170"/>
      <c r="J3" s="5"/>
    </row>
    <row r="4" spans="1:10" s="3" customFormat="1" ht="80.45" customHeight="1" x14ac:dyDescent="0.25">
      <c r="A4" s="96" t="s">
        <v>0</v>
      </c>
      <c r="B4" s="96" t="s">
        <v>1</v>
      </c>
      <c r="C4" s="96" t="s">
        <v>2</v>
      </c>
      <c r="D4" s="82" t="s">
        <v>131</v>
      </c>
      <c r="E4" s="83" t="s">
        <v>96</v>
      </c>
      <c r="F4" s="84" t="s">
        <v>81</v>
      </c>
      <c r="G4" s="97" t="s">
        <v>80</v>
      </c>
      <c r="H4" s="97" t="s">
        <v>77</v>
      </c>
      <c r="I4" s="85" t="s">
        <v>79</v>
      </c>
      <c r="J4" s="4"/>
    </row>
    <row r="5" spans="1:10" s="3" customFormat="1" ht="15.75" x14ac:dyDescent="0.25">
      <c r="A5" s="6">
        <v>1</v>
      </c>
      <c r="B5" s="6">
        <v>2</v>
      </c>
      <c r="C5" s="6">
        <v>3</v>
      </c>
      <c r="D5" s="32">
        <v>4</v>
      </c>
      <c r="E5" s="21">
        <v>5</v>
      </c>
      <c r="F5" s="27">
        <v>6</v>
      </c>
      <c r="G5" s="7">
        <v>7</v>
      </c>
      <c r="H5" s="38">
        <v>8</v>
      </c>
      <c r="I5" s="38">
        <v>9</v>
      </c>
      <c r="J5" s="4"/>
    </row>
    <row r="6" spans="1:10" s="3" customFormat="1" ht="15.75" x14ac:dyDescent="0.25">
      <c r="A6" s="171" t="s">
        <v>159</v>
      </c>
      <c r="B6" s="171"/>
      <c r="C6" s="171"/>
      <c r="D6" s="171"/>
      <c r="E6" s="171"/>
      <c r="F6" s="171"/>
      <c r="G6" s="171"/>
      <c r="H6" s="171"/>
      <c r="I6" s="171"/>
      <c r="J6" s="4"/>
    </row>
    <row r="7" spans="1:10" s="3" customFormat="1" ht="15.75" x14ac:dyDescent="0.25">
      <c r="A7" s="162" t="s">
        <v>76</v>
      </c>
      <c r="B7" s="163"/>
      <c r="C7" s="163"/>
      <c r="D7" s="163"/>
      <c r="E7" s="163"/>
      <c r="F7" s="163"/>
      <c r="G7" s="163"/>
      <c r="H7" s="163"/>
      <c r="I7" s="39"/>
      <c r="J7" s="4"/>
    </row>
    <row r="8" spans="1:10" s="3" customFormat="1" ht="76.5" customHeight="1" x14ac:dyDescent="0.25">
      <c r="A8" s="166" t="s">
        <v>97</v>
      </c>
      <c r="B8" s="167"/>
      <c r="C8" s="10"/>
      <c r="D8" s="17"/>
      <c r="E8" s="22"/>
      <c r="F8" s="26"/>
      <c r="G8" s="11"/>
      <c r="H8" s="11"/>
      <c r="I8" s="40"/>
      <c r="J8" s="4"/>
    </row>
    <row r="9" spans="1:10" s="3" customFormat="1" ht="28.5" x14ac:dyDescent="0.25">
      <c r="A9" s="15"/>
      <c r="B9" s="86" t="s">
        <v>122</v>
      </c>
      <c r="C9" s="15"/>
      <c r="D9" s="34"/>
      <c r="E9" s="24"/>
      <c r="F9" s="29"/>
      <c r="G9" s="11"/>
      <c r="H9" s="11"/>
      <c r="I9" s="40"/>
      <c r="J9" s="4"/>
    </row>
    <row r="10" spans="1:10" s="3" customFormat="1" ht="60" x14ac:dyDescent="0.25">
      <c r="A10" s="122" t="s">
        <v>51</v>
      </c>
      <c r="B10" s="110" t="s">
        <v>52</v>
      </c>
      <c r="C10" s="107" t="s">
        <v>6</v>
      </c>
      <c r="D10" s="112">
        <v>9.72424</v>
      </c>
      <c r="E10" s="108">
        <v>0</v>
      </c>
      <c r="F10" s="60">
        <v>-9.72424</v>
      </c>
      <c r="G10" s="115">
        <v>1022.35</v>
      </c>
      <c r="H10" s="61">
        <f t="shared" ref="H10:H32" si="0">ROUND(G10*F10,2)</f>
        <v>-9941.58</v>
      </c>
      <c r="I10" s="168"/>
      <c r="J10" s="4"/>
    </row>
    <row r="11" spans="1:10" s="3" customFormat="1" ht="60" x14ac:dyDescent="0.25">
      <c r="A11" s="124" t="s">
        <v>53</v>
      </c>
      <c r="B11" s="110" t="s">
        <v>54</v>
      </c>
      <c r="C11" s="107" t="s">
        <v>6</v>
      </c>
      <c r="D11" s="112">
        <v>2.3199999999999998</v>
      </c>
      <c r="E11" s="108">
        <v>0</v>
      </c>
      <c r="F11" s="60">
        <v>-2.3199999999999998</v>
      </c>
      <c r="G11" s="115">
        <v>229.32</v>
      </c>
      <c r="H11" s="61">
        <f t="shared" si="0"/>
        <v>-532.02</v>
      </c>
      <c r="I11" s="168"/>
      <c r="J11" s="4"/>
    </row>
    <row r="12" spans="1:10" ht="15.75" x14ac:dyDescent="0.25">
      <c r="A12" s="15"/>
      <c r="B12" s="13" t="s">
        <v>156</v>
      </c>
      <c r="C12" s="15"/>
      <c r="D12" s="34"/>
      <c r="E12" s="24"/>
      <c r="F12" s="129"/>
      <c r="G12" s="11"/>
      <c r="H12" s="44"/>
      <c r="I12" s="40"/>
      <c r="J12" s="8"/>
    </row>
    <row r="13" spans="1:10" ht="61.5" customHeight="1" x14ac:dyDescent="0.25">
      <c r="A13" s="107" t="s">
        <v>62</v>
      </c>
      <c r="B13" s="111" t="s">
        <v>63</v>
      </c>
      <c r="C13" s="107" t="s">
        <v>6</v>
      </c>
      <c r="D13" s="112">
        <v>1.02</v>
      </c>
      <c r="E13" s="108">
        <v>0</v>
      </c>
      <c r="F13" s="60">
        <v>-1.02</v>
      </c>
      <c r="G13" s="61">
        <v>223.25</v>
      </c>
      <c r="H13" s="61">
        <f t="shared" si="0"/>
        <v>-227.72</v>
      </c>
      <c r="I13" s="106"/>
      <c r="J13" s="8"/>
    </row>
    <row r="14" spans="1:10" ht="61.5" customHeight="1" x14ac:dyDescent="0.25">
      <c r="A14" s="107" t="s">
        <v>64</v>
      </c>
      <c r="B14" s="111" t="s">
        <v>65</v>
      </c>
      <c r="C14" s="107" t="s">
        <v>5</v>
      </c>
      <c r="D14" s="112">
        <v>8.9499999999999993</v>
      </c>
      <c r="E14" s="108">
        <v>0</v>
      </c>
      <c r="F14" s="60">
        <v>-8.9499999999999993</v>
      </c>
      <c r="G14" s="61">
        <v>245.3</v>
      </c>
      <c r="H14" s="61">
        <f t="shared" si="0"/>
        <v>-2195.44</v>
      </c>
      <c r="I14" s="106"/>
      <c r="J14" s="8"/>
    </row>
    <row r="15" spans="1:10" ht="61.5" customHeight="1" x14ac:dyDescent="0.25">
      <c r="A15" s="107" t="s">
        <v>8</v>
      </c>
      <c r="B15" s="111" t="s">
        <v>9</v>
      </c>
      <c r="C15" s="107" t="s">
        <v>5</v>
      </c>
      <c r="D15" s="112">
        <v>1.25</v>
      </c>
      <c r="E15" s="108">
        <v>0</v>
      </c>
      <c r="F15" s="60">
        <v>-1.25</v>
      </c>
      <c r="G15" s="61">
        <v>264</v>
      </c>
      <c r="H15" s="61">
        <f t="shared" si="0"/>
        <v>-330</v>
      </c>
      <c r="I15" s="106"/>
      <c r="J15" s="8"/>
    </row>
    <row r="16" spans="1:10" ht="61.5" customHeight="1" x14ac:dyDescent="0.25">
      <c r="A16" s="107" t="s">
        <v>56</v>
      </c>
      <c r="B16" s="111" t="s">
        <v>57</v>
      </c>
      <c r="C16" s="107" t="s">
        <v>58</v>
      </c>
      <c r="D16" s="112">
        <v>0.5</v>
      </c>
      <c r="E16" s="108">
        <v>0</v>
      </c>
      <c r="F16" s="60">
        <v>-0.5</v>
      </c>
      <c r="G16" s="61">
        <v>1195.7</v>
      </c>
      <c r="H16" s="61">
        <f t="shared" si="0"/>
        <v>-597.85</v>
      </c>
      <c r="I16" s="106"/>
      <c r="J16" s="8"/>
    </row>
    <row r="17" spans="1:10" ht="61.5" customHeight="1" x14ac:dyDescent="0.25">
      <c r="A17" s="107" t="s">
        <v>59</v>
      </c>
      <c r="B17" s="111" t="s">
        <v>60</v>
      </c>
      <c r="C17" s="107" t="s">
        <v>58</v>
      </c>
      <c r="D17" s="112">
        <v>0.66</v>
      </c>
      <c r="E17" s="108">
        <v>0</v>
      </c>
      <c r="F17" s="60">
        <v>-0.66</v>
      </c>
      <c r="G17" s="61">
        <v>2394</v>
      </c>
      <c r="H17" s="61">
        <f t="shared" si="0"/>
        <v>-1580.04</v>
      </c>
      <c r="I17" s="106"/>
      <c r="J17" s="8"/>
    </row>
    <row r="18" spans="1:10" s="73" customFormat="1" ht="72.75" customHeight="1" x14ac:dyDescent="0.25">
      <c r="A18" s="164" t="s">
        <v>73</v>
      </c>
      <c r="B18" s="165"/>
      <c r="C18" s="70"/>
      <c r="D18" s="70"/>
      <c r="E18" s="71"/>
      <c r="F18" s="68"/>
      <c r="G18" s="20"/>
      <c r="H18" s="47"/>
      <c r="I18" s="69"/>
      <c r="J18" s="72"/>
    </row>
    <row r="19" spans="1:10" s="73" customFormat="1" ht="15.75" x14ac:dyDescent="0.25">
      <c r="A19" s="103"/>
      <c r="B19" s="109" t="s">
        <v>30</v>
      </c>
      <c r="C19" s="98"/>
      <c r="D19" s="99"/>
      <c r="E19" s="100"/>
      <c r="F19" s="101"/>
      <c r="G19" s="61"/>
      <c r="H19" s="61"/>
      <c r="I19" s="102"/>
      <c r="J19" s="72"/>
    </row>
    <row r="20" spans="1:10" s="73" customFormat="1" ht="72.75" customHeight="1" x14ac:dyDescent="0.25">
      <c r="A20" s="107" t="s">
        <v>82</v>
      </c>
      <c r="B20" s="110" t="s">
        <v>147</v>
      </c>
      <c r="C20" s="103" t="s">
        <v>78</v>
      </c>
      <c r="D20" s="104">
        <v>0.82399999999999995</v>
      </c>
      <c r="E20" s="104">
        <v>0</v>
      </c>
      <c r="F20" s="105">
        <v>-0.82399999999999995</v>
      </c>
      <c r="G20" s="61">
        <v>660.11</v>
      </c>
      <c r="H20" s="61">
        <f>ROUND(F20*G20,2)</f>
        <v>-543.92999999999995</v>
      </c>
      <c r="I20" s="106"/>
      <c r="J20" s="72"/>
    </row>
    <row r="21" spans="1:10" s="73" customFormat="1" ht="60" x14ac:dyDescent="0.25">
      <c r="A21" s="107" t="s">
        <v>3</v>
      </c>
      <c r="B21" s="111" t="s">
        <v>11</v>
      </c>
      <c r="C21" s="107" t="s">
        <v>12</v>
      </c>
      <c r="D21" s="108">
        <v>0.15</v>
      </c>
      <c r="E21" s="108">
        <v>0</v>
      </c>
      <c r="F21" s="60">
        <v>-0.15</v>
      </c>
      <c r="G21" s="61">
        <v>6500</v>
      </c>
      <c r="H21" s="61">
        <f t="shared" si="0"/>
        <v>-975</v>
      </c>
      <c r="I21" s="106"/>
      <c r="J21" s="72"/>
    </row>
    <row r="22" spans="1:10" s="73" customFormat="1" ht="15.75" x14ac:dyDescent="0.25">
      <c r="A22" s="107" t="s">
        <v>13</v>
      </c>
      <c r="B22" s="111" t="s">
        <v>14</v>
      </c>
      <c r="C22" s="107" t="s">
        <v>6</v>
      </c>
      <c r="D22" s="108">
        <v>2.8</v>
      </c>
      <c r="E22" s="108">
        <v>0</v>
      </c>
      <c r="F22" s="60">
        <v>-2.8</v>
      </c>
      <c r="G22" s="61">
        <v>165.74</v>
      </c>
      <c r="H22" s="61">
        <f t="shared" si="0"/>
        <v>-464.07</v>
      </c>
      <c r="I22" s="106"/>
      <c r="J22" s="72"/>
    </row>
    <row r="23" spans="1:10" ht="30" x14ac:dyDescent="0.25">
      <c r="A23" s="107" t="s">
        <v>98</v>
      </c>
      <c r="B23" s="111" t="s">
        <v>99</v>
      </c>
      <c r="C23" s="107" t="s">
        <v>16</v>
      </c>
      <c r="D23" s="108">
        <v>76.8</v>
      </c>
      <c r="E23" s="108">
        <v>0</v>
      </c>
      <c r="F23" s="60">
        <v>-76.8</v>
      </c>
      <c r="G23" s="61">
        <v>5.56</v>
      </c>
      <c r="H23" s="61">
        <f t="shared" si="0"/>
        <v>-427.01</v>
      </c>
      <c r="I23" s="106"/>
      <c r="J23" s="2"/>
    </row>
    <row r="24" spans="1:10" ht="45" x14ac:dyDescent="0.25">
      <c r="A24" s="107" t="s">
        <v>31</v>
      </c>
      <c r="B24" s="111" t="s">
        <v>113</v>
      </c>
      <c r="C24" s="107" t="s">
        <v>7</v>
      </c>
      <c r="D24" s="108">
        <v>1.7999999999999999E-2</v>
      </c>
      <c r="E24" s="108">
        <v>0</v>
      </c>
      <c r="F24" s="60">
        <v>-1.7999999999999999E-2</v>
      </c>
      <c r="G24" s="61">
        <v>799.22</v>
      </c>
      <c r="H24" s="61">
        <f t="shared" si="0"/>
        <v>-14.39</v>
      </c>
      <c r="I24" s="106"/>
      <c r="J24" s="2"/>
    </row>
    <row r="25" spans="1:10" ht="30" x14ac:dyDescent="0.25">
      <c r="A25" s="107" t="s">
        <v>33</v>
      </c>
      <c r="B25" s="111" t="s">
        <v>34</v>
      </c>
      <c r="C25" s="107" t="s">
        <v>6</v>
      </c>
      <c r="D25" s="108">
        <v>1.1000000000000001</v>
      </c>
      <c r="E25" s="108">
        <v>0</v>
      </c>
      <c r="F25" s="60">
        <v>-1.1000000000000001</v>
      </c>
      <c r="G25" s="61">
        <v>115.5</v>
      </c>
      <c r="H25" s="61">
        <f t="shared" si="0"/>
        <v>-127.05</v>
      </c>
      <c r="I25" s="106"/>
      <c r="J25" s="2"/>
    </row>
    <row r="26" spans="1:10" ht="30" x14ac:dyDescent="0.25">
      <c r="A26" s="107" t="s">
        <v>35</v>
      </c>
      <c r="B26" s="111" t="s">
        <v>36</v>
      </c>
      <c r="C26" s="107" t="s">
        <v>15</v>
      </c>
      <c r="D26" s="108">
        <v>150</v>
      </c>
      <c r="E26" s="108">
        <v>0</v>
      </c>
      <c r="F26" s="60">
        <v>-150</v>
      </c>
      <c r="G26" s="61">
        <v>2.72</v>
      </c>
      <c r="H26" s="61">
        <f t="shared" si="0"/>
        <v>-408</v>
      </c>
      <c r="I26" s="106"/>
      <c r="J26" s="2"/>
    </row>
    <row r="27" spans="1:10" ht="30" x14ac:dyDescent="0.25">
      <c r="A27" s="107" t="s">
        <v>37</v>
      </c>
      <c r="B27" s="111" t="s">
        <v>38</v>
      </c>
      <c r="C27" s="107" t="s">
        <v>15</v>
      </c>
      <c r="D27" s="108">
        <v>175</v>
      </c>
      <c r="E27" s="108">
        <v>0</v>
      </c>
      <c r="F27" s="60">
        <v>-175</v>
      </c>
      <c r="G27" s="61">
        <v>2</v>
      </c>
      <c r="H27" s="61">
        <f t="shared" si="0"/>
        <v>-350</v>
      </c>
      <c r="I27" s="106"/>
      <c r="J27" s="2"/>
    </row>
    <row r="28" spans="1:10" ht="60" x14ac:dyDescent="0.25">
      <c r="A28" s="107" t="s">
        <v>39</v>
      </c>
      <c r="B28" s="111" t="s">
        <v>40</v>
      </c>
      <c r="C28" s="107" t="s">
        <v>16</v>
      </c>
      <c r="D28" s="108">
        <v>100</v>
      </c>
      <c r="E28" s="108">
        <v>0</v>
      </c>
      <c r="F28" s="60">
        <v>-100</v>
      </c>
      <c r="G28" s="61">
        <v>6</v>
      </c>
      <c r="H28" s="61">
        <f t="shared" si="0"/>
        <v>-600</v>
      </c>
      <c r="I28" s="106"/>
      <c r="J28" s="8"/>
    </row>
    <row r="29" spans="1:10" ht="42.75" x14ac:dyDescent="0.25">
      <c r="A29" s="111"/>
      <c r="B29" s="109" t="s">
        <v>114</v>
      </c>
      <c r="C29" s="107"/>
      <c r="D29" s="112"/>
      <c r="E29" s="108"/>
      <c r="F29" s="60"/>
      <c r="G29" s="61"/>
      <c r="H29" s="61"/>
      <c r="I29" s="102"/>
      <c r="J29" s="2"/>
    </row>
    <row r="30" spans="1:10" ht="60" x14ac:dyDescent="0.25">
      <c r="A30" s="107" t="s">
        <v>3</v>
      </c>
      <c r="B30" s="111" t="s">
        <v>11</v>
      </c>
      <c r="C30" s="107" t="s">
        <v>12</v>
      </c>
      <c r="D30" s="108">
        <v>0.82499999999999996</v>
      </c>
      <c r="E30" s="108">
        <v>0</v>
      </c>
      <c r="F30" s="60">
        <v>-0.82499999999999996</v>
      </c>
      <c r="G30" s="61">
        <v>6500</v>
      </c>
      <c r="H30" s="61">
        <f t="shared" si="0"/>
        <v>-5362.5</v>
      </c>
      <c r="I30" s="106"/>
      <c r="J30" s="2"/>
    </row>
    <row r="31" spans="1:10" ht="15.75" x14ac:dyDescent="0.25">
      <c r="A31" s="107" t="s">
        <v>24</v>
      </c>
      <c r="B31" s="111" t="s">
        <v>25</v>
      </c>
      <c r="C31" s="107" t="s">
        <v>26</v>
      </c>
      <c r="D31" s="108">
        <v>5</v>
      </c>
      <c r="E31" s="108">
        <v>0</v>
      </c>
      <c r="F31" s="60">
        <v>-5</v>
      </c>
      <c r="G31" s="61">
        <v>16.5</v>
      </c>
      <c r="H31" s="61">
        <f t="shared" si="0"/>
        <v>-82.5</v>
      </c>
      <c r="I31" s="106"/>
      <c r="J31" s="2"/>
    </row>
    <row r="32" spans="1:10" ht="45" x14ac:dyDescent="0.25">
      <c r="A32" s="107" t="s">
        <v>21</v>
      </c>
      <c r="B32" s="111" t="s">
        <v>22</v>
      </c>
      <c r="C32" s="107" t="s">
        <v>23</v>
      </c>
      <c r="D32" s="108">
        <v>1.32</v>
      </c>
      <c r="E32" s="108">
        <v>0</v>
      </c>
      <c r="F32" s="60">
        <v>-1.32</v>
      </c>
      <c r="G32" s="61">
        <v>228.6</v>
      </c>
      <c r="H32" s="61">
        <f t="shared" si="0"/>
        <v>-301.75</v>
      </c>
      <c r="I32" s="106"/>
      <c r="J32" s="2"/>
    </row>
    <row r="33" spans="1:10" ht="30" x14ac:dyDescent="0.25">
      <c r="A33" s="107" t="s">
        <v>41</v>
      </c>
      <c r="B33" s="111" t="s">
        <v>42</v>
      </c>
      <c r="C33" s="107" t="s">
        <v>6</v>
      </c>
      <c r="D33" s="108">
        <v>13.2</v>
      </c>
      <c r="E33" s="108">
        <v>0</v>
      </c>
      <c r="F33" s="60">
        <v>-13.2</v>
      </c>
      <c r="G33" s="61">
        <v>28.45</v>
      </c>
      <c r="H33" s="61">
        <f t="shared" ref="H33:H78" si="1">ROUND(G33*F33,2)</f>
        <v>-375.54</v>
      </c>
      <c r="I33" s="106"/>
      <c r="J33" s="2"/>
    </row>
    <row r="34" spans="1:10" ht="45" x14ac:dyDescent="0.25">
      <c r="A34" s="107" t="s">
        <v>4</v>
      </c>
      <c r="B34" s="111" t="s">
        <v>10</v>
      </c>
      <c r="C34" s="107" t="s">
        <v>7</v>
      </c>
      <c r="D34" s="108">
        <v>6.1</v>
      </c>
      <c r="E34" s="108">
        <v>0</v>
      </c>
      <c r="F34" s="60">
        <v>-6.1</v>
      </c>
      <c r="G34" s="61">
        <v>1623.34</v>
      </c>
      <c r="H34" s="61">
        <f t="shared" si="1"/>
        <v>-9902.3700000000008</v>
      </c>
      <c r="I34" s="106"/>
      <c r="J34" s="2"/>
    </row>
    <row r="35" spans="1:10" ht="30" x14ac:dyDescent="0.25">
      <c r="A35" s="107" t="s">
        <v>27</v>
      </c>
      <c r="B35" s="111" t="s">
        <v>28</v>
      </c>
      <c r="C35" s="107" t="s">
        <v>7</v>
      </c>
      <c r="D35" s="108">
        <v>1.071</v>
      </c>
      <c r="E35" s="108">
        <v>0</v>
      </c>
      <c r="F35" s="60">
        <v>-1.071</v>
      </c>
      <c r="G35" s="61">
        <v>6046.7</v>
      </c>
      <c r="H35" s="61">
        <f t="shared" si="1"/>
        <v>-6476.02</v>
      </c>
      <c r="I35" s="106"/>
      <c r="J35" s="2"/>
    </row>
    <row r="36" spans="1:10" ht="60" x14ac:dyDescent="0.25">
      <c r="A36" s="117" t="s">
        <v>66</v>
      </c>
      <c r="B36" s="118" t="s">
        <v>148</v>
      </c>
      <c r="C36" s="113" t="s">
        <v>6</v>
      </c>
      <c r="D36" s="108">
        <v>9.9</v>
      </c>
      <c r="E36" s="108">
        <v>0</v>
      </c>
      <c r="F36" s="60">
        <v>-9.9</v>
      </c>
      <c r="G36" s="61">
        <v>1531.8</v>
      </c>
      <c r="H36" s="61">
        <f t="shared" si="1"/>
        <v>-15164.82</v>
      </c>
      <c r="I36" s="156"/>
      <c r="J36" s="16"/>
    </row>
    <row r="37" spans="1:10" ht="45" x14ac:dyDescent="0.25">
      <c r="A37" s="119" t="s">
        <v>116</v>
      </c>
      <c r="B37" s="118" t="s">
        <v>115</v>
      </c>
      <c r="C37" s="113" t="s">
        <v>6</v>
      </c>
      <c r="D37" s="108">
        <v>9.9</v>
      </c>
      <c r="E37" s="108">
        <v>0</v>
      </c>
      <c r="F37" s="60">
        <v>-9.9</v>
      </c>
      <c r="G37" s="114">
        <f>104.65*4</f>
        <v>418.6</v>
      </c>
      <c r="H37" s="61">
        <f t="shared" si="1"/>
        <v>-4144.1400000000003</v>
      </c>
      <c r="I37" s="156"/>
      <c r="J37" s="2"/>
    </row>
    <row r="38" spans="1:10" ht="28.15" customHeight="1" x14ac:dyDescent="0.25">
      <c r="A38" s="107" t="s">
        <v>47</v>
      </c>
      <c r="B38" s="111" t="s">
        <v>48</v>
      </c>
      <c r="C38" s="107" t="s">
        <v>6</v>
      </c>
      <c r="D38" s="108">
        <v>9.9</v>
      </c>
      <c r="E38" s="108">
        <v>0</v>
      </c>
      <c r="F38" s="60">
        <v>-9.9</v>
      </c>
      <c r="G38" s="61">
        <v>48.6</v>
      </c>
      <c r="H38" s="61">
        <f t="shared" si="1"/>
        <v>-481.14</v>
      </c>
      <c r="I38" s="156"/>
      <c r="J38" s="2"/>
    </row>
    <row r="39" spans="1:10" ht="60" x14ac:dyDescent="0.25">
      <c r="A39" s="117" t="s">
        <v>70</v>
      </c>
      <c r="B39" s="118" t="s">
        <v>71</v>
      </c>
      <c r="C39" s="113" t="s">
        <v>6</v>
      </c>
      <c r="D39" s="108">
        <v>9.9</v>
      </c>
      <c r="E39" s="108">
        <v>0</v>
      </c>
      <c r="F39" s="60">
        <v>-9.9</v>
      </c>
      <c r="G39" s="115">
        <v>859</v>
      </c>
      <c r="H39" s="61">
        <f t="shared" si="1"/>
        <v>-8504.1</v>
      </c>
      <c r="I39" s="116"/>
      <c r="J39" s="2"/>
    </row>
    <row r="40" spans="1:10" ht="42.75" x14ac:dyDescent="0.25">
      <c r="A40" s="107"/>
      <c r="B40" s="109" t="s">
        <v>74</v>
      </c>
      <c r="C40" s="107"/>
      <c r="D40" s="112"/>
      <c r="E40" s="108"/>
      <c r="F40" s="60"/>
      <c r="G40" s="61"/>
      <c r="H40" s="61"/>
      <c r="I40" s="102"/>
      <c r="J40" s="2"/>
    </row>
    <row r="41" spans="1:10" ht="71.25" x14ac:dyDescent="0.25">
      <c r="A41" s="107" t="s">
        <v>3</v>
      </c>
      <c r="B41" s="109" t="s">
        <v>11</v>
      </c>
      <c r="C41" s="107" t="s">
        <v>12</v>
      </c>
      <c r="D41" s="112">
        <v>0.22500000000000001</v>
      </c>
      <c r="E41" s="108">
        <v>0</v>
      </c>
      <c r="F41" s="60">
        <v>-0.22500000000000001</v>
      </c>
      <c r="G41" s="61">
        <v>6500</v>
      </c>
      <c r="H41" s="61">
        <f t="shared" si="1"/>
        <v>-1462.5</v>
      </c>
      <c r="I41" s="102"/>
      <c r="J41" s="2"/>
    </row>
    <row r="42" spans="1:10" ht="39" customHeight="1" x14ac:dyDescent="0.25">
      <c r="A42" s="107" t="s">
        <v>24</v>
      </c>
      <c r="B42" s="111" t="s">
        <v>25</v>
      </c>
      <c r="C42" s="107" t="s">
        <v>26</v>
      </c>
      <c r="D42" s="108">
        <v>5</v>
      </c>
      <c r="E42" s="108">
        <v>0</v>
      </c>
      <c r="F42" s="60">
        <v>-5</v>
      </c>
      <c r="G42" s="61">
        <v>16.5</v>
      </c>
      <c r="H42" s="61">
        <f t="shared" si="1"/>
        <v>-82.5</v>
      </c>
      <c r="I42" s="106"/>
      <c r="J42" s="2"/>
    </row>
    <row r="43" spans="1:10" ht="45" x14ac:dyDescent="0.25">
      <c r="A43" s="107" t="s">
        <v>21</v>
      </c>
      <c r="B43" s="111" t="s">
        <v>22</v>
      </c>
      <c r="C43" s="107" t="s">
        <v>23</v>
      </c>
      <c r="D43" s="108">
        <v>0.32400000000000001</v>
      </c>
      <c r="E43" s="108">
        <v>0</v>
      </c>
      <c r="F43" s="60">
        <v>-0.32400000000000001</v>
      </c>
      <c r="G43" s="61">
        <v>228.6</v>
      </c>
      <c r="H43" s="61">
        <f t="shared" si="1"/>
        <v>-74.069999999999993</v>
      </c>
      <c r="I43" s="106"/>
      <c r="J43" s="2"/>
    </row>
    <row r="44" spans="1:10" ht="30" x14ac:dyDescent="0.25">
      <c r="A44" s="107" t="s">
        <v>41</v>
      </c>
      <c r="B44" s="111" t="s">
        <v>42</v>
      </c>
      <c r="C44" s="107" t="s">
        <v>6</v>
      </c>
      <c r="D44" s="108">
        <v>3.24</v>
      </c>
      <c r="E44" s="108">
        <v>0</v>
      </c>
      <c r="F44" s="60">
        <v>-3.24</v>
      </c>
      <c r="G44" s="61">
        <v>28.45</v>
      </c>
      <c r="H44" s="61">
        <f t="shared" si="1"/>
        <v>-92.18</v>
      </c>
      <c r="I44" s="106"/>
      <c r="J44" s="2"/>
    </row>
    <row r="45" spans="1:10" ht="45" x14ac:dyDescent="0.25">
      <c r="A45" s="107" t="s">
        <v>4</v>
      </c>
      <c r="B45" s="111" t="s">
        <v>10</v>
      </c>
      <c r="C45" s="107" t="s">
        <v>7</v>
      </c>
      <c r="D45" s="108">
        <v>1.65</v>
      </c>
      <c r="E45" s="108">
        <v>0</v>
      </c>
      <c r="F45" s="60">
        <v>-1.65</v>
      </c>
      <c r="G45" s="61">
        <v>1623.34</v>
      </c>
      <c r="H45" s="61">
        <f t="shared" si="1"/>
        <v>-2678.51</v>
      </c>
      <c r="I45" s="106"/>
      <c r="J45" s="2"/>
    </row>
    <row r="46" spans="1:10" ht="30" x14ac:dyDescent="0.25">
      <c r="A46" s="107" t="s">
        <v>27</v>
      </c>
      <c r="B46" s="111" t="s">
        <v>28</v>
      </c>
      <c r="C46" s="107" t="s">
        <v>7</v>
      </c>
      <c r="D46" s="108">
        <v>0.57999999999999996</v>
      </c>
      <c r="E46" s="108">
        <v>0</v>
      </c>
      <c r="F46" s="60">
        <v>-0.57999999999999996</v>
      </c>
      <c r="G46" s="61">
        <v>6046.7</v>
      </c>
      <c r="H46" s="61">
        <f t="shared" si="1"/>
        <v>-3507.09</v>
      </c>
      <c r="I46" s="106"/>
      <c r="J46" s="2"/>
    </row>
    <row r="47" spans="1:10" ht="30" x14ac:dyDescent="0.25">
      <c r="A47" s="107" t="s">
        <v>43</v>
      </c>
      <c r="B47" s="111" t="s">
        <v>44</v>
      </c>
      <c r="C47" s="107" t="s">
        <v>6</v>
      </c>
      <c r="D47" s="108">
        <v>2.9</v>
      </c>
      <c r="E47" s="108">
        <v>0</v>
      </c>
      <c r="F47" s="60">
        <v>-2.9</v>
      </c>
      <c r="G47" s="61">
        <v>1549.05</v>
      </c>
      <c r="H47" s="61">
        <f t="shared" si="1"/>
        <v>-4492.25</v>
      </c>
      <c r="I47" s="159"/>
      <c r="J47" s="2"/>
    </row>
    <row r="48" spans="1:10" ht="45" x14ac:dyDescent="0.25">
      <c r="A48" s="107" t="s">
        <v>45</v>
      </c>
      <c r="B48" s="111" t="s">
        <v>46</v>
      </c>
      <c r="C48" s="107" t="s">
        <v>6</v>
      </c>
      <c r="D48" s="108">
        <v>2.9</v>
      </c>
      <c r="E48" s="108">
        <v>0</v>
      </c>
      <c r="F48" s="60">
        <v>-2.9</v>
      </c>
      <c r="G48" s="61">
        <v>448.68</v>
      </c>
      <c r="H48" s="61">
        <f t="shared" si="1"/>
        <v>-1301.17</v>
      </c>
      <c r="I48" s="169"/>
      <c r="J48" s="2"/>
    </row>
    <row r="49" spans="1:10" ht="30" x14ac:dyDescent="0.25">
      <c r="A49" s="107" t="s">
        <v>47</v>
      </c>
      <c r="B49" s="111" t="s">
        <v>48</v>
      </c>
      <c r="C49" s="107" t="s">
        <v>6</v>
      </c>
      <c r="D49" s="108">
        <v>2.9</v>
      </c>
      <c r="E49" s="108">
        <v>0</v>
      </c>
      <c r="F49" s="60">
        <v>-2.9</v>
      </c>
      <c r="G49" s="61">
        <v>48.6</v>
      </c>
      <c r="H49" s="61">
        <f t="shared" si="1"/>
        <v>-140.94</v>
      </c>
      <c r="I49" s="160"/>
      <c r="J49" s="2"/>
    </row>
    <row r="50" spans="1:10" ht="60" x14ac:dyDescent="0.25">
      <c r="A50" s="107" t="s">
        <v>49</v>
      </c>
      <c r="B50" s="111" t="s">
        <v>50</v>
      </c>
      <c r="C50" s="107" t="s">
        <v>6</v>
      </c>
      <c r="D50" s="108">
        <v>2.9</v>
      </c>
      <c r="E50" s="108">
        <v>0</v>
      </c>
      <c r="F50" s="60">
        <v>-2.9</v>
      </c>
      <c r="G50" s="61">
        <v>1097.0999999999999</v>
      </c>
      <c r="H50" s="61">
        <f t="shared" si="1"/>
        <v>-3181.59</v>
      </c>
      <c r="I50" s="159"/>
      <c r="J50" s="2"/>
    </row>
    <row r="51" spans="1:10" ht="45" x14ac:dyDescent="0.25">
      <c r="A51" s="119" t="s">
        <v>118</v>
      </c>
      <c r="B51" s="118" t="s">
        <v>117</v>
      </c>
      <c r="C51" s="113" t="s">
        <v>6</v>
      </c>
      <c r="D51" s="108">
        <v>2.9</v>
      </c>
      <c r="E51" s="108">
        <v>0</v>
      </c>
      <c r="F51" s="60">
        <v>-2.9</v>
      </c>
      <c r="G51" s="61">
        <f>103.16*2</f>
        <v>206.32</v>
      </c>
      <c r="H51" s="61">
        <f t="shared" si="1"/>
        <v>-598.33000000000004</v>
      </c>
      <c r="I51" s="169"/>
      <c r="J51" s="2"/>
    </row>
    <row r="52" spans="1:10" ht="30" x14ac:dyDescent="0.25">
      <c r="A52" s="107" t="s">
        <v>47</v>
      </c>
      <c r="B52" s="111" t="s">
        <v>48</v>
      </c>
      <c r="C52" s="107" t="s">
        <v>6</v>
      </c>
      <c r="D52" s="108">
        <v>2.9</v>
      </c>
      <c r="E52" s="108">
        <v>0</v>
      </c>
      <c r="F52" s="60">
        <v>-2.9</v>
      </c>
      <c r="G52" s="61">
        <v>48.6</v>
      </c>
      <c r="H52" s="61">
        <f t="shared" si="1"/>
        <v>-140.94</v>
      </c>
      <c r="I52" s="160"/>
      <c r="J52" s="2"/>
    </row>
    <row r="53" spans="1:10" ht="60" x14ac:dyDescent="0.25">
      <c r="A53" s="107" t="s">
        <v>51</v>
      </c>
      <c r="B53" s="111" t="s">
        <v>52</v>
      </c>
      <c r="C53" s="107" t="s">
        <v>6</v>
      </c>
      <c r="D53" s="108">
        <v>2.9</v>
      </c>
      <c r="E53" s="108">
        <v>0</v>
      </c>
      <c r="F53" s="60">
        <v>-2.9</v>
      </c>
      <c r="G53" s="61">
        <v>1022.35</v>
      </c>
      <c r="H53" s="61">
        <f t="shared" si="1"/>
        <v>-2964.82</v>
      </c>
      <c r="I53" s="116"/>
      <c r="J53" s="2"/>
    </row>
    <row r="54" spans="1:10" ht="38.25" customHeight="1" x14ac:dyDescent="0.25">
      <c r="A54" s="107" t="s">
        <v>59</v>
      </c>
      <c r="B54" s="111" t="s">
        <v>60</v>
      </c>
      <c r="C54" s="107" t="s">
        <v>58</v>
      </c>
      <c r="D54" s="108">
        <v>0.65</v>
      </c>
      <c r="E54" s="108">
        <v>0</v>
      </c>
      <c r="F54" s="60">
        <v>-0.65</v>
      </c>
      <c r="G54" s="61">
        <v>2615.9899999999998</v>
      </c>
      <c r="H54" s="61">
        <f t="shared" si="1"/>
        <v>-1700.39</v>
      </c>
      <c r="I54" s="116"/>
      <c r="J54" s="2"/>
    </row>
    <row r="55" spans="1:10" ht="30" x14ac:dyDescent="0.25">
      <c r="A55" s="107"/>
      <c r="B55" s="120" t="s">
        <v>61</v>
      </c>
      <c r="C55" s="107"/>
      <c r="D55" s="112"/>
      <c r="E55" s="108"/>
      <c r="F55" s="60"/>
      <c r="G55" s="61"/>
      <c r="H55" s="61"/>
      <c r="I55" s="102"/>
      <c r="J55" s="2"/>
    </row>
    <row r="56" spans="1:10" ht="60" x14ac:dyDescent="0.25">
      <c r="A56" s="107" t="s">
        <v>3</v>
      </c>
      <c r="B56" s="111" t="s">
        <v>11</v>
      </c>
      <c r="C56" s="107" t="s">
        <v>12</v>
      </c>
      <c r="D56" s="112">
        <v>0.08</v>
      </c>
      <c r="E56" s="108">
        <v>0</v>
      </c>
      <c r="F56" s="60">
        <v>-0.08</v>
      </c>
      <c r="G56" s="61">
        <v>6500</v>
      </c>
      <c r="H56" s="61">
        <f t="shared" si="1"/>
        <v>-520</v>
      </c>
      <c r="I56" s="106"/>
      <c r="J56" s="2"/>
    </row>
    <row r="57" spans="1:10" ht="45" x14ac:dyDescent="0.25">
      <c r="A57" s="107" t="s">
        <v>21</v>
      </c>
      <c r="B57" s="111" t="s">
        <v>22</v>
      </c>
      <c r="C57" s="107" t="s">
        <v>23</v>
      </c>
      <c r="D57" s="112">
        <v>0.2</v>
      </c>
      <c r="E57" s="108">
        <v>0</v>
      </c>
      <c r="F57" s="60">
        <v>-0.2</v>
      </c>
      <c r="G57" s="61">
        <v>228.6</v>
      </c>
      <c r="H57" s="61">
        <f t="shared" si="1"/>
        <v>-45.72</v>
      </c>
      <c r="I57" s="106"/>
      <c r="J57" s="16"/>
    </row>
    <row r="58" spans="1:10" ht="30" x14ac:dyDescent="0.25">
      <c r="A58" s="107" t="s">
        <v>41</v>
      </c>
      <c r="B58" s="111" t="s">
        <v>42</v>
      </c>
      <c r="C58" s="107" t="s">
        <v>6</v>
      </c>
      <c r="D58" s="112">
        <v>2</v>
      </c>
      <c r="E58" s="108">
        <v>0</v>
      </c>
      <c r="F58" s="60">
        <v>-2</v>
      </c>
      <c r="G58" s="61">
        <v>28.45</v>
      </c>
      <c r="H58" s="61">
        <f t="shared" si="1"/>
        <v>-56.9</v>
      </c>
      <c r="I58" s="106"/>
      <c r="J58" s="2"/>
    </row>
    <row r="59" spans="1:10" ht="45" x14ac:dyDescent="0.25">
      <c r="A59" s="107" t="s">
        <v>4</v>
      </c>
      <c r="B59" s="111" t="s">
        <v>10</v>
      </c>
      <c r="C59" s="107" t="s">
        <v>7</v>
      </c>
      <c r="D59" s="112">
        <v>0.51</v>
      </c>
      <c r="E59" s="108">
        <v>0</v>
      </c>
      <c r="F59" s="60">
        <v>-0.51</v>
      </c>
      <c r="G59" s="61">
        <v>1623.34</v>
      </c>
      <c r="H59" s="61">
        <f t="shared" si="1"/>
        <v>-827.9</v>
      </c>
      <c r="I59" s="106"/>
      <c r="J59" s="2"/>
    </row>
    <row r="60" spans="1:10" ht="30" x14ac:dyDescent="0.25">
      <c r="A60" s="107" t="s">
        <v>27</v>
      </c>
      <c r="B60" s="111" t="s">
        <v>28</v>
      </c>
      <c r="C60" s="107" t="s">
        <v>7</v>
      </c>
      <c r="D60" s="112">
        <v>0.27750000000000002</v>
      </c>
      <c r="E60" s="108">
        <v>0</v>
      </c>
      <c r="F60" s="60">
        <v>-0.27750000000000002</v>
      </c>
      <c r="G60" s="61">
        <v>6046.7</v>
      </c>
      <c r="H60" s="61">
        <f t="shared" si="1"/>
        <v>-1677.96</v>
      </c>
      <c r="I60" s="106"/>
      <c r="J60" s="2"/>
    </row>
    <row r="61" spans="1:10" ht="30" x14ac:dyDescent="0.25">
      <c r="A61" s="107" t="s">
        <v>62</v>
      </c>
      <c r="B61" s="111" t="s">
        <v>63</v>
      </c>
      <c r="C61" s="107" t="s">
        <v>6</v>
      </c>
      <c r="D61" s="112">
        <v>1.85</v>
      </c>
      <c r="E61" s="108">
        <v>0</v>
      </c>
      <c r="F61" s="60">
        <v>-1.85</v>
      </c>
      <c r="G61" s="61">
        <v>223.25</v>
      </c>
      <c r="H61" s="61">
        <f t="shared" si="1"/>
        <v>-413.01</v>
      </c>
      <c r="I61" s="106"/>
      <c r="J61" s="2"/>
    </row>
    <row r="62" spans="1:10" ht="45" x14ac:dyDescent="0.25">
      <c r="A62" s="107" t="s">
        <v>64</v>
      </c>
      <c r="B62" s="111" t="s">
        <v>65</v>
      </c>
      <c r="C62" s="107" t="s">
        <v>5</v>
      </c>
      <c r="D62" s="112">
        <v>15.95</v>
      </c>
      <c r="E62" s="108">
        <v>0</v>
      </c>
      <c r="F62" s="60">
        <v>-15.95</v>
      </c>
      <c r="G62" s="61">
        <v>245.3</v>
      </c>
      <c r="H62" s="61">
        <f t="shared" si="1"/>
        <v>-3912.54</v>
      </c>
      <c r="I62" s="106"/>
      <c r="J62" s="2"/>
    </row>
    <row r="63" spans="1:10" ht="45" x14ac:dyDescent="0.25">
      <c r="A63" s="107" t="s">
        <v>8</v>
      </c>
      <c r="B63" s="111" t="s">
        <v>9</v>
      </c>
      <c r="C63" s="107" t="s">
        <v>5</v>
      </c>
      <c r="D63" s="112">
        <v>2.5499999999999998</v>
      </c>
      <c r="E63" s="108">
        <v>0</v>
      </c>
      <c r="F63" s="60">
        <v>-2.5499999999999998</v>
      </c>
      <c r="G63" s="61">
        <v>264</v>
      </c>
      <c r="H63" s="61">
        <f t="shared" si="1"/>
        <v>-673.2</v>
      </c>
      <c r="I63" s="106"/>
      <c r="J63" s="2"/>
    </row>
    <row r="64" spans="1:10" ht="45" x14ac:dyDescent="0.25">
      <c r="A64" s="107" t="s">
        <v>56</v>
      </c>
      <c r="B64" s="111" t="s">
        <v>57</v>
      </c>
      <c r="C64" s="107" t="s">
        <v>58</v>
      </c>
      <c r="D64" s="112">
        <v>1.1000000000000001</v>
      </c>
      <c r="E64" s="108">
        <v>0</v>
      </c>
      <c r="F64" s="60">
        <v>-1.1000000000000001</v>
      </c>
      <c r="G64" s="61">
        <v>1195.7</v>
      </c>
      <c r="H64" s="61">
        <f t="shared" si="1"/>
        <v>-1315.27</v>
      </c>
      <c r="I64" s="106"/>
      <c r="J64" s="2"/>
    </row>
    <row r="65" spans="1:16" ht="30" x14ac:dyDescent="0.25">
      <c r="A65" s="107"/>
      <c r="B65" s="120" t="s">
        <v>119</v>
      </c>
      <c r="C65" s="107"/>
      <c r="D65" s="112"/>
      <c r="E65" s="108"/>
      <c r="F65" s="60"/>
      <c r="G65" s="61"/>
      <c r="H65" s="61"/>
      <c r="I65" s="102"/>
      <c r="J65" s="2"/>
    </row>
    <row r="66" spans="1:16" ht="60" x14ac:dyDescent="0.25">
      <c r="A66" s="107" t="s">
        <v>3</v>
      </c>
      <c r="B66" s="111" t="s">
        <v>11</v>
      </c>
      <c r="C66" s="107" t="s">
        <v>12</v>
      </c>
      <c r="D66" s="112">
        <v>4.2999999999999997E-2</v>
      </c>
      <c r="E66" s="108">
        <v>0</v>
      </c>
      <c r="F66" s="60">
        <v>-4.2999999999999997E-2</v>
      </c>
      <c r="G66" s="61">
        <v>6500</v>
      </c>
      <c r="H66" s="61">
        <f t="shared" ref="H66:H75" si="2">ROUND(G66*F66,2)</f>
        <v>-279.5</v>
      </c>
      <c r="I66" s="106"/>
      <c r="J66" s="2"/>
    </row>
    <row r="67" spans="1:16" ht="45" x14ac:dyDescent="0.25">
      <c r="A67" s="107" t="s">
        <v>21</v>
      </c>
      <c r="B67" s="111" t="s">
        <v>22</v>
      </c>
      <c r="C67" s="107" t="s">
        <v>23</v>
      </c>
      <c r="D67" s="112">
        <v>6.8000000000000005E-2</v>
      </c>
      <c r="E67" s="108">
        <v>0</v>
      </c>
      <c r="F67" s="60">
        <v>-6.8000000000000005E-2</v>
      </c>
      <c r="G67" s="61">
        <v>228.6</v>
      </c>
      <c r="H67" s="61">
        <f t="shared" si="2"/>
        <v>-15.54</v>
      </c>
      <c r="I67" s="106"/>
      <c r="J67" s="2"/>
    </row>
    <row r="68" spans="1:16" ht="30" x14ac:dyDescent="0.25">
      <c r="A68" s="107" t="s">
        <v>41</v>
      </c>
      <c r="B68" s="111" t="s">
        <v>42</v>
      </c>
      <c r="C68" s="107" t="s">
        <v>6</v>
      </c>
      <c r="D68" s="112">
        <v>0.68</v>
      </c>
      <c r="E68" s="108">
        <v>0</v>
      </c>
      <c r="F68" s="60">
        <v>-0.68</v>
      </c>
      <c r="G68" s="61">
        <v>28.45</v>
      </c>
      <c r="H68" s="61">
        <f t="shared" si="2"/>
        <v>-19.350000000000001</v>
      </c>
      <c r="I68" s="106"/>
      <c r="J68" s="2"/>
    </row>
    <row r="69" spans="1:16" ht="45" x14ac:dyDescent="0.25">
      <c r="A69" s="107" t="s">
        <v>4</v>
      </c>
      <c r="B69" s="111" t="s">
        <v>10</v>
      </c>
      <c r="C69" s="107" t="s">
        <v>7</v>
      </c>
      <c r="D69" s="112">
        <v>0.17</v>
      </c>
      <c r="E69" s="108">
        <v>0</v>
      </c>
      <c r="F69" s="60">
        <v>-0.17</v>
      </c>
      <c r="G69" s="61">
        <v>1623.34</v>
      </c>
      <c r="H69" s="61">
        <f t="shared" si="2"/>
        <v>-275.97000000000003</v>
      </c>
      <c r="I69" s="106"/>
      <c r="J69" s="2"/>
    </row>
    <row r="70" spans="1:16" ht="30" x14ac:dyDescent="0.25">
      <c r="A70" s="107" t="s">
        <v>27</v>
      </c>
      <c r="B70" s="111" t="s">
        <v>28</v>
      </c>
      <c r="C70" s="107" t="s">
        <v>7</v>
      </c>
      <c r="D70" s="112">
        <v>9.2999999999999999E-2</v>
      </c>
      <c r="E70" s="108">
        <v>0</v>
      </c>
      <c r="F70" s="60">
        <v>-9.2999999999999999E-2</v>
      </c>
      <c r="G70" s="61">
        <v>6046.7</v>
      </c>
      <c r="H70" s="61">
        <f t="shared" si="2"/>
        <v>-562.34</v>
      </c>
      <c r="I70" s="106"/>
      <c r="J70" s="2"/>
    </row>
    <row r="71" spans="1:16" ht="30" x14ac:dyDescent="0.25">
      <c r="A71" s="107" t="s">
        <v>62</v>
      </c>
      <c r="B71" s="111" t="s">
        <v>63</v>
      </c>
      <c r="C71" s="107" t="s">
        <v>6</v>
      </c>
      <c r="D71" s="112">
        <v>0.62</v>
      </c>
      <c r="E71" s="108">
        <v>0</v>
      </c>
      <c r="F71" s="60">
        <v>-0.62</v>
      </c>
      <c r="G71" s="61">
        <v>223.25</v>
      </c>
      <c r="H71" s="61">
        <f t="shared" si="2"/>
        <v>-138.41999999999999</v>
      </c>
      <c r="I71" s="106"/>
      <c r="J71" s="2"/>
    </row>
    <row r="72" spans="1:16" ht="45" x14ac:dyDescent="0.25">
      <c r="A72" s="107" t="s">
        <v>64</v>
      </c>
      <c r="B72" s="111" t="s">
        <v>65</v>
      </c>
      <c r="C72" s="107" t="s">
        <v>5</v>
      </c>
      <c r="D72" s="112">
        <v>5.55</v>
      </c>
      <c r="E72" s="108">
        <v>0</v>
      </c>
      <c r="F72" s="60">
        <v>-5.55</v>
      </c>
      <c r="G72" s="61">
        <v>245.3</v>
      </c>
      <c r="H72" s="61">
        <f t="shared" si="2"/>
        <v>-1361.42</v>
      </c>
      <c r="I72" s="106"/>
      <c r="J72" s="2"/>
    </row>
    <row r="73" spans="1:16" ht="45" x14ac:dyDescent="0.25">
      <c r="A73" s="107" t="s">
        <v>8</v>
      </c>
      <c r="B73" s="111" t="s">
        <v>9</v>
      </c>
      <c r="C73" s="107" t="s">
        <v>5</v>
      </c>
      <c r="D73" s="112">
        <v>0.65</v>
      </c>
      <c r="E73" s="108">
        <v>0</v>
      </c>
      <c r="F73" s="60">
        <v>-0.65</v>
      </c>
      <c r="G73" s="61">
        <v>264</v>
      </c>
      <c r="H73" s="61">
        <f t="shared" si="2"/>
        <v>-171.6</v>
      </c>
      <c r="I73" s="106"/>
      <c r="J73" s="2"/>
    </row>
    <row r="74" spans="1:16" ht="45" x14ac:dyDescent="0.25">
      <c r="A74" s="107" t="s">
        <v>56</v>
      </c>
      <c r="B74" s="111" t="s">
        <v>57</v>
      </c>
      <c r="C74" s="107" t="s">
        <v>58</v>
      </c>
      <c r="D74" s="112">
        <v>0.35</v>
      </c>
      <c r="E74" s="108">
        <v>0</v>
      </c>
      <c r="F74" s="60">
        <v>-0.35</v>
      </c>
      <c r="G74" s="61">
        <v>1195.7</v>
      </c>
      <c r="H74" s="61">
        <f t="shared" si="2"/>
        <v>-418.5</v>
      </c>
      <c r="I74" s="106"/>
      <c r="J74" s="2"/>
    </row>
    <row r="75" spans="1:16" ht="45" x14ac:dyDescent="0.25">
      <c r="A75" s="107" t="s">
        <v>59</v>
      </c>
      <c r="B75" s="111" t="s">
        <v>60</v>
      </c>
      <c r="C75" s="107" t="s">
        <v>58</v>
      </c>
      <c r="D75" s="112">
        <v>0.43</v>
      </c>
      <c r="E75" s="108">
        <v>0</v>
      </c>
      <c r="F75" s="60">
        <v>-0.43</v>
      </c>
      <c r="G75" s="61">
        <v>2394</v>
      </c>
      <c r="H75" s="61">
        <f t="shared" si="2"/>
        <v>-1029.42</v>
      </c>
      <c r="I75" s="106"/>
      <c r="J75" s="2"/>
    </row>
    <row r="76" spans="1:16" ht="15.75" x14ac:dyDescent="0.25">
      <c r="A76" s="109"/>
      <c r="B76" s="109" t="s">
        <v>72</v>
      </c>
      <c r="C76" s="107"/>
      <c r="D76" s="112"/>
      <c r="E76" s="108"/>
      <c r="F76" s="60"/>
      <c r="G76" s="61"/>
      <c r="H76" s="61"/>
      <c r="I76" s="102"/>
      <c r="J76" s="2"/>
    </row>
    <row r="77" spans="1:16" ht="45" x14ac:dyDescent="0.25">
      <c r="A77" s="107" t="s">
        <v>17</v>
      </c>
      <c r="B77" s="111" t="s">
        <v>18</v>
      </c>
      <c r="C77" s="107" t="s">
        <v>6</v>
      </c>
      <c r="D77" s="108">
        <v>12</v>
      </c>
      <c r="E77" s="108">
        <v>0</v>
      </c>
      <c r="F77" s="60">
        <v>-12</v>
      </c>
      <c r="G77" s="61">
        <v>261</v>
      </c>
      <c r="H77" s="61">
        <f t="shared" si="1"/>
        <v>-3132</v>
      </c>
      <c r="I77" s="159"/>
      <c r="J77" s="2"/>
    </row>
    <row r="78" spans="1:16" ht="30" x14ac:dyDescent="0.25">
      <c r="A78" s="107" t="s">
        <v>19</v>
      </c>
      <c r="B78" s="111" t="s">
        <v>20</v>
      </c>
      <c r="C78" s="107" t="s">
        <v>6</v>
      </c>
      <c r="D78" s="108">
        <v>12</v>
      </c>
      <c r="E78" s="108">
        <v>0</v>
      </c>
      <c r="F78" s="60">
        <v>-12</v>
      </c>
      <c r="G78" s="61">
        <v>58.92</v>
      </c>
      <c r="H78" s="61">
        <f t="shared" si="1"/>
        <v>-707.04</v>
      </c>
      <c r="I78" s="160"/>
      <c r="J78" s="8">
        <f>+SUM(H20:H78)</f>
        <v>-94675.209999999977</v>
      </c>
      <c r="K78" s="1">
        <v>94675.21</v>
      </c>
    </row>
    <row r="79" spans="1:16" ht="46.9" customHeight="1" x14ac:dyDescent="0.25">
      <c r="A79" s="133"/>
      <c r="B79" s="134"/>
      <c r="C79" s="135"/>
      <c r="D79" s="136"/>
      <c r="E79" s="137"/>
      <c r="F79" s="175" t="s">
        <v>162</v>
      </c>
      <c r="G79" s="176"/>
      <c r="H79" s="142">
        <f>SUM(H9:H78)</f>
        <v>-110079.85999999997</v>
      </c>
      <c r="I79" s="138"/>
    </row>
    <row r="80" spans="1:16" ht="17.25" x14ac:dyDescent="0.4">
      <c r="A80" s="180" t="s">
        <v>160</v>
      </c>
      <c r="B80" s="181"/>
      <c r="C80" s="181"/>
      <c r="D80" s="181"/>
      <c r="E80" s="181"/>
      <c r="F80" s="181"/>
      <c r="G80" s="181"/>
      <c r="H80" s="181"/>
      <c r="I80" s="182"/>
      <c r="J80" s="48"/>
      <c r="K80" s="49"/>
      <c r="L80" s="49"/>
      <c r="M80" s="49"/>
      <c r="N80" s="49"/>
      <c r="O80" s="49"/>
      <c r="P80" s="49"/>
    </row>
    <row r="81" spans="1:16" x14ac:dyDescent="0.25">
      <c r="A81" s="162" t="s">
        <v>76</v>
      </c>
      <c r="B81" s="163"/>
      <c r="C81" s="163"/>
      <c r="D81" s="163"/>
      <c r="E81" s="163"/>
      <c r="F81" s="163"/>
      <c r="G81" s="163"/>
      <c r="H81" s="163"/>
      <c r="I81" s="39"/>
      <c r="K81" s="49"/>
      <c r="L81" s="49"/>
      <c r="M81" s="49"/>
      <c r="N81" s="49"/>
      <c r="O81" s="49"/>
      <c r="P81" s="49"/>
    </row>
    <row r="82" spans="1:16" ht="84.6" customHeight="1" x14ac:dyDescent="0.25">
      <c r="A82" s="166" t="s">
        <v>97</v>
      </c>
      <c r="B82" s="167"/>
      <c r="C82" s="17"/>
      <c r="D82" s="17"/>
      <c r="E82" s="22"/>
      <c r="F82" s="26"/>
      <c r="G82" s="11"/>
      <c r="H82" s="11"/>
      <c r="I82" s="40"/>
    </row>
    <row r="83" spans="1:16" x14ac:dyDescent="0.25">
      <c r="A83" s="12"/>
      <c r="B83" s="13" t="s">
        <v>30</v>
      </c>
      <c r="C83" s="14"/>
      <c r="D83" s="33"/>
      <c r="E83" s="23"/>
      <c r="F83" s="28"/>
      <c r="G83" s="11"/>
      <c r="H83" s="11"/>
      <c r="I83" s="40"/>
    </row>
    <row r="84" spans="1:16" ht="60" x14ac:dyDescent="0.25">
      <c r="A84" s="50" t="s">
        <v>3</v>
      </c>
      <c r="B84" s="51" t="s">
        <v>11</v>
      </c>
      <c r="C84" s="50" t="s">
        <v>12</v>
      </c>
      <c r="D84" s="52">
        <v>0.15</v>
      </c>
      <c r="E84" s="53">
        <v>0.3</v>
      </c>
      <c r="F84" s="55">
        <v>0.15</v>
      </c>
      <c r="G84" s="45">
        <v>6500</v>
      </c>
      <c r="H84" s="45">
        <f>ROUND(G84*F84,2)</f>
        <v>975</v>
      </c>
      <c r="I84" s="41" t="s">
        <v>83</v>
      </c>
    </row>
    <row r="85" spans="1:16" x14ac:dyDescent="0.25">
      <c r="A85" s="50" t="s">
        <v>13</v>
      </c>
      <c r="B85" s="51" t="s">
        <v>14</v>
      </c>
      <c r="C85" s="50" t="s">
        <v>6</v>
      </c>
      <c r="D85" s="52">
        <v>2.8</v>
      </c>
      <c r="E85" s="53">
        <v>15.5</v>
      </c>
      <c r="F85" s="55">
        <v>12.7</v>
      </c>
      <c r="G85" s="45">
        <v>165.74</v>
      </c>
      <c r="H85" s="45">
        <f t="shared" ref="H85:H91" si="3">ROUND(G85*F85,2)</f>
        <v>2104.9</v>
      </c>
      <c r="I85" s="41" t="s">
        <v>84</v>
      </c>
    </row>
    <row r="86" spans="1:16" ht="30" x14ac:dyDescent="0.25">
      <c r="A86" s="50" t="s">
        <v>31</v>
      </c>
      <c r="B86" s="51" t="s">
        <v>32</v>
      </c>
      <c r="C86" s="50" t="s">
        <v>7</v>
      </c>
      <c r="D86" s="52">
        <v>0.2</v>
      </c>
      <c r="E86" s="53">
        <v>0.5</v>
      </c>
      <c r="F86" s="55">
        <v>0.3</v>
      </c>
      <c r="G86" s="45">
        <v>799.22</v>
      </c>
      <c r="H86" s="45">
        <f t="shared" si="3"/>
        <v>239.77</v>
      </c>
      <c r="I86" s="41" t="s">
        <v>85</v>
      </c>
    </row>
    <row r="87" spans="1:16" ht="30" x14ac:dyDescent="0.25">
      <c r="A87" s="50" t="s">
        <v>98</v>
      </c>
      <c r="B87" s="51" t="s">
        <v>99</v>
      </c>
      <c r="C87" s="50" t="s">
        <v>16</v>
      </c>
      <c r="D87" s="52">
        <v>72</v>
      </c>
      <c r="E87" s="53">
        <v>148.80000000000001</v>
      </c>
      <c r="F87" s="55">
        <v>76.8</v>
      </c>
      <c r="G87" s="45">
        <v>5.56</v>
      </c>
      <c r="H87" s="45">
        <f t="shared" si="3"/>
        <v>427.01</v>
      </c>
      <c r="I87" s="41" t="s">
        <v>86</v>
      </c>
    </row>
    <row r="88" spans="1:16" ht="30" x14ac:dyDescent="0.25">
      <c r="A88" s="50" t="s">
        <v>33</v>
      </c>
      <c r="B88" s="51" t="s">
        <v>34</v>
      </c>
      <c r="C88" s="50" t="s">
        <v>6</v>
      </c>
      <c r="D88" s="52">
        <v>0.25</v>
      </c>
      <c r="E88" s="53">
        <v>1.35</v>
      </c>
      <c r="F88" s="55">
        <v>1.1000000000000001</v>
      </c>
      <c r="G88" s="45">
        <v>115.5</v>
      </c>
      <c r="H88" s="45">
        <f t="shared" si="3"/>
        <v>127.05</v>
      </c>
      <c r="I88" s="41" t="s">
        <v>87</v>
      </c>
    </row>
    <row r="89" spans="1:16" ht="30" x14ac:dyDescent="0.25">
      <c r="A89" s="50" t="s">
        <v>35</v>
      </c>
      <c r="B89" s="51" t="s">
        <v>36</v>
      </c>
      <c r="C89" s="50" t="s">
        <v>15</v>
      </c>
      <c r="D89" s="52">
        <v>25</v>
      </c>
      <c r="E89" s="53">
        <v>115</v>
      </c>
      <c r="F89" s="55">
        <v>90</v>
      </c>
      <c r="G89" s="45">
        <v>2.72</v>
      </c>
      <c r="H89" s="45">
        <f t="shared" si="3"/>
        <v>244.8</v>
      </c>
      <c r="I89" s="41" t="s">
        <v>88</v>
      </c>
    </row>
    <row r="90" spans="1:16" ht="30" x14ac:dyDescent="0.25">
      <c r="A90" s="56" t="s">
        <v>37</v>
      </c>
      <c r="B90" s="57" t="s">
        <v>38</v>
      </c>
      <c r="C90" s="56" t="s">
        <v>15</v>
      </c>
      <c r="D90" s="58">
        <v>80</v>
      </c>
      <c r="E90" s="54">
        <v>90</v>
      </c>
      <c r="F90" s="59">
        <v>10</v>
      </c>
      <c r="G90" s="47">
        <v>2</v>
      </c>
      <c r="H90" s="47">
        <f t="shared" si="3"/>
        <v>20</v>
      </c>
      <c r="I90" s="41" t="s">
        <v>89</v>
      </c>
    </row>
    <row r="91" spans="1:16" ht="60" x14ac:dyDescent="0.25">
      <c r="A91" s="56" t="s">
        <v>39</v>
      </c>
      <c r="B91" s="57" t="s">
        <v>40</v>
      </c>
      <c r="C91" s="50" t="s">
        <v>16</v>
      </c>
      <c r="D91" s="52">
        <v>100</v>
      </c>
      <c r="E91" s="53">
        <v>445</v>
      </c>
      <c r="F91" s="55">
        <v>345</v>
      </c>
      <c r="G91" s="45">
        <v>6</v>
      </c>
      <c r="H91" s="45">
        <f t="shared" si="3"/>
        <v>2070</v>
      </c>
      <c r="I91" s="41" t="s">
        <v>90</v>
      </c>
    </row>
    <row r="92" spans="1:16" ht="28.5" x14ac:dyDescent="0.25">
      <c r="A92" s="15"/>
      <c r="B92" s="86" t="s">
        <v>122</v>
      </c>
      <c r="C92" s="15"/>
      <c r="D92" s="34"/>
      <c r="E92" s="24"/>
      <c r="F92" s="29"/>
      <c r="G92" s="11"/>
      <c r="H92" s="11"/>
      <c r="I92" s="40"/>
    </row>
    <row r="93" spans="1:16" ht="60" x14ac:dyDescent="0.25">
      <c r="A93" s="62" t="s">
        <v>3</v>
      </c>
      <c r="B93" s="63" t="s">
        <v>11</v>
      </c>
      <c r="C93" s="62" t="s">
        <v>12</v>
      </c>
      <c r="D93" s="64">
        <v>0.82499999999999996</v>
      </c>
      <c r="E93" s="65">
        <v>2.19</v>
      </c>
      <c r="F93" s="80">
        <v>1.365</v>
      </c>
      <c r="G93" s="66">
        <v>6500</v>
      </c>
      <c r="H93" s="66">
        <f t="shared" ref="H93:H96" si="4">ROUND(G93*F93,2)</f>
        <v>8872.5</v>
      </c>
      <c r="I93" s="41" t="s">
        <v>123</v>
      </c>
    </row>
    <row r="94" spans="1:16" ht="30" x14ac:dyDescent="0.25">
      <c r="A94" s="62" t="s">
        <v>24</v>
      </c>
      <c r="B94" s="63" t="s">
        <v>25</v>
      </c>
      <c r="C94" s="62" t="s">
        <v>26</v>
      </c>
      <c r="D94" s="64">
        <v>5</v>
      </c>
      <c r="E94" s="65">
        <v>16</v>
      </c>
      <c r="F94" s="80">
        <v>11</v>
      </c>
      <c r="G94" s="66">
        <v>16.5</v>
      </c>
      <c r="H94" s="66">
        <f t="shared" si="4"/>
        <v>181.5</v>
      </c>
      <c r="I94" s="41" t="s">
        <v>124</v>
      </c>
    </row>
    <row r="95" spans="1:16" ht="45" x14ac:dyDescent="0.25">
      <c r="A95" s="62" t="s">
        <v>21</v>
      </c>
      <c r="B95" s="63" t="s">
        <v>22</v>
      </c>
      <c r="C95" s="62" t="s">
        <v>23</v>
      </c>
      <c r="D95" s="64">
        <v>1.32</v>
      </c>
      <c r="E95" s="65">
        <v>2.97</v>
      </c>
      <c r="F95" s="80">
        <v>1.65</v>
      </c>
      <c r="G95" s="66">
        <v>228.6</v>
      </c>
      <c r="H95" s="66">
        <f t="shared" si="4"/>
        <v>377.19</v>
      </c>
      <c r="I95" s="41" t="s">
        <v>125</v>
      </c>
    </row>
    <row r="96" spans="1:16" ht="30" x14ac:dyDescent="0.25">
      <c r="A96" s="19" t="s">
        <v>41</v>
      </c>
      <c r="B96" s="18" t="s">
        <v>42</v>
      </c>
      <c r="C96" s="19" t="s">
        <v>6</v>
      </c>
      <c r="D96" s="35">
        <v>13.2</v>
      </c>
      <c r="E96" s="37">
        <v>29.7</v>
      </c>
      <c r="F96" s="30">
        <v>16.5</v>
      </c>
      <c r="G96" s="20">
        <v>28.45</v>
      </c>
      <c r="H96" s="47">
        <f t="shared" si="4"/>
        <v>469.43</v>
      </c>
      <c r="I96" s="41" t="s">
        <v>126</v>
      </c>
    </row>
    <row r="97" spans="1:9" ht="45" x14ac:dyDescent="0.25">
      <c r="A97" s="147" t="s">
        <v>4</v>
      </c>
      <c r="B97" s="148" t="s">
        <v>10</v>
      </c>
      <c r="C97" s="147" t="s">
        <v>7</v>
      </c>
      <c r="D97" s="149">
        <v>6.1</v>
      </c>
      <c r="E97" s="150">
        <v>13.65</v>
      </c>
      <c r="F97" s="151">
        <v>9.02</v>
      </c>
      <c r="G97" s="152">
        <v>1623.34</v>
      </c>
      <c r="H97" s="153">
        <f>ROUND(G97*F97,2)</f>
        <v>14642.53</v>
      </c>
      <c r="I97" s="154" t="s">
        <v>127</v>
      </c>
    </row>
    <row r="98" spans="1:9" ht="30" x14ac:dyDescent="0.25">
      <c r="A98" s="62" t="s">
        <v>27</v>
      </c>
      <c r="B98" s="63" t="s">
        <v>28</v>
      </c>
      <c r="C98" s="87" t="s">
        <v>7</v>
      </c>
      <c r="D98" s="88">
        <v>1.071</v>
      </c>
      <c r="E98" s="89">
        <v>5.37</v>
      </c>
      <c r="F98" s="90">
        <v>4.2990000000000004</v>
      </c>
      <c r="G98" s="46">
        <v>6046.7</v>
      </c>
      <c r="H98" s="46">
        <f t="shared" ref="H98:H101" si="5">ROUND(G98*F98,2)</f>
        <v>25994.76</v>
      </c>
      <c r="I98" s="41" t="s">
        <v>128</v>
      </c>
    </row>
    <row r="99" spans="1:9" ht="30" x14ac:dyDescent="0.25">
      <c r="A99" s="56" t="s">
        <v>43</v>
      </c>
      <c r="B99" s="57" t="s">
        <v>44</v>
      </c>
      <c r="C99" s="56" t="s">
        <v>6</v>
      </c>
      <c r="D99" s="58">
        <v>9.9</v>
      </c>
      <c r="E99" s="54">
        <v>25.4</v>
      </c>
      <c r="F99" s="59">
        <v>15.5</v>
      </c>
      <c r="G99" s="47">
        <v>1549.05</v>
      </c>
      <c r="H99" s="47">
        <f t="shared" si="5"/>
        <v>24010.28</v>
      </c>
      <c r="I99" s="132" t="s">
        <v>129</v>
      </c>
    </row>
    <row r="100" spans="1:9" ht="30" x14ac:dyDescent="0.25">
      <c r="A100" s="56" t="s">
        <v>47</v>
      </c>
      <c r="B100" s="57" t="s">
        <v>48</v>
      </c>
      <c r="C100" s="56" t="s">
        <v>6</v>
      </c>
      <c r="D100" s="58">
        <v>9.9</v>
      </c>
      <c r="E100" s="54">
        <v>25.4</v>
      </c>
      <c r="F100" s="59">
        <v>15.5</v>
      </c>
      <c r="G100" s="47">
        <v>48.6</v>
      </c>
      <c r="H100" s="47">
        <f t="shared" si="5"/>
        <v>753.3</v>
      </c>
      <c r="I100" s="183" t="s">
        <v>130</v>
      </c>
    </row>
    <row r="101" spans="1:9" ht="94.15" customHeight="1" x14ac:dyDescent="0.25">
      <c r="A101" s="123" t="s">
        <v>70</v>
      </c>
      <c r="B101" s="75" t="s">
        <v>71</v>
      </c>
      <c r="C101" s="74" t="s">
        <v>6</v>
      </c>
      <c r="D101" s="76">
        <v>0</v>
      </c>
      <c r="E101" s="77">
        <v>25.4</v>
      </c>
      <c r="F101" s="78">
        <v>25.4</v>
      </c>
      <c r="G101" s="79">
        <v>859</v>
      </c>
      <c r="H101" s="79">
        <f t="shared" si="5"/>
        <v>21818.6</v>
      </c>
      <c r="I101" s="184"/>
    </row>
    <row r="102" spans="1:9" ht="94.15" customHeight="1" x14ac:dyDescent="0.25">
      <c r="A102" s="74" t="s">
        <v>132</v>
      </c>
      <c r="B102" s="75" t="s">
        <v>133</v>
      </c>
      <c r="C102" s="74" t="s">
        <v>134</v>
      </c>
      <c r="D102" s="76">
        <v>0</v>
      </c>
      <c r="E102" s="77">
        <v>2750</v>
      </c>
      <c r="F102" s="78">
        <v>2750</v>
      </c>
      <c r="G102" s="79">
        <v>1.89</v>
      </c>
      <c r="H102" s="79">
        <f>ROUND(G102*F102,2)</f>
        <v>5197.5</v>
      </c>
      <c r="I102" s="185" t="s">
        <v>137</v>
      </c>
    </row>
    <row r="103" spans="1:9" ht="64.150000000000006" customHeight="1" x14ac:dyDescent="0.25">
      <c r="A103" s="74" t="s">
        <v>135</v>
      </c>
      <c r="B103" s="75" t="s">
        <v>136</v>
      </c>
      <c r="C103" s="74" t="s">
        <v>134</v>
      </c>
      <c r="D103" s="76">
        <v>0</v>
      </c>
      <c r="E103" s="77">
        <v>2750</v>
      </c>
      <c r="F103" s="78">
        <v>2750</v>
      </c>
      <c r="G103" s="79">
        <v>2.4700000000000002</v>
      </c>
      <c r="H103" s="79">
        <f>ROUND(G103*F103,2)</f>
        <v>6792.5</v>
      </c>
      <c r="I103" s="186"/>
    </row>
    <row r="104" spans="1:9" ht="42.75" x14ac:dyDescent="0.25">
      <c r="A104" s="15"/>
      <c r="B104" s="13" t="s">
        <v>55</v>
      </c>
      <c r="C104" s="15"/>
      <c r="D104" s="34"/>
      <c r="E104" s="24"/>
      <c r="F104" s="29"/>
      <c r="G104" s="11"/>
      <c r="H104" s="44"/>
      <c r="I104" s="40"/>
    </row>
    <row r="105" spans="1:9" ht="60" x14ac:dyDescent="0.25">
      <c r="A105" s="62" t="s">
        <v>3</v>
      </c>
      <c r="B105" s="63" t="s">
        <v>11</v>
      </c>
      <c r="C105" s="62" t="s">
        <v>12</v>
      </c>
      <c r="D105" s="64">
        <v>0.121</v>
      </c>
      <c r="E105" s="65">
        <v>0.315</v>
      </c>
      <c r="F105" s="80">
        <v>0.19400000000000001</v>
      </c>
      <c r="G105" s="66">
        <v>6500</v>
      </c>
      <c r="H105" s="66">
        <f t="shared" ref="H105:H118" si="6">ROUND(G105*F105,2)</f>
        <v>1261</v>
      </c>
      <c r="I105" s="41" t="s">
        <v>100</v>
      </c>
    </row>
    <row r="106" spans="1:9" ht="30" x14ac:dyDescent="0.25">
      <c r="A106" s="62" t="s">
        <v>24</v>
      </c>
      <c r="B106" s="63" t="s">
        <v>25</v>
      </c>
      <c r="C106" s="62" t="s">
        <v>26</v>
      </c>
      <c r="D106" s="64">
        <v>2</v>
      </c>
      <c r="E106" s="65">
        <v>4</v>
      </c>
      <c r="F106" s="80">
        <v>2</v>
      </c>
      <c r="G106" s="66">
        <v>16.5</v>
      </c>
      <c r="H106" s="66">
        <f t="shared" si="6"/>
        <v>33</v>
      </c>
      <c r="I106" s="41" t="s">
        <v>101</v>
      </c>
    </row>
    <row r="107" spans="1:9" ht="45" x14ac:dyDescent="0.25">
      <c r="A107" s="62" t="s">
        <v>21</v>
      </c>
      <c r="B107" s="63" t="s">
        <v>22</v>
      </c>
      <c r="C107" s="62" t="s">
        <v>23</v>
      </c>
      <c r="D107" s="64">
        <v>0.17599999999999999</v>
      </c>
      <c r="E107" s="65">
        <v>0.46</v>
      </c>
      <c r="F107" s="80">
        <v>0.28399999999999997</v>
      </c>
      <c r="G107" s="66">
        <v>228.6</v>
      </c>
      <c r="H107" s="66">
        <f t="shared" si="6"/>
        <v>64.92</v>
      </c>
      <c r="I107" s="41" t="s">
        <v>102</v>
      </c>
    </row>
    <row r="108" spans="1:9" ht="30" x14ac:dyDescent="0.25">
      <c r="A108" s="62" t="s">
        <v>41</v>
      </c>
      <c r="B108" s="63" t="s">
        <v>42</v>
      </c>
      <c r="C108" s="62" t="s">
        <v>6</v>
      </c>
      <c r="D108" s="64">
        <v>1.76</v>
      </c>
      <c r="E108" s="65">
        <v>4.5999999999999996</v>
      </c>
      <c r="F108" s="80">
        <v>2.84</v>
      </c>
      <c r="G108" s="66">
        <v>28.45</v>
      </c>
      <c r="H108" s="66">
        <f t="shared" si="6"/>
        <v>80.8</v>
      </c>
      <c r="I108" s="41" t="s">
        <v>103</v>
      </c>
    </row>
    <row r="109" spans="1:9" ht="45" x14ac:dyDescent="0.25">
      <c r="A109" s="62" t="s">
        <v>4</v>
      </c>
      <c r="B109" s="63" t="s">
        <v>10</v>
      </c>
      <c r="C109" s="62" t="s">
        <v>7</v>
      </c>
      <c r="D109" s="64">
        <v>0.9</v>
      </c>
      <c r="E109" s="65">
        <v>2.35</v>
      </c>
      <c r="F109" s="80">
        <v>1.45</v>
      </c>
      <c r="G109" s="66">
        <v>1623.34</v>
      </c>
      <c r="H109" s="66">
        <f t="shared" si="6"/>
        <v>2353.84</v>
      </c>
      <c r="I109" s="41" t="s">
        <v>104</v>
      </c>
    </row>
    <row r="110" spans="1:9" ht="30" x14ac:dyDescent="0.25">
      <c r="A110" s="62" t="s">
        <v>27</v>
      </c>
      <c r="B110" s="63" t="s">
        <v>28</v>
      </c>
      <c r="C110" s="62" t="s">
        <v>7</v>
      </c>
      <c r="D110" s="64">
        <v>0.31</v>
      </c>
      <c r="E110" s="65">
        <v>0.84</v>
      </c>
      <c r="F110" s="80">
        <v>0.53</v>
      </c>
      <c r="G110" s="66">
        <v>6046.7</v>
      </c>
      <c r="H110" s="66">
        <f t="shared" si="6"/>
        <v>3204.75</v>
      </c>
      <c r="I110" s="41" t="s">
        <v>105</v>
      </c>
    </row>
    <row r="111" spans="1:9" ht="30" x14ac:dyDescent="0.25">
      <c r="A111" s="62" t="s">
        <v>43</v>
      </c>
      <c r="B111" s="63" t="s">
        <v>44</v>
      </c>
      <c r="C111" s="62" t="s">
        <v>6</v>
      </c>
      <c r="D111" s="64">
        <v>1.55</v>
      </c>
      <c r="E111" s="65">
        <v>3.8</v>
      </c>
      <c r="F111" s="80">
        <v>2.25</v>
      </c>
      <c r="G111" s="66">
        <v>1549.05</v>
      </c>
      <c r="H111" s="66">
        <f t="shared" si="6"/>
        <v>3485.36</v>
      </c>
      <c r="I111" s="187" t="s">
        <v>106</v>
      </c>
    </row>
    <row r="112" spans="1:9" ht="45" x14ac:dyDescent="0.25">
      <c r="A112" s="62" t="s">
        <v>45</v>
      </c>
      <c r="B112" s="63" t="s">
        <v>46</v>
      </c>
      <c r="C112" s="62" t="s">
        <v>6</v>
      </c>
      <c r="D112" s="64">
        <v>1.55</v>
      </c>
      <c r="E112" s="65">
        <v>3.8</v>
      </c>
      <c r="F112" s="80">
        <v>2.25</v>
      </c>
      <c r="G112" s="66">
        <v>448.68</v>
      </c>
      <c r="H112" s="66">
        <f t="shared" si="6"/>
        <v>1009.53</v>
      </c>
      <c r="I112" s="188"/>
    </row>
    <row r="113" spans="1:9" ht="30" x14ac:dyDescent="0.25">
      <c r="A113" s="62" t="s">
        <v>47</v>
      </c>
      <c r="B113" s="63" t="s">
        <v>48</v>
      </c>
      <c r="C113" s="62" t="s">
        <v>6</v>
      </c>
      <c r="D113" s="64">
        <v>1.55</v>
      </c>
      <c r="E113" s="65">
        <v>3.8</v>
      </c>
      <c r="F113" s="80">
        <v>2.25</v>
      </c>
      <c r="G113" s="66">
        <v>48.6</v>
      </c>
      <c r="H113" s="66">
        <f t="shared" si="6"/>
        <v>109.35</v>
      </c>
      <c r="I113" s="187" t="s">
        <v>107</v>
      </c>
    </row>
    <row r="114" spans="1:9" ht="60" x14ac:dyDescent="0.25">
      <c r="A114" s="62" t="s">
        <v>49</v>
      </c>
      <c r="B114" s="63" t="s">
        <v>50</v>
      </c>
      <c r="C114" s="62" t="s">
        <v>6</v>
      </c>
      <c r="D114" s="64">
        <v>1.55</v>
      </c>
      <c r="E114" s="65">
        <v>3.8</v>
      </c>
      <c r="F114" s="80">
        <v>2.25</v>
      </c>
      <c r="G114" s="66">
        <v>1097.0999999999999</v>
      </c>
      <c r="H114" s="66">
        <f t="shared" si="6"/>
        <v>2468.48</v>
      </c>
      <c r="I114" s="188"/>
    </row>
    <row r="115" spans="1:9" ht="30" x14ac:dyDescent="0.25">
      <c r="A115" s="62" t="s">
        <v>47</v>
      </c>
      <c r="B115" s="63" t="s">
        <v>48</v>
      </c>
      <c r="C115" s="62" t="s">
        <v>6</v>
      </c>
      <c r="D115" s="64">
        <v>1.55</v>
      </c>
      <c r="E115" s="65">
        <v>3.8</v>
      </c>
      <c r="F115" s="80">
        <v>2.25</v>
      </c>
      <c r="G115" s="66">
        <v>48.6</v>
      </c>
      <c r="H115" s="66">
        <f t="shared" si="6"/>
        <v>109.35</v>
      </c>
      <c r="I115" s="187" t="s">
        <v>108</v>
      </c>
    </row>
    <row r="116" spans="1:9" ht="60" x14ac:dyDescent="0.25">
      <c r="A116" s="62" t="s">
        <v>51</v>
      </c>
      <c r="B116" s="63" t="s">
        <v>52</v>
      </c>
      <c r="C116" s="62" t="s">
        <v>6</v>
      </c>
      <c r="D116" s="64">
        <v>1.55</v>
      </c>
      <c r="E116" s="65">
        <v>3.8</v>
      </c>
      <c r="F116" s="80">
        <v>2.25</v>
      </c>
      <c r="G116" s="66">
        <v>1022.35</v>
      </c>
      <c r="H116" s="66">
        <f t="shared" si="6"/>
        <v>2300.29</v>
      </c>
      <c r="I116" s="189"/>
    </row>
    <row r="117" spans="1:9" ht="60" x14ac:dyDescent="0.25">
      <c r="A117" s="62" t="s">
        <v>53</v>
      </c>
      <c r="B117" s="63" t="s">
        <v>54</v>
      </c>
      <c r="C117" s="62" t="s">
        <v>6</v>
      </c>
      <c r="D117" s="64">
        <v>1.55</v>
      </c>
      <c r="E117" s="65">
        <v>3.8</v>
      </c>
      <c r="F117" s="80">
        <v>2.25</v>
      </c>
      <c r="G117" s="66">
        <v>229.32</v>
      </c>
      <c r="H117" s="66">
        <f t="shared" si="6"/>
        <v>515.97</v>
      </c>
      <c r="I117" s="188"/>
    </row>
    <row r="118" spans="1:9" ht="45" x14ac:dyDescent="0.25">
      <c r="A118" s="62" t="s">
        <v>56</v>
      </c>
      <c r="B118" s="63" t="s">
        <v>57</v>
      </c>
      <c r="C118" s="62" t="s">
        <v>58</v>
      </c>
      <c r="D118" s="64">
        <v>0.15</v>
      </c>
      <c r="E118" s="65">
        <v>0.78</v>
      </c>
      <c r="F118" s="80">
        <v>0.63</v>
      </c>
      <c r="G118" s="66">
        <v>1195.7</v>
      </c>
      <c r="H118" s="66">
        <f t="shared" si="6"/>
        <v>753.29</v>
      </c>
      <c r="I118" s="42" t="s">
        <v>109</v>
      </c>
    </row>
    <row r="119" spans="1:9" ht="28.5" x14ac:dyDescent="0.25">
      <c r="A119" s="19"/>
      <c r="B119" s="67" t="s">
        <v>61</v>
      </c>
      <c r="C119" s="19"/>
      <c r="D119" s="35"/>
      <c r="E119" s="37"/>
      <c r="F119" s="68"/>
      <c r="G119" s="20"/>
      <c r="H119" s="47"/>
      <c r="I119" s="69"/>
    </row>
    <row r="120" spans="1:9" ht="60" x14ac:dyDescent="0.25">
      <c r="A120" s="56" t="s">
        <v>3</v>
      </c>
      <c r="B120" s="57" t="s">
        <v>11</v>
      </c>
      <c r="C120" s="56" t="s">
        <v>12</v>
      </c>
      <c r="D120" s="58">
        <v>1.2999999999999999E-2</v>
      </c>
      <c r="E120" s="54">
        <v>6.8000000000000005E-2</v>
      </c>
      <c r="F120" s="59">
        <v>5.5E-2</v>
      </c>
      <c r="G120" s="47">
        <v>6500</v>
      </c>
      <c r="H120" s="47">
        <f t="shared" ref="H120:H128" si="7">ROUND(G120*F120,2)</f>
        <v>357.5</v>
      </c>
      <c r="I120" s="42" t="s">
        <v>110</v>
      </c>
    </row>
    <row r="121" spans="1:9" ht="45" x14ac:dyDescent="0.25">
      <c r="A121" s="56" t="s">
        <v>21</v>
      </c>
      <c r="B121" s="57" t="s">
        <v>22</v>
      </c>
      <c r="C121" s="56" t="s">
        <v>23</v>
      </c>
      <c r="D121" s="58">
        <v>3.2000000000000001E-2</v>
      </c>
      <c r="E121" s="54">
        <v>0.152</v>
      </c>
      <c r="F121" s="59">
        <v>0.12</v>
      </c>
      <c r="G121" s="47">
        <v>228.6</v>
      </c>
      <c r="H121" s="47">
        <f t="shared" si="7"/>
        <v>27.43</v>
      </c>
      <c r="I121" s="187" t="s">
        <v>111</v>
      </c>
    </row>
    <row r="122" spans="1:9" ht="30" x14ac:dyDescent="0.25">
      <c r="A122" s="56" t="s">
        <v>41</v>
      </c>
      <c r="B122" s="57" t="s">
        <v>42</v>
      </c>
      <c r="C122" s="56" t="s">
        <v>6</v>
      </c>
      <c r="D122" s="58">
        <v>0.32</v>
      </c>
      <c r="E122" s="54">
        <v>1.52</v>
      </c>
      <c r="F122" s="59">
        <v>1.2</v>
      </c>
      <c r="G122" s="47">
        <v>28.45</v>
      </c>
      <c r="H122" s="47">
        <f t="shared" si="7"/>
        <v>34.14</v>
      </c>
      <c r="I122" s="188"/>
    </row>
    <row r="123" spans="1:9" ht="45" x14ac:dyDescent="0.25">
      <c r="A123" s="56" t="s">
        <v>4</v>
      </c>
      <c r="B123" s="57" t="s">
        <v>10</v>
      </c>
      <c r="C123" s="56" t="s">
        <v>7</v>
      </c>
      <c r="D123" s="58">
        <v>0.08</v>
      </c>
      <c r="E123" s="54">
        <v>0.38</v>
      </c>
      <c r="F123" s="59">
        <v>0.3</v>
      </c>
      <c r="G123" s="47">
        <v>1623.34</v>
      </c>
      <c r="H123" s="47">
        <f t="shared" si="7"/>
        <v>487</v>
      </c>
      <c r="I123" s="42" t="s">
        <v>92</v>
      </c>
    </row>
    <row r="124" spans="1:9" ht="30" x14ac:dyDescent="0.25">
      <c r="A124" s="56" t="s">
        <v>27</v>
      </c>
      <c r="B124" s="57" t="s">
        <v>28</v>
      </c>
      <c r="C124" s="56" t="s">
        <v>7</v>
      </c>
      <c r="D124" s="58">
        <v>4.4999999999999998E-2</v>
      </c>
      <c r="E124" s="54">
        <v>0.22500000000000001</v>
      </c>
      <c r="F124" s="59">
        <v>0.18</v>
      </c>
      <c r="G124" s="47">
        <v>6046.7</v>
      </c>
      <c r="H124" s="47">
        <f t="shared" si="7"/>
        <v>1088.4100000000001</v>
      </c>
      <c r="I124" s="42" t="s">
        <v>93</v>
      </c>
    </row>
    <row r="125" spans="1:9" ht="30" x14ac:dyDescent="0.25">
      <c r="A125" s="56" t="s">
        <v>62</v>
      </c>
      <c r="B125" s="57" t="s">
        <v>63</v>
      </c>
      <c r="C125" s="56" t="s">
        <v>6</v>
      </c>
      <c r="D125" s="58">
        <v>0.3</v>
      </c>
      <c r="E125" s="54">
        <v>1.45</v>
      </c>
      <c r="F125" s="59">
        <v>1.1499999999999999</v>
      </c>
      <c r="G125" s="47">
        <v>223.25</v>
      </c>
      <c r="H125" s="47">
        <f t="shared" si="7"/>
        <v>256.74</v>
      </c>
      <c r="I125" s="42" t="s">
        <v>94</v>
      </c>
    </row>
    <row r="126" spans="1:9" ht="45" x14ac:dyDescent="0.25">
      <c r="A126" s="56" t="s">
        <v>64</v>
      </c>
      <c r="B126" s="57" t="s">
        <v>65</v>
      </c>
      <c r="C126" s="56" t="s">
        <v>5</v>
      </c>
      <c r="D126" s="58">
        <v>2</v>
      </c>
      <c r="E126" s="54">
        <v>11.1</v>
      </c>
      <c r="F126" s="59">
        <v>9.1</v>
      </c>
      <c r="G126" s="47">
        <v>245.3</v>
      </c>
      <c r="H126" s="47">
        <f t="shared" si="7"/>
        <v>2232.23</v>
      </c>
      <c r="I126" s="42" t="s">
        <v>91</v>
      </c>
    </row>
    <row r="127" spans="1:9" ht="45" x14ac:dyDescent="0.25">
      <c r="A127" s="56" t="s">
        <v>8</v>
      </c>
      <c r="B127" s="57" t="s">
        <v>9</v>
      </c>
      <c r="C127" s="56" t="s">
        <v>5</v>
      </c>
      <c r="D127" s="58">
        <v>1</v>
      </c>
      <c r="E127" s="54">
        <v>3.4</v>
      </c>
      <c r="F127" s="59">
        <v>2.4</v>
      </c>
      <c r="G127" s="47">
        <v>264</v>
      </c>
      <c r="H127" s="47">
        <f t="shared" si="7"/>
        <v>633.6</v>
      </c>
      <c r="I127" s="42" t="s">
        <v>91</v>
      </c>
    </row>
    <row r="128" spans="1:9" ht="45" x14ac:dyDescent="0.25">
      <c r="A128" s="56" t="s">
        <v>56</v>
      </c>
      <c r="B128" s="57" t="s">
        <v>57</v>
      </c>
      <c r="C128" s="56" t="s">
        <v>58</v>
      </c>
      <c r="D128" s="58">
        <v>0.2</v>
      </c>
      <c r="E128" s="54">
        <v>0.85</v>
      </c>
      <c r="F128" s="59">
        <v>0.65</v>
      </c>
      <c r="G128" s="47">
        <v>1195.7</v>
      </c>
      <c r="H128" s="47">
        <f t="shared" si="7"/>
        <v>777.21</v>
      </c>
      <c r="I128" s="42" t="s">
        <v>112</v>
      </c>
    </row>
    <row r="129" spans="1:9" x14ac:dyDescent="0.25">
      <c r="A129" s="125"/>
      <c r="B129" s="126" t="s">
        <v>138</v>
      </c>
      <c r="C129" s="125"/>
      <c r="D129" s="127"/>
      <c r="E129" s="128"/>
      <c r="F129" s="129"/>
      <c r="G129" s="130"/>
      <c r="H129" s="130"/>
      <c r="I129" s="40"/>
    </row>
    <row r="130" spans="1:9" ht="60" x14ac:dyDescent="0.25">
      <c r="A130" s="74" t="s">
        <v>3</v>
      </c>
      <c r="B130" s="75" t="s">
        <v>11</v>
      </c>
      <c r="C130" s="74" t="s">
        <v>12</v>
      </c>
      <c r="D130" s="76">
        <v>0</v>
      </c>
      <c r="E130" s="77">
        <v>0.29499999999999998</v>
      </c>
      <c r="F130" s="78">
        <v>0.29499999999999998</v>
      </c>
      <c r="G130" s="79">
        <v>6500</v>
      </c>
      <c r="H130" s="79">
        <f t="shared" ref="H130:H138" si="8">ROUND(G130*F130,2)</f>
        <v>1917.5</v>
      </c>
      <c r="I130" s="91" t="s">
        <v>139</v>
      </c>
    </row>
    <row r="131" spans="1:9" x14ac:dyDescent="0.25">
      <c r="A131" s="74" t="s">
        <v>24</v>
      </c>
      <c r="B131" s="75" t="s">
        <v>25</v>
      </c>
      <c r="C131" s="74" t="s">
        <v>26</v>
      </c>
      <c r="D131" s="76">
        <v>0</v>
      </c>
      <c r="E131" s="77">
        <v>5</v>
      </c>
      <c r="F131" s="78">
        <v>5</v>
      </c>
      <c r="G131" s="79">
        <v>16.5</v>
      </c>
      <c r="H131" s="79">
        <f t="shared" si="8"/>
        <v>82.5</v>
      </c>
      <c r="I131" s="91" t="s">
        <v>140</v>
      </c>
    </row>
    <row r="132" spans="1:9" ht="45" x14ac:dyDescent="0.25">
      <c r="A132" s="74" t="s">
        <v>21</v>
      </c>
      <c r="B132" s="75" t="s">
        <v>22</v>
      </c>
      <c r="C132" s="74" t="s">
        <v>23</v>
      </c>
      <c r="D132" s="76">
        <v>0</v>
      </c>
      <c r="E132" s="77">
        <v>0.45</v>
      </c>
      <c r="F132" s="78">
        <v>0.45</v>
      </c>
      <c r="G132" s="79">
        <v>228.6</v>
      </c>
      <c r="H132" s="79">
        <f t="shared" si="8"/>
        <v>102.87</v>
      </c>
      <c r="I132" s="91" t="s">
        <v>141</v>
      </c>
    </row>
    <row r="133" spans="1:9" ht="30" x14ac:dyDescent="0.25">
      <c r="A133" s="74" t="s">
        <v>41</v>
      </c>
      <c r="B133" s="75" t="s">
        <v>42</v>
      </c>
      <c r="C133" s="74" t="s">
        <v>6</v>
      </c>
      <c r="D133" s="76">
        <v>0</v>
      </c>
      <c r="E133" s="77">
        <v>4.5</v>
      </c>
      <c r="F133" s="78">
        <v>4.5</v>
      </c>
      <c r="G133" s="79">
        <v>28.45</v>
      </c>
      <c r="H133" s="79">
        <f t="shared" si="8"/>
        <v>128.03</v>
      </c>
      <c r="I133" s="91" t="s">
        <v>142</v>
      </c>
    </row>
    <row r="134" spans="1:9" ht="45" x14ac:dyDescent="0.25">
      <c r="A134" s="74" t="s">
        <v>4</v>
      </c>
      <c r="B134" s="75" t="s">
        <v>10</v>
      </c>
      <c r="C134" s="74" t="s">
        <v>7</v>
      </c>
      <c r="D134" s="76">
        <v>0</v>
      </c>
      <c r="E134" s="77">
        <v>2.1</v>
      </c>
      <c r="F134" s="78">
        <v>2.1</v>
      </c>
      <c r="G134" s="79">
        <v>1623.34</v>
      </c>
      <c r="H134" s="79">
        <f t="shared" si="8"/>
        <v>3409.01</v>
      </c>
      <c r="I134" s="91" t="s">
        <v>143</v>
      </c>
    </row>
    <row r="135" spans="1:9" ht="30" x14ac:dyDescent="0.25">
      <c r="A135" s="74" t="s">
        <v>27</v>
      </c>
      <c r="B135" s="75" t="s">
        <v>28</v>
      </c>
      <c r="C135" s="74" t="s">
        <v>7</v>
      </c>
      <c r="D135" s="76">
        <v>0</v>
      </c>
      <c r="E135" s="77">
        <v>0.82</v>
      </c>
      <c r="F135" s="78">
        <v>0.82</v>
      </c>
      <c r="G135" s="79">
        <v>6046.7</v>
      </c>
      <c r="H135" s="79">
        <f t="shared" si="8"/>
        <v>4958.29</v>
      </c>
      <c r="I135" s="91" t="s">
        <v>144</v>
      </c>
    </row>
    <row r="136" spans="1:9" ht="60" x14ac:dyDescent="0.25">
      <c r="A136" s="74" t="s">
        <v>66</v>
      </c>
      <c r="B136" s="75" t="s">
        <v>67</v>
      </c>
      <c r="C136" s="74" t="s">
        <v>6</v>
      </c>
      <c r="D136" s="76">
        <v>0</v>
      </c>
      <c r="E136" s="77">
        <v>3.4</v>
      </c>
      <c r="F136" s="78">
        <v>3.4</v>
      </c>
      <c r="G136" s="79">
        <v>1531.8</v>
      </c>
      <c r="H136" s="79">
        <f t="shared" si="8"/>
        <v>5208.12</v>
      </c>
      <c r="I136" s="190" t="s">
        <v>145</v>
      </c>
    </row>
    <row r="137" spans="1:9" ht="30" x14ac:dyDescent="0.25">
      <c r="A137" s="74" t="s">
        <v>68</v>
      </c>
      <c r="B137" s="75" t="s">
        <v>69</v>
      </c>
      <c r="C137" s="74" t="s">
        <v>6</v>
      </c>
      <c r="D137" s="76">
        <v>0</v>
      </c>
      <c r="E137" s="77">
        <v>3.4</v>
      </c>
      <c r="F137" s="78">
        <v>3.4</v>
      </c>
      <c r="G137" s="79">
        <v>35.21</v>
      </c>
      <c r="H137" s="79">
        <f t="shared" si="8"/>
        <v>119.71</v>
      </c>
      <c r="I137" s="191"/>
    </row>
    <row r="138" spans="1:9" ht="60" x14ac:dyDescent="0.25">
      <c r="A138" s="74" t="s">
        <v>70</v>
      </c>
      <c r="B138" s="75" t="s">
        <v>71</v>
      </c>
      <c r="C138" s="74" t="s">
        <v>6</v>
      </c>
      <c r="D138" s="76">
        <v>0</v>
      </c>
      <c r="E138" s="77">
        <v>3.4</v>
      </c>
      <c r="F138" s="78">
        <v>3.4</v>
      </c>
      <c r="G138" s="79">
        <v>859</v>
      </c>
      <c r="H138" s="79">
        <f t="shared" si="8"/>
        <v>2920.6</v>
      </c>
      <c r="I138" s="91" t="s">
        <v>146</v>
      </c>
    </row>
    <row r="139" spans="1:9" x14ac:dyDescent="0.25">
      <c r="A139" s="15"/>
      <c r="B139" s="13" t="s">
        <v>156</v>
      </c>
      <c r="C139" s="15"/>
      <c r="D139" s="34"/>
      <c r="E139" s="24"/>
      <c r="F139" s="129"/>
      <c r="G139" s="11"/>
      <c r="H139" s="44"/>
      <c r="I139" s="40"/>
    </row>
    <row r="140" spans="1:9" ht="60" x14ac:dyDescent="0.25">
      <c r="A140" s="62" t="s">
        <v>3</v>
      </c>
      <c r="B140" s="63" t="s">
        <v>11</v>
      </c>
      <c r="C140" s="62" t="s">
        <v>12</v>
      </c>
      <c r="D140" s="64">
        <v>4.4999999999999998E-2</v>
      </c>
      <c r="E140" s="65">
        <v>0.14000000000000001</v>
      </c>
      <c r="F140" s="59">
        <v>9.5000000000000001E-2</v>
      </c>
      <c r="G140" s="66">
        <v>6500</v>
      </c>
      <c r="H140" s="66">
        <f t="shared" ref="H140:H145" si="9">ROUND(G140*F140,2)</f>
        <v>617.5</v>
      </c>
      <c r="I140" s="81" t="s">
        <v>149</v>
      </c>
    </row>
    <row r="141" spans="1:9" x14ac:dyDescent="0.25">
      <c r="A141" s="74" t="s">
        <v>24</v>
      </c>
      <c r="B141" s="75" t="s">
        <v>25</v>
      </c>
      <c r="C141" s="74" t="s">
        <v>26</v>
      </c>
      <c r="D141" s="76">
        <v>0</v>
      </c>
      <c r="E141" s="77">
        <v>1</v>
      </c>
      <c r="F141" s="78">
        <v>1</v>
      </c>
      <c r="G141" s="79">
        <v>16.5</v>
      </c>
      <c r="H141" s="79">
        <f t="shared" si="9"/>
        <v>16.5</v>
      </c>
      <c r="I141" s="121" t="s">
        <v>150</v>
      </c>
    </row>
    <row r="142" spans="1:9" ht="45" x14ac:dyDescent="0.25">
      <c r="A142" s="56" t="s">
        <v>21</v>
      </c>
      <c r="B142" s="57" t="s">
        <v>22</v>
      </c>
      <c r="C142" s="56" t="s">
        <v>23</v>
      </c>
      <c r="D142" s="58">
        <v>0.112</v>
      </c>
      <c r="E142" s="54">
        <v>0.35</v>
      </c>
      <c r="F142" s="59">
        <v>0.23799999999999999</v>
      </c>
      <c r="G142" s="47">
        <v>228.6</v>
      </c>
      <c r="H142" s="47">
        <f t="shared" si="9"/>
        <v>54.41</v>
      </c>
      <c r="I142" s="81" t="s">
        <v>151</v>
      </c>
    </row>
    <row r="143" spans="1:9" ht="30" x14ac:dyDescent="0.25">
      <c r="A143" s="56" t="s">
        <v>41</v>
      </c>
      <c r="B143" s="57" t="s">
        <v>42</v>
      </c>
      <c r="C143" s="56" t="s">
        <v>6</v>
      </c>
      <c r="D143" s="58">
        <v>0.112</v>
      </c>
      <c r="E143" s="54">
        <v>3.5</v>
      </c>
      <c r="F143" s="59">
        <v>3.3879999999999999</v>
      </c>
      <c r="G143" s="47">
        <v>28.45</v>
      </c>
      <c r="H143" s="47">
        <f t="shared" si="9"/>
        <v>96.39</v>
      </c>
      <c r="I143" s="81" t="s">
        <v>152</v>
      </c>
    </row>
    <row r="144" spans="1:9" ht="45" x14ac:dyDescent="0.25">
      <c r="A144" s="56" t="s">
        <v>4</v>
      </c>
      <c r="B144" s="57" t="s">
        <v>10</v>
      </c>
      <c r="C144" s="56" t="s">
        <v>7</v>
      </c>
      <c r="D144" s="58">
        <v>0.28000000000000003</v>
      </c>
      <c r="E144" s="54">
        <v>0.9</v>
      </c>
      <c r="F144" s="59">
        <v>0.62</v>
      </c>
      <c r="G144" s="47">
        <v>1623.34</v>
      </c>
      <c r="H144" s="47">
        <f t="shared" si="9"/>
        <v>1006.47</v>
      </c>
      <c r="I144" s="81" t="s">
        <v>153</v>
      </c>
    </row>
    <row r="145" spans="1:10" ht="30" x14ac:dyDescent="0.25">
      <c r="A145" s="56" t="s">
        <v>27</v>
      </c>
      <c r="B145" s="57" t="s">
        <v>28</v>
      </c>
      <c r="C145" s="56" t="s">
        <v>7</v>
      </c>
      <c r="D145" s="58">
        <v>0.153</v>
      </c>
      <c r="E145" s="54">
        <v>0.48</v>
      </c>
      <c r="F145" s="59">
        <v>0.32700000000000001</v>
      </c>
      <c r="G145" s="47">
        <v>6046.7</v>
      </c>
      <c r="H145" s="47">
        <f t="shared" si="9"/>
        <v>1977.27</v>
      </c>
      <c r="I145" s="81" t="s">
        <v>154</v>
      </c>
    </row>
    <row r="146" spans="1:10" ht="45" x14ac:dyDescent="0.25">
      <c r="A146" s="74" t="s">
        <v>29</v>
      </c>
      <c r="B146" s="75" t="s">
        <v>75</v>
      </c>
      <c r="C146" s="74" t="s">
        <v>6</v>
      </c>
      <c r="D146" s="76">
        <v>0</v>
      </c>
      <c r="E146" s="77">
        <v>2.9</v>
      </c>
      <c r="F146" s="78">
        <v>2.9</v>
      </c>
      <c r="G146" s="79">
        <v>1137.3499999999999</v>
      </c>
      <c r="H146" s="79">
        <f>ROUND(G146*F146,2)</f>
        <v>3298.32</v>
      </c>
      <c r="I146" s="121" t="s">
        <v>155</v>
      </c>
    </row>
    <row r="147" spans="1:10" x14ac:dyDescent="0.25">
      <c r="A147" s="15"/>
      <c r="B147" s="13" t="s">
        <v>120</v>
      </c>
      <c r="C147" s="15"/>
      <c r="D147" s="34"/>
      <c r="E147" s="24"/>
      <c r="F147" s="29"/>
      <c r="G147" s="11"/>
      <c r="H147" s="44"/>
      <c r="I147" s="40"/>
    </row>
    <row r="148" spans="1:10" ht="45" x14ac:dyDescent="0.25">
      <c r="A148" s="62" t="s">
        <v>17</v>
      </c>
      <c r="B148" s="92" t="s">
        <v>18</v>
      </c>
      <c r="C148" s="93" t="s">
        <v>6</v>
      </c>
      <c r="D148" s="94">
        <v>10</v>
      </c>
      <c r="E148" s="95">
        <v>19</v>
      </c>
      <c r="F148" s="80">
        <v>9</v>
      </c>
      <c r="G148" s="66">
        <v>261</v>
      </c>
      <c r="H148" s="66">
        <f t="shared" ref="H148:H149" si="10">ROUND(G148*F148,2)</f>
        <v>2349</v>
      </c>
      <c r="I148" s="187" t="s">
        <v>95</v>
      </c>
    </row>
    <row r="149" spans="1:10" ht="30" x14ac:dyDescent="0.25">
      <c r="A149" s="62" t="s">
        <v>19</v>
      </c>
      <c r="B149" s="92" t="s">
        <v>20</v>
      </c>
      <c r="C149" s="93" t="s">
        <v>6</v>
      </c>
      <c r="D149" s="94">
        <v>10</v>
      </c>
      <c r="E149" s="95">
        <v>19</v>
      </c>
      <c r="F149" s="80">
        <v>9</v>
      </c>
      <c r="G149" s="66">
        <v>58.92</v>
      </c>
      <c r="H149" s="66">
        <f t="shared" si="10"/>
        <v>530.28</v>
      </c>
      <c r="I149" s="188"/>
    </row>
    <row r="150" spans="1:10" ht="28.9" customHeight="1" x14ac:dyDescent="0.25">
      <c r="A150" s="139"/>
      <c r="B150" s="140"/>
      <c r="C150" s="172" t="s">
        <v>161</v>
      </c>
      <c r="D150" s="173"/>
      <c r="E150" s="173"/>
      <c r="F150" s="173"/>
      <c r="G150" s="174"/>
      <c r="H150" s="143">
        <f>SUM(H84:H149)</f>
        <v>167755.58000000005</v>
      </c>
      <c r="I150" s="141"/>
    </row>
    <row r="151" spans="1:10" ht="27.6" customHeight="1" x14ac:dyDescent="0.25">
      <c r="A151" s="177" t="s">
        <v>164</v>
      </c>
      <c r="B151" s="177"/>
      <c r="C151" s="177"/>
      <c r="D151" s="177"/>
      <c r="E151" s="177"/>
      <c r="F151" s="177"/>
      <c r="G151" s="177"/>
      <c r="H151" s="144">
        <f>+H150+H79</f>
        <v>57675.720000000074</v>
      </c>
      <c r="J151" s="146">
        <f>+H151+4200.77</f>
        <v>61876.490000000078</v>
      </c>
    </row>
    <row r="152" spans="1:10" ht="33" customHeight="1" x14ac:dyDescent="0.25">
      <c r="A152" s="178" t="s">
        <v>163</v>
      </c>
      <c r="B152" s="178"/>
      <c r="C152" s="178"/>
      <c r="D152" s="178"/>
      <c r="E152" s="178"/>
      <c r="F152" s="178"/>
      <c r="G152" s="178"/>
      <c r="H152" s="145">
        <f>+H151*21%</f>
        <v>12111.901200000015</v>
      </c>
      <c r="J152" s="145">
        <f>+J151*21%</f>
        <v>12994.062900000015</v>
      </c>
    </row>
    <row r="153" spans="1:10" ht="24" customHeight="1" x14ac:dyDescent="0.25">
      <c r="A153" s="179" t="s">
        <v>165</v>
      </c>
      <c r="B153" s="179"/>
      <c r="C153" s="179"/>
      <c r="D153" s="179"/>
      <c r="E153" s="179"/>
      <c r="F153" s="179"/>
      <c r="G153" s="179"/>
      <c r="H153" s="131">
        <f>+H151+H152</f>
        <v>69787.621200000081</v>
      </c>
      <c r="J153" s="131">
        <f>+J151+J152</f>
        <v>74870.552900000097</v>
      </c>
    </row>
  </sheetData>
  <sheetProtection formatRows="0" insertRows="0" selectLockedCells="1"/>
  <mergeCells count="29">
    <mergeCell ref="C150:G150"/>
    <mergeCell ref="F79:G79"/>
    <mergeCell ref="A151:G151"/>
    <mergeCell ref="A152:G152"/>
    <mergeCell ref="A153:G153"/>
    <mergeCell ref="A80:I80"/>
    <mergeCell ref="A81:H81"/>
    <mergeCell ref="A82:B82"/>
    <mergeCell ref="I100:I101"/>
    <mergeCell ref="I102:I103"/>
    <mergeCell ref="I148:I149"/>
    <mergeCell ref="I111:I112"/>
    <mergeCell ref="I113:I114"/>
    <mergeCell ref="I115:I117"/>
    <mergeCell ref="I121:I122"/>
    <mergeCell ref="I136:I137"/>
    <mergeCell ref="A1:H1"/>
    <mergeCell ref="I36:I38"/>
    <mergeCell ref="I1:I2"/>
    <mergeCell ref="I77:I78"/>
    <mergeCell ref="A2:H2"/>
    <mergeCell ref="A7:H7"/>
    <mergeCell ref="A18:B18"/>
    <mergeCell ref="A8:B8"/>
    <mergeCell ref="I10:I11"/>
    <mergeCell ref="I47:I49"/>
    <mergeCell ref="I50:I52"/>
    <mergeCell ref="A3:I3"/>
    <mergeCell ref="A6:I6"/>
  </mergeCells>
  <phoneticPr fontId="1" type="noConversion"/>
  <pageMargins left="0.23622047244094488" right="0.23622047244094488" top="0.74803149606299213" bottom="0.74803149606299213" header="0.31496062992125984" footer="0.31496062992125984"/>
  <pageSetup paperSize="9" fitToHeight="0" orientation="landscape" r:id="rId1"/>
  <rowBreaks count="3" manualBreakCount="3">
    <brk id="69" max="8" man="1"/>
    <brk id="83" max="8" man="1"/>
    <brk id="9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>Kauno m.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Windows User</cp:lastModifiedBy>
  <cp:lastPrinted>2021-11-17T10:12:58Z</cp:lastPrinted>
  <dcterms:created xsi:type="dcterms:W3CDTF">2014-12-03T07:24:06Z</dcterms:created>
  <dcterms:modified xsi:type="dcterms:W3CDTF">2022-04-05T10:45:44Z</dcterms:modified>
</cp:coreProperties>
</file>