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Daiva\Documents\VUAL konkursas 22.04.28\"/>
    </mc:Choice>
  </mc:AlternateContent>
  <xr:revisionPtr revIDLastSave="0" documentId="13_ncr:1_{A1452981-0DEB-4D2C-8607-5B322D2FF8C0}" xr6:coauthVersionLast="47" xr6:coauthVersionMax="47" xr10:uidLastSave="{00000000-0000-0000-0000-000000000000}"/>
  <bookViews>
    <workbookView xWindow="-108" yWindow="-108" windowWidth="19416" windowHeight="10416" tabRatio="990" xr2:uid="{00000000-000D-0000-FFFF-FFFF00000000}"/>
  </bookViews>
  <sheets>
    <sheet name="1" sheetId="1" r:id="rId1"/>
  </sheets>
  <definedNames>
    <definedName name="_Hlk7008379" localSheetId="0">'1'!$M$1</definedName>
    <definedName name="_xlnm.Print_Area" localSheetId="0">'1'!$A$1:$R$85</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76" i="1" l="1"/>
  <c r="I75" i="1"/>
  <c r="L75" i="1" s="1"/>
  <c r="N75" i="1" s="1"/>
  <c r="K75" i="1"/>
  <c r="M75" i="1" s="1"/>
  <c r="O75" i="1" s="1"/>
  <c r="R74" i="1"/>
  <c r="P74" i="1"/>
  <c r="N74" i="1"/>
  <c r="L74" i="1"/>
  <c r="I74" i="1"/>
  <c r="K74" i="1"/>
  <c r="M74" i="1" s="1"/>
  <c r="R73" i="1"/>
  <c r="P73" i="1"/>
  <c r="N73" i="1"/>
  <c r="L73" i="1"/>
  <c r="I73" i="1"/>
  <c r="K73" i="1"/>
  <c r="M73" i="1"/>
  <c r="O73" i="1"/>
  <c r="Q73" i="1"/>
  <c r="R72" i="1"/>
  <c r="Q72" i="1"/>
  <c r="P72" i="1"/>
  <c r="O72" i="1"/>
  <c r="N72" i="1"/>
  <c r="M72" i="1"/>
  <c r="L72" i="1"/>
  <c r="K72" i="1"/>
  <c r="P71" i="1"/>
  <c r="I71" i="1"/>
  <c r="Q71" i="1"/>
  <c r="O71" i="1"/>
  <c r="M71" i="1"/>
  <c r="L71" i="1"/>
  <c r="N71" i="1" s="1"/>
  <c r="K71" i="1"/>
  <c r="I72" i="1"/>
  <c r="R70" i="1"/>
  <c r="Q70" i="1"/>
  <c r="P70" i="1"/>
  <c r="O70" i="1"/>
  <c r="N70" i="1"/>
  <c r="M70" i="1"/>
  <c r="L70" i="1"/>
  <c r="K70" i="1"/>
  <c r="I70" i="1"/>
  <c r="R69" i="1"/>
  <c r="Q69" i="1"/>
  <c r="P69" i="1"/>
  <c r="O69" i="1"/>
  <c r="N69" i="1"/>
  <c r="M69" i="1"/>
  <c r="L69" i="1"/>
  <c r="K69" i="1"/>
  <c r="I69" i="1"/>
  <c r="R68" i="1"/>
  <c r="Q68" i="1"/>
  <c r="P68" i="1"/>
  <c r="O68" i="1"/>
  <c r="N68" i="1"/>
  <c r="M68" i="1"/>
  <c r="L68" i="1"/>
  <c r="K68" i="1"/>
  <c r="I68" i="1"/>
  <c r="R66" i="1"/>
  <c r="R65" i="1"/>
  <c r="P65" i="1"/>
  <c r="O65" i="1"/>
  <c r="N65" i="1"/>
  <c r="M65" i="1"/>
  <c r="L65" i="1"/>
  <c r="K65" i="1"/>
  <c r="I65" i="1"/>
  <c r="R64" i="1"/>
  <c r="Q64" i="1"/>
  <c r="P64" i="1"/>
  <c r="O64" i="1"/>
  <c r="N64" i="1"/>
  <c r="M64" i="1"/>
  <c r="L64" i="1"/>
  <c r="K64" i="1"/>
  <c r="I64" i="1"/>
  <c r="R63" i="1"/>
  <c r="Q63" i="1"/>
  <c r="P63" i="1"/>
  <c r="O63" i="1"/>
  <c r="N63" i="1"/>
  <c r="M63" i="1"/>
  <c r="I63" i="1"/>
  <c r="R60" i="1"/>
  <c r="Q60" i="1"/>
  <c r="P60" i="1"/>
  <c r="O60" i="1"/>
  <c r="N60" i="1"/>
  <c r="M60" i="1"/>
  <c r="I60" i="1"/>
  <c r="R59" i="1"/>
  <c r="Q59" i="1"/>
  <c r="P59" i="1"/>
  <c r="O59" i="1"/>
  <c r="N59" i="1"/>
  <c r="M59" i="1"/>
  <c r="I59" i="1"/>
  <c r="K57" i="1"/>
  <c r="L57" i="1" s="1"/>
  <c r="N57" i="1" s="1"/>
  <c r="I57" i="1"/>
  <c r="R56" i="1"/>
  <c r="Q56" i="1"/>
  <c r="P56" i="1"/>
  <c r="O56" i="1"/>
  <c r="N56" i="1"/>
  <c r="M56" i="1"/>
  <c r="M57" i="1"/>
  <c r="O57" i="1" s="1"/>
  <c r="P57" i="1" s="1"/>
  <c r="L56" i="1"/>
  <c r="I56" i="1"/>
  <c r="R55" i="1"/>
  <c r="Q55" i="1"/>
  <c r="P55" i="1"/>
  <c r="O55" i="1"/>
  <c r="N55" i="1"/>
  <c r="M55" i="1"/>
  <c r="L55" i="1"/>
  <c r="I55" i="1"/>
  <c r="I53" i="1"/>
  <c r="R52" i="1"/>
  <c r="Q52" i="1"/>
  <c r="P52" i="1"/>
  <c r="O52" i="1"/>
  <c r="N52" i="1"/>
  <c r="M52" i="1"/>
  <c r="M53" i="1"/>
  <c r="L52" i="1"/>
  <c r="L53" i="1"/>
  <c r="N53" i="1" s="1"/>
  <c r="I52" i="1"/>
  <c r="R51" i="1"/>
  <c r="Q51" i="1"/>
  <c r="P51" i="1"/>
  <c r="O51" i="1"/>
  <c r="N51" i="1"/>
  <c r="M51" i="1"/>
  <c r="L51" i="1"/>
  <c r="I51" i="1"/>
  <c r="R49" i="1"/>
  <c r="Q49" i="1"/>
  <c r="P49" i="1"/>
  <c r="O49" i="1"/>
  <c r="N49" i="1"/>
  <c r="M49" i="1"/>
  <c r="L49" i="1"/>
  <c r="K49" i="1"/>
  <c r="I49" i="1"/>
  <c r="R48" i="1"/>
  <c r="Q48" i="1"/>
  <c r="P48" i="1"/>
  <c r="O48" i="1"/>
  <c r="N48" i="1"/>
  <c r="M48" i="1"/>
  <c r="L48" i="1"/>
  <c r="K48" i="1"/>
  <c r="I48" i="1"/>
  <c r="R45" i="1"/>
  <c r="I43" i="1"/>
  <c r="I44" i="1"/>
  <c r="R42" i="1"/>
  <c r="Q42" i="1"/>
  <c r="P42" i="1"/>
  <c r="O42" i="1"/>
  <c r="N42" i="1"/>
  <c r="N43" i="1"/>
  <c r="N44" i="1"/>
  <c r="M42" i="1"/>
  <c r="M43" i="1"/>
  <c r="O43" i="1" s="1"/>
  <c r="P43" i="1" s="1"/>
  <c r="M44" i="1"/>
  <c r="I42" i="1"/>
  <c r="R41" i="1"/>
  <c r="Q41" i="1"/>
  <c r="P41" i="1"/>
  <c r="O41" i="1"/>
  <c r="N41" i="1"/>
  <c r="M41" i="1"/>
  <c r="I41" i="1"/>
  <c r="R31" i="1"/>
  <c r="R25" i="1"/>
  <c r="Q25" i="1"/>
  <c r="Q32" i="1"/>
  <c r="P25" i="1"/>
  <c r="O25" i="1"/>
  <c r="N25" i="1"/>
  <c r="M25" i="1"/>
  <c r="L25" i="1"/>
  <c r="K25" i="1"/>
  <c r="K26" i="1"/>
  <c r="M26" i="1" s="1"/>
  <c r="K27" i="1"/>
  <c r="M27" i="1" s="1"/>
  <c r="K28" i="1"/>
  <c r="M28" i="1" s="1"/>
  <c r="K29" i="1"/>
  <c r="M29" i="1" s="1"/>
  <c r="K30" i="1"/>
  <c r="M30" i="1" s="1"/>
  <c r="I25" i="1"/>
  <c r="I26" i="1"/>
  <c r="L26" i="1" s="1"/>
  <c r="N26" i="1" s="1"/>
  <c r="I27" i="1"/>
  <c r="L27" i="1" s="1"/>
  <c r="N27" i="1" s="1"/>
  <c r="I28" i="1"/>
  <c r="L28" i="1" s="1"/>
  <c r="N28" i="1" s="1"/>
  <c r="I29" i="1"/>
  <c r="L29" i="1" s="1"/>
  <c r="N29" i="1" s="1"/>
  <c r="I30" i="1"/>
  <c r="L30" i="1" s="1"/>
  <c r="N30" i="1" s="1"/>
  <c r="Q75" i="1" l="1"/>
  <c r="P75" i="1"/>
  <c r="R75" i="1"/>
  <c r="O74" i="1"/>
  <c r="Q74" i="1" s="1"/>
  <c r="R71" i="1"/>
  <c r="Q65" i="1"/>
  <c r="R57" i="1"/>
  <c r="Q57" i="1"/>
  <c r="Q53" i="1"/>
  <c r="O53" i="1"/>
  <c r="P53" i="1" s="1"/>
  <c r="R53" i="1" s="1"/>
  <c r="O44" i="1"/>
  <c r="P44" i="1" s="1"/>
  <c r="R44" i="1" s="1"/>
  <c r="R43" i="1"/>
  <c r="Q43" i="1"/>
  <c r="O30" i="1"/>
  <c r="P30" i="1" s="1"/>
  <c r="R30" i="1" s="1"/>
  <c r="O29" i="1"/>
  <c r="P29" i="1" s="1"/>
  <c r="R29" i="1" s="1"/>
  <c r="O28" i="1"/>
  <c r="P28" i="1" s="1"/>
  <c r="R28" i="1" s="1"/>
  <c r="O27" i="1"/>
  <c r="P27" i="1" s="1"/>
  <c r="R27" i="1" s="1"/>
  <c r="O26" i="1"/>
  <c r="P26" i="1" s="1"/>
  <c r="R26" i="1" s="1"/>
  <c r="Q44" i="1" l="1"/>
  <c r="Q30" i="1"/>
  <c r="Q29" i="1"/>
  <c r="Q28" i="1"/>
  <c r="Q27" i="1"/>
  <c r="Q26" i="1"/>
  <c r="R24" i="1" l="1"/>
  <c r="Q24" i="1"/>
  <c r="P24" i="1"/>
  <c r="O24" i="1"/>
  <c r="N24" i="1"/>
  <c r="M24" i="1"/>
  <c r="L24" i="1"/>
  <c r="K24" i="1"/>
  <c r="I24" i="1"/>
  <c r="R23" i="1"/>
  <c r="Q23" i="1"/>
  <c r="P23" i="1"/>
  <c r="O23" i="1"/>
  <c r="N23" i="1"/>
  <c r="M23" i="1"/>
  <c r="L23" i="1"/>
  <c r="K23" i="1"/>
  <c r="I23" i="1"/>
  <c r="P21" i="1"/>
  <c r="L21" i="1"/>
  <c r="N21" i="1" s="1"/>
  <c r="K21" i="1"/>
  <c r="M21" i="1" s="1"/>
  <c r="O21" i="1" s="1"/>
  <c r="Q21" i="1" s="1"/>
  <c r="I21" i="1"/>
  <c r="R20" i="1"/>
  <c r="Q20" i="1"/>
  <c r="P20" i="1"/>
  <c r="O20" i="1"/>
  <c r="N20" i="1"/>
  <c r="M20" i="1"/>
  <c r="L20" i="1"/>
  <c r="K20" i="1"/>
  <c r="I20" i="1"/>
  <c r="K19" i="1"/>
  <c r="M19" i="1" s="1"/>
  <c r="I19" i="1"/>
  <c r="R18" i="1"/>
  <c r="R17" i="1"/>
  <c r="Q17" i="1"/>
  <c r="P17" i="1"/>
  <c r="O17" i="1"/>
  <c r="N17" i="1"/>
  <c r="M17" i="1"/>
  <c r="I17" i="1"/>
  <c r="R16" i="1"/>
  <c r="Q16" i="1"/>
  <c r="P16" i="1"/>
  <c r="O16" i="1"/>
  <c r="N16" i="1"/>
  <c r="M16" i="1"/>
  <c r="I16" i="1"/>
  <c r="R14" i="1"/>
  <c r="Q14" i="1"/>
  <c r="P14" i="1"/>
  <c r="O14" i="1"/>
  <c r="N14" i="1"/>
  <c r="M14" i="1"/>
  <c r="I14" i="1"/>
  <c r="R13" i="1"/>
  <c r="R12" i="1"/>
  <c r="Q12" i="1"/>
  <c r="P12" i="1"/>
  <c r="O12" i="1"/>
  <c r="N12" i="1"/>
  <c r="M12" i="1"/>
  <c r="L12" i="1"/>
  <c r="K12" i="1"/>
  <c r="I12" i="1"/>
  <c r="M11" i="1"/>
  <c r="O11" i="1" s="1"/>
  <c r="P11" i="1" s="1"/>
  <c r="L11" i="1"/>
  <c r="K11" i="1"/>
  <c r="I11" i="1"/>
  <c r="O19" i="1" l="1"/>
  <c r="P19" i="1" s="1"/>
  <c r="L19" i="1"/>
  <c r="N19" i="1" s="1"/>
  <c r="R21" i="1"/>
  <c r="Q11" i="1"/>
  <c r="N11" i="1"/>
  <c r="R11" i="1" s="1"/>
  <c r="R19" i="1" l="1"/>
  <c r="Q19" i="1"/>
</calcChain>
</file>

<file path=xl/sharedStrings.xml><?xml version="1.0" encoding="utf-8"?>
<sst xmlns="http://schemas.openxmlformats.org/spreadsheetml/2006/main" count="317" uniqueCount="242">
  <si>
    <t>Pirkimo objekto dalies Nr.</t>
  </si>
  <si>
    <t>Prekės pavadinimas</t>
  </si>
  <si>
    <t> </t>
  </si>
  <si>
    <t>g</t>
  </si>
  <si>
    <t>vnt.</t>
  </si>
  <si>
    <t>pak.</t>
  </si>
  <si>
    <t>rinki-nys</t>
  </si>
  <si>
    <t>2.</t>
  </si>
  <si>
    <t>5.</t>
  </si>
  <si>
    <t>7.</t>
  </si>
  <si>
    <t xml:space="preserve">Siūlomos prekės </t>
  </si>
  <si>
    <t>Mato vieneto ( nurodyto 3 stulpelyje)</t>
  </si>
  <si>
    <t>mato vnt. kiekis pakuo-tėje</t>
  </si>
  <si>
    <t>Mato vienetas</t>
  </si>
  <si>
    <t>Siūlomos pakuotės kaina</t>
  </si>
  <si>
    <t>Laikino užpildo medžiagos:</t>
  </si>
  <si>
    <t>Laikinas užpildas</t>
  </si>
  <si>
    <t>Cheminio kietėjimo, rentgenokontrastinė dantų atspalvio medžiaga, skirta laikinam dantų ertmių plombavimui cinko oksido/cinko sulfatocemento pagrindu, su fluoru, skirta trumpalaikėms laikinoms aplikacijoms, naudojama max. 1-2 sav. laikotarpiu. Paviršinio kietėjimo laikas – nuo 20 iki 30 min.</t>
  </si>
  <si>
    <t>Cinko eugenolinis cementas</t>
  </si>
  <si>
    <t>Endodontinių ertmių uždarymui. Pakuotėje ne mažiau 2 indeliai po   60 g(±5g)  medžiagos + 25ml (±5ml) skysčio</t>
  </si>
  <si>
    <t>9.</t>
  </si>
  <si>
    <t>10.</t>
  </si>
  <si>
    <t>Savaime ėsdinantis dervinis cementas stiklo pluošto kaiščiams cementuoti</t>
  </si>
  <si>
    <t>11.</t>
  </si>
  <si>
    <t>12.</t>
  </si>
  <si>
    <t>14.</t>
  </si>
  <si>
    <t>16.</t>
  </si>
  <si>
    <t>Ilgalaikis profilaktinis dangalas su fluoridais</t>
  </si>
  <si>
    <t>Sudėtyje yra fluoridų ir kalcio fosfato, išskiria fluoridus, kalcį ir fosfatus, ilgalaikis, tvirtas dangalas
Išlieka ant dantų 6 ir daugiau mėnesių. Kietinamas šviesa, prieš aplikuojant reikia ėsdinti 35% fosforo rūgštimi 
Clicker dozatoriuje (10 g  (±2 g).)</t>
  </si>
  <si>
    <t>Savaime ėsdinantis dervinis cementas:</t>
  </si>
  <si>
    <t>Naujos kartos savaime ėsdinantis dervinis cementas restauracijoms</t>
  </si>
  <si>
    <t>Įpakavimas: dvigubame švirkšte pastos pavidale; spalvos A2,A3,skaidri; švirkštelyje 11 (±1)  g. Reikalavimai: 
- atsparus drėgmei,
- dvigubo kietėjimo,
- lengvai pašalinamas perteklius,
- maža pooperacinio jautrumo tikimybė,
- puikios mechaninės savybės.</t>
  </si>
  <si>
    <t>Įpakavimas:dvigubame švirkšte pastos pavidale.
Reikalavimai:savaiminio ėsdinimo ir surišimo.</t>
  </si>
  <si>
    <t>Kempinėlės endodontinių adatėlių  stoveliui</t>
  </si>
  <si>
    <t>Pakaitinės  kempinėlės  endododontinių adatėlių  stoveliui</t>
  </si>
  <si>
    <t>Hemostatinės kempinėlės, prisotintos sidabro koloidu</t>
  </si>
  <si>
    <t>Želatinos ir smulkiadispersiško (koloidinio) sidabro derinys, kuris stabdo kraujavimą ir saugo žaizdą nuo pakartotino užkrėtimo. Kempinėlės, paliktos alveolėje, visiškai rezorbuojasi. Matmenys 14mmx7mmx7mm (±1 mm). Pakuotėse po 50 -100 vnt.</t>
  </si>
  <si>
    <t>Odontologijos rankiniai instrumentai:</t>
  </si>
  <si>
    <t>Veidrodėliai</t>
  </si>
  <si>
    <t>Veidrodėlių koteliai</t>
  </si>
  <si>
    <t>Zondai</t>
  </si>
  <si>
    <t>Vienpusiai zondai, apvalus. Duralite metalo kotelis su spalvotais ˛žiedais kontrolei, rūšiavimui. Formos 23, 408, 3A, 6, 6A, 6XL, 9, 17</t>
  </si>
  <si>
    <t>Periodontologinis zondas</t>
  </si>
  <si>
    <t>Periodontologiniai,vienpusiai,apvalus DuraLite metalo kotelis su spalvotais ˛iedais, formos N12(˛ymėjimai 1-2-3-4-5-6-7-8-9-10-11-12mm),N15(1-2-3..-15mm),NWHO,N22(2-4-6-8-12mm),N33(3-6-9-12mm),N8-11(3-6-8-11mm)</t>
  </si>
  <si>
    <t>Pincetai</t>
  </si>
  <si>
    <t>Mentelės plomboms maišyti</t>
  </si>
  <si>
    <t>Plombavimo teptukai</t>
  </si>
  <si>
    <t>Plombavimo mentelės - kimštukai</t>
  </si>
  <si>
    <t>Plombavimo instrumentai titanuota darbine dalimi, pagaminti iš aukščiausios kokybės nerudijančio plieno, išploninti, lankstūs DuraLite, formos 26T, 9T, LRT,  7T,  37T, 38T,  50T,51T, 20T</t>
  </si>
  <si>
    <t>Chirurginės silikoninės gumytės dantų šinavimui</t>
  </si>
  <si>
    <t>Keletos elastingumų. Pakuotėje ne mažiau 100 vnt.</t>
  </si>
  <si>
    <t>Matricos :</t>
  </si>
  <si>
    <t>Šviesai laidžių  matricų rinkinys</t>
  </si>
  <si>
    <t>Rinkinį sudaro skirtingos matricos visoms dantų grupėms. Celiuloidinės, peršviečiamos ultravioletinių spindulių, galai smailėjantys, per vidurį platėjančios, išgaubtos</t>
  </si>
  <si>
    <t>Metalinių matricų kontūrinių rinkinys</t>
  </si>
  <si>
    <t>Išformuoto ekvatoriaus, pagamintos iš nerūdijančio lankstaus plieno plokštelės, per vidurį platėjančios, su užapvalintais galais, išgaubtos. Rinkinyje turi būti ne mažiau 30 vnt. - šešių rūšių, kiekvienos ne mažiau po 5 vnt.</t>
  </si>
  <si>
    <t>Šviesai laidžios, tiesios</t>
  </si>
  <si>
    <t>Šviesai laidžios, ilgis 10 (±5) mm .</t>
  </si>
  <si>
    <t>Matricos  laikikliai “žiogelio“ tipo.</t>
  </si>
  <si>
    <t>Įvairių dydžių.</t>
  </si>
  <si>
    <t>Pasta pulpos devitalizacijai</t>
  </si>
  <si>
    <t>Be arseno.</t>
  </si>
  <si>
    <t>Apsauginės darbo priemonės :</t>
  </si>
  <si>
    <t>Apsauginiai akiniai nuo helio šviesos</t>
  </si>
  <si>
    <t>Reguliuojami 2 padėčių akiniai, oranžinės spalvos, sertifikuoti.</t>
  </si>
  <si>
    <t>Apsauginis skydelis pakeliamas</t>
  </si>
  <si>
    <t>Plastikinis apsauginis  skaidrus skydas.</t>
  </si>
  <si>
    <t>Apsauginiai akiniai</t>
  </si>
  <si>
    <t>Skaidrūs.</t>
  </si>
  <si>
    <t>Apsauginis skydelis-akiniai</t>
  </si>
  <si>
    <t>Plastikiniai akiniai, šonuose pritvirtinti metaliniais laikikliais, kurie laiko plastikinį apsauginį skaidrų skydą.</t>
  </si>
  <si>
    <t>Medžiagos dantų atspaudams:</t>
  </si>
  <si>
    <t>Normalaus kietėjimo laiko</t>
  </si>
  <si>
    <t>Išlaiko dimensinį stabilumą daugiau kaip 24 val.</t>
  </si>
  <si>
    <t>Greito kietėjimo</t>
  </si>
  <si>
    <t>Su spalviniu reakcijos indikatoriumi, išlaiko dimensinį stabilumą daugiau kaip 24 val.</t>
  </si>
  <si>
    <t>Bazinė medžiaga</t>
  </si>
  <si>
    <t>Pakuotė:  900(±50) g</t>
  </si>
  <si>
    <t>Korekcinė medžiaga</t>
  </si>
  <si>
    <t>Pakuotė: 140(±10) ml. Aukšto, žemo, labai žemo klampumo</t>
  </si>
  <si>
    <t>Aktyvatorius</t>
  </si>
  <si>
    <t>Pakuotė: 60 ml  (±10 ml)</t>
  </si>
  <si>
    <t>Pakuotė:   600(±50) ml (bazinė medžiaga  300 (±25) ml + 300(±25) ml katalizatorius)</t>
  </si>
  <si>
    <t>Antgaliai korekcinės atspaudinės masės dispenseriui maišyti</t>
  </si>
  <si>
    <t>Cinko oksido beeugenolinė pasta</t>
  </si>
  <si>
    <t>Komplekte : milteliai 37(±2)  g  + skystis 16 ml  (±2 ml).  Skirta laikinai protezų fiksacijai ("Relyx Temp NE" arba lygiavertė)</t>
  </si>
  <si>
    <t>Plastmasė nuimamų protezų bazei pataisyti gydytojo kabinete</t>
  </si>
  <si>
    <t>Komplekte: 80 (±5) g milteliai+50(±5)  ml skystis+ adhezyvas (GC "Reline" arba lygiavertis)</t>
  </si>
  <si>
    <t>Vaškas laikiniems vainikėliams</t>
  </si>
  <si>
    <t>Naudojamas įklotams ir laikiniems plast. vainikėliams gaminti ("Lavax" arba lygiavertis)</t>
  </si>
  <si>
    <t>pavadini-mas, kilmės šalis, gamintojas</t>
  </si>
  <si>
    <t>Gutaperčos pridegimui.</t>
  </si>
  <si>
    <t>Pastabos:</t>
  </si>
  <si>
    <t>Galvutės kotelis su metriniu sriegiu, fiziologiniu lenkimu, ergonominiu paviršiumi.</t>
  </si>
  <si>
    <t xml:space="preserve">Su gumine dalimi, neslystantys, tinkantys galvutei su metriniu sriegiu. </t>
  </si>
  <si>
    <t xml:space="preserve">Nerūdijančio plieno. Kiekvienas vienetas gamintojo individualiai įpakuotas. </t>
  </si>
  <si>
    <t xml:space="preserve">Kiekvienas vienetas gamintojo individualiai įpakuotas. </t>
  </si>
  <si>
    <t>Naudojamas plombavimui.</t>
  </si>
  <si>
    <t>Kokybiniai ir techniniai reikalavimai</t>
  </si>
  <si>
    <t>Mato vnt. poreikis</t>
  </si>
  <si>
    <t xml:space="preserve">kaina Eur su PVM
</t>
  </si>
  <si>
    <t>PVM tarifas (%)</t>
  </si>
  <si>
    <t xml:space="preserve">kaina  Eur be PVM
</t>
  </si>
  <si>
    <t>9.1</t>
  </si>
  <si>
    <t>9.2</t>
  </si>
  <si>
    <t>12.1</t>
  </si>
  <si>
    <t>12.2</t>
  </si>
  <si>
    <t>10 proc.  sąraše nenurodytų, tačiau su pirkimo objektu susijusių prekių suma, EUR su PVM</t>
  </si>
  <si>
    <t xml:space="preserve">10 proc.  sąraše nenurodytų, tačiau su pirkimo objektu susijusių prekių suma, EUR be PVM* 
(13)*0,1
</t>
  </si>
  <si>
    <t xml:space="preserve">Poreikio kaina  Eur su PVM
</t>
  </si>
  <si>
    <t xml:space="preserve"> Eur su PVM</t>
  </si>
  <si>
    <t>Eur be PVM</t>
  </si>
  <si>
    <t>Poreikio kaina  Eur be PVM
(13)=(4)x(11)</t>
  </si>
  <si>
    <t>Pirkimo dalies  suma, EUR be PVM
 (17)=(13)+(15)</t>
  </si>
  <si>
    <t>Pirkimo dalies  suma, EUR su PVM (18)=(14)+(16)</t>
  </si>
  <si>
    <t xml:space="preserve">ODONTOLOGINIŲ IR DANTŲ PROTEZAVIMO PRIEMONIŲ TECHNINĖ  SPECIFIKACIJA </t>
  </si>
  <si>
    <t>Poliravimo priemonės :                </t>
  </si>
  <si>
    <t>Poliravimo juostelė abrazyvinė metalinė</t>
  </si>
  <si>
    <t>Diskelių  laikikliai</t>
  </si>
  <si>
    <t>Poliravimo ir apdirbimo juostelės</t>
  </si>
  <si>
    <t>Poliravimo pasta plombų poliravimui</t>
  </si>
  <si>
    <t>Pasta smulkaus grūdėtumo, lengvai iki blizgesio nupoliruojanti danties paviršių.</t>
  </si>
  <si>
    <t>Poliravimo šepetėliai</t>
  </si>
  <si>
    <t>Įvairių formų, sintetiniai.</t>
  </si>
  <si>
    <t>Polyrai poliravimui</t>
  </si>
  <si>
    <t>Silikoniniai.</t>
  </si>
  <si>
    <t>Polyrai blizginimui</t>
  </si>
  <si>
    <t>Plombos poliravimo ratukai</t>
  </si>
  <si>
    <t>Polyras kampiniam antgaliui</t>
  </si>
  <si>
    <t>Įvairių formų ir kietumo, su deimanto dalelėm, skirti pradiniam ir galutiniam apdirbimui.</t>
  </si>
  <si>
    <t>1.</t>
  </si>
  <si>
    <t>1.2</t>
  </si>
  <si>
    <t>1 pirkimo dalis iš viso :  </t>
  </si>
  <si>
    <t>3.</t>
  </si>
  <si>
    <t>3.1</t>
  </si>
  <si>
    <t>3.2</t>
  </si>
  <si>
    <t>3 pirkimo dalis iš viso:</t>
  </si>
  <si>
    <t>4.</t>
  </si>
  <si>
    <t xml:space="preserve">Spiritinė lemputė </t>
  </si>
  <si>
    <t>6.</t>
  </si>
  <si>
    <t>7.1</t>
  </si>
  <si>
    <t>7.2</t>
  </si>
  <si>
    <t>7.3</t>
  </si>
  <si>
    <t>7.4</t>
  </si>
  <si>
    <t>7.5</t>
  </si>
  <si>
    <t>7.6</t>
  </si>
  <si>
    <t>7.7</t>
  </si>
  <si>
    <t>7.8</t>
  </si>
  <si>
    <t>7  pirkimo dalis iš viso :  </t>
  </si>
  <si>
    <t>8.</t>
  </si>
  <si>
    <t>9.3</t>
  </si>
  <si>
    <t>9.4</t>
  </si>
  <si>
    <t>9 pirkimo dalis iš viso :  </t>
  </si>
  <si>
    <t>11.1</t>
  </si>
  <si>
    <t>11.2</t>
  </si>
  <si>
    <t>11.3</t>
  </si>
  <si>
    <t>11.4</t>
  </si>
  <si>
    <t>11 pirkimo dalis iš viso :  </t>
  </si>
  <si>
    <t>Alginatinė atspaudinė medžiaga,naudojama vienmomentiniams atspaudams :              </t>
  </si>
  <si>
    <t>13.</t>
  </si>
  <si>
    <t>15.</t>
  </si>
  <si>
    <t>1.1</t>
  </si>
  <si>
    <t>12.1.1</t>
  </si>
  <si>
    <t>12.1.2</t>
  </si>
  <si>
    <t>12.2.1</t>
  </si>
  <si>
    <t>12.2.2</t>
  </si>
  <si>
    <t>12.2.3</t>
  </si>
  <si>
    <t>12.3</t>
  </si>
  <si>
    <t>12.3.2</t>
  </si>
  <si>
    <t>12 pirkimo dalis iš viso :  </t>
  </si>
  <si>
    <t>Silikoninė atspaudinė medžiaga C tipo(12.2.1-12.2.3 to paties gamintojo)</t>
  </si>
  <si>
    <t>Polivinil-siloksaninė masė atspaudams (hidrofilinė, naudoti naudojant CAD/CAM technologiją A-tipo) (12.3.1, 12.3.2 to paties gamintojo):</t>
  </si>
  <si>
    <t>12.3.1</t>
  </si>
  <si>
    <t>12.3.3.</t>
  </si>
  <si>
    <t>16.1</t>
  </si>
  <si>
    <t>16.2</t>
  </si>
  <si>
    <t>16.3</t>
  </si>
  <si>
    <t>16 pirkimo dalis iš viso :  </t>
  </si>
  <si>
    <t>Dviejų skirtingų grubumų: l.švelnios ir švelnios; vidutinio grubumo ir grubios.</t>
  </si>
  <si>
    <t xml:space="preserve">Dviejų žingsnių deimantiniai ratukai plombos šlifavimui ir poliravimui su metaliniu laikikliu, autoklavuojami. </t>
  </si>
  <si>
    <t>17.</t>
  </si>
  <si>
    <t>17.1</t>
  </si>
  <si>
    <t>17.2</t>
  </si>
  <si>
    <t>17.3</t>
  </si>
  <si>
    <t>17.4</t>
  </si>
  <si>
    <t>17.5</t>
  </si>
  <si>
    <t>17.6</t>
  </si>
  <si>
    <t>17.7</t>
  </si>
  <si>
    <t>17.8</t>
  </si>
  <si>
    <t>17 pirkimo dalis iš viso :  </t>
  </si>
  <si>
    <t>Diskeliai dviejų dydžių skersmens, C,M,F,SF šiurkštumo. Vieno dydžio ir šiurkštumo viename paketėlyje.</t>
  </si>
  <si>
    <t>Šlifavimo poliravimo  diskų papildymai rinkiniui, nurodytam 16.1 poz.</t>
  </si>
  <si>
    <t>Šlifavimo-poliravimo diskai (16.1-16.3 to paties gamintojo) :                </t>
  </si>
  <si>
    <t>Šlifavimo-poliravimo  diskų rinkinys.</t>
  </si>
  <si>
    <t xml:space="preserve">* 10 proc.  sąraše nenurodytų, tačiau su pirkimo objektu susijusių prekių suma, EUR be PVM  apskaičiuojama  Poreikio kaina  Eur be PVM padauginus iš 0,1 
(Pirkėjas, esant poreikiui, turi galimybę įsigyti Sutarties priede Nr. 1 nenurodytų Prekių, tačiau susijusių su pirkimo objektu neviršijant 10 % (procentų) Sutarties vertės pagal specifikaciją. (Sutarties projekto 8.6 punktas)) 
** </t>
  </si>
  <si>
    <t>Odontologinių ir dantų protezavimo priemonių 
pirkimo (II) sąlygų 
Priedas Nr.2</t>
  </si>
  <si>
    <r>
      <rPr>
        <b/>
        <sz val="10"/>
        <color rgb="FF000000"/>
        <rFont val="Times New Roman"/>
        <family val="1"/>
        <charset val="186"/>
      </rPr>
      <t>Atkreipiame dėmesį:</t>
    </r>
    <r>
      <rPr>
        <sz val="10"/>
        <color rgb="FF000000"/>
        <rFont val="Times New Roman"/>
        <family val="1"/>
        <charset val="186"/>
      </rPr>
      <t xml:space="preserve"> Tiekėjas teikdamas pasiūlymą, kartu su pasiūlymu privalės pateikti siūlomų prekių techninių charakteristikų aprašymus: prekių gamintojų katalogus, ar katalogo dalis, ar kitus dokumentus, įrodančius siūlomų prekių atitikimą kokybės ir techniniams reikalavimams, nurodytiems stomatologinių ir dantų protezavimo priemonių techninėje specifikacijoje. Kataloge turi būti pažymėtas siūlomos prekės pirkimo dalies numeris.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ATMETAMAS.</t>
    </r>
  </si>
  <si>
    <t>Laikikliai tinkantys (Soft-lex arba analogiškiems)  diskeliams, daugkartiniai, nerūdijančio plieno. Naudojami kampiniam antgaliui. Darbinė dalis apskritimo formos, atsparūs dezinfekcijai ir sterilizacijai. Tinka diskeliams, nurodytiems 16.2 ir 16.3 poz.</t>
  </si>
  <si>
    <r>
      <t>Šlifuoja, kontūruoja, poliruoja, ploni.
Įvairaus šiurkštumo:  šiurkštūs  (50-90</t>
    </r>
    <r>
      <rPr>
        <sz val="9"/>
        <rFont val="Calibri"/>
        <family val="2"/>
        <charset val="186"/>
      </rPr>
      <t xml:space="preserve">µm); </t>
    </r>
    <r>
      <rPr>
        <sz val="9"/>
        <rFont val="Times New Roman"/>
        <family val="1"/>
        <charset val="186"/>
      </rPr>
      <t xml:space="preserve"> vidutinio šiurkštumo (10-40 µm); švelnūs  (3-9 µm) ; labai švelnūs  (1-7µm) . Rinkinyje įvairaus  grubumo dviejų dydžių skersmens diskeliai ir laikiklis diskeliams su apvalia darbine dalimi, kampiniam antgaliui, iš nerūdijančio plieno, padengti aliuminio oksidu. Rinkinyje ne mažiau 200 vnt. + laikiklis.</t>
    </r>
  </si>
  <si>
    <t>Skirta tarpdančiams šlifuoti, viena pusė padengta abrazyvine medžiaga, švelnaus  ir vidutinio  grublėtumo.</t>
  </si>
  <si>
    <t>Coltosol F, Coltene Šveicarija</t>
  </si>
  <si>
    <t>Caryosan (30g+30g+25ml), Pentron JAV</t>
  </si>
  <si>
    <t>Spiritinė Lemputė Pol-intech, Lenkija</t>
  </si>
  <si>
    <t>Gelatamp (50 vnt) Coltene Roeko, Šveicarija</t>
  </si>
  <si>
    <t>Veidrodėlių koteliai Ergoform, E.Hahnenkratt GmbH Vokietija</t>
  </si>
  <si>
    <t>Veidrodėliai nedidinantys N4, E.Hahnenkratt GmbH, Vokietija</t>
  </si>
  <si>
    <t>Zondai įvairių formų: 23, 4, 3A, 6,6A, 6xl, Nordent JAV</t>
  </si>
  <si>
    <t>Periozondai įvairių formų:N12(žymėjimai 1-2-3-4-5-6-7-8-9-10-11-12mm), N15(1-2-3..-15mm), WHO, N22(2-4-6-8-12mm), N33(3-6-9-12mm), N8-11(3-6-8-11mm), NORDENT, JAV</t>
  </si>
  <si>
    <t>Pincetai, Pol-intech, Lenkija</t>
  </si>
  <si>
    <t>Špateliai, Pol-intech, Lenkija</t>
  </si>
  <si>
    <t>Tokuyama šepetėliai dvipusiai, Tokuyama, Japonija</t>
  </si>
  <si>
    <t>Plombavimo instrumentai įvairių formų: 26T, 9T, LRT,  7T,  37T, 38T,  50T,51T, 20T, Nordent JAV</t>
  </si>
  <si>
    <t>Apsauginiai akiniai 3M, Vokietija</t>
  </si>
  <si>
    <t>Akiniai apsauginiai skaidrūs, Polintech, Lenkija</t>
  </si>
  <si>
    <t>Apsauginis skydelis Comfort+5 vnt papildymas foil, Cerkamed Lenkija</t>
  </si>
  <si>
    <t>Alligat 453g, Kulzer Vokietija</t>
  </si>
  <si>
    <t>Variotime Easy Putty, 600 ml, Kulzer, Vokietija</t>
  </si>
  <si>
    <t>Pakuotė: (2x50 ml)+/-10ml. Aukšto, žemo, labai žemo klampumo. Turi tikti prekei nurodytai pozicijoje 12.3.2.</t>
  </si>
  <si>
    <t>Variotime Light Flow korekcinė masė (2x50ml) Kulzer Vokietija</t>
  </si>
  <si>
    <t>50 vnt pakuotėje</t>
  </si>
  <si>
    <t xml:space="preserve"> Antgaliukai maišymui geltoni Medistock (50vnt) Prancūzija</t>
  </si>
  <si>
    <t xml:space="preserve"> Relyx Temp Ne (30g+13g) 3M, Vokietija</t>
  </si>
  <si>
    <t xml:space="preserve"> Reline Intro Pack (80g+50ml+15ml) GC, Japonija</t>
  </si>
  <si>
    <t>Sof-Lex diskų rinkinys 2380 (240vnt.+1 laikiklis) 3M, Vokietija</t>
  </si>
  <si>
    <t xml:space="preserve"> Sof-Lex 8692C, M, F, SF;  8693C, M, F, SF (50vnt.) 3M Vokietija</t>
  </si>
  <si>
    <t>8695CA   Sof-Lex mandrelas (2vnt.) 3M, Vokietija</t>
  </si>
  <si>
    <t>Juostelės metalinės 4mm (12vnt) Adaco, Ackermann KG Vokietija</t>
  </si>
  <si>
    <t>EVE Flexistrips(C-M, F-SF) 50 vnt, EVE Vokietija</t>
  </si>
  <si>
    <t>Super polish 45g Kerr Hawe, Šveicarija</t>
  </si>
  <si>
    <t>EVE Unibrush šepetėlis  liepsnelė, taurelė, tiesus Corse, Medium, supersoft (1vnt) EVE Vokietija</t>
  </si>
  <si>
    <t>EVE universalus polyras taurelė, liepsnelė, diskelis  (1vnt) EVE Vokietija</t>
  </si>
  <si>
    <t>3M™ Clinpro™ XT Varnish 10g , 3M Vokietija</t>
  </si>
  <si>
    <t xml:space="preserve"> Relyx U200 dervinis cementas A2 (11g), 3M, Vokietija</t>
  </si>
  <si>
    <t>Breeze 4ml(5g) Self-Adhesive Resin Cement, Pentron, JAV</t>
  </si>
  <si>
    <t>Apsauginis skydas pakeliamas Ide-pro, Pol-Intech Lenkija</t>
  </si>
  <si>
    <t>Turboprint 500 g, – RCS BOBIGNY, Prancuzija</t>
  </si>
  <si>
    <t>Speedex putty 900ml, Coltene Šveicarija</t>
  </si>
  <si>
    <t>Speedex light 140 ml, Coltene Šveicarija</t>
  </si>
  <si>
    <t>Speedex aktyvatorius 60 ml, Coltene Šveicarija</t>
  </si>
  <si>
    <t>9087   EVE Diacomp PlusTwist 6180, 6280 EVE Vokietija vnt</t>
  </si>
  <si>
    <t>EVE Diacomp Plus 1 vnt, įvairių formų, 2-ų grubumų, EVE Vokietija</t>
  </si>
  <si>
    <t>Porolonas  (50 vnt) Henry Shein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</si>
</sst>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32" x14ac:knownFonts="1">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1"/>
      <name val="Times New Roman"/>
      <family val="1"/>
      <charset val="186"/>
    </font>
    <font>
      <b/>
      <sz val="11"/>
      <color rgb="FF000000"/>
      <name val="Calibri"/>
      <family val="2"/>
      <charset val="186"/>
    </font>
    <font>
      <b/>
      <sz val="11"/>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8"/>
      <name val="Calibri"/>
      <family val="2"/>
      <charset val="186"/>
    </font>
    <font>
      <sz val="9"/>
      <name val="Times New Roman"/>
      <family val="1"/>
      <charset val="186"/>
    </font>
    <font>
      <b/>
      <u/>
      <sz val="11"/>
      <color rgb="FF000000"/>
      <name val="Times New Roman"/>
      <family val="1"/>
      <charset val="1"/>
    </font>
    <font>
      <sz val="10"/>
      <name val="Times New Roman"/>
      <family val="1"/>
      <charset val="186"/>
    </font>
    <font>
      <b/>
      <sz val="11"/>
      <name val="Times New Roman"/>
      <family val="1"/>
      <charset val="186"/>
    </font>
    <font>
      <b/>
      <sz val="11"/>
      <color rgb="FFFF0000"/>
      <name val="Times New Roman"/>
      <family val="1"/>
      <charset val="186"/>
    </font>
    <font>
      <sz val="11"/>
      <color rgb="FFFF0000"/>
      <name val="Calibri"/>
      <family val="2"/>
      <charset val="186"/>
    </font>
    <font>
      <b/>
      <sz val="11"/>
      <color rgb="FFFF0000"/>
      <name val="Calibri"/>
      <family val="2"/>
      <charset val="186"/>
    </font>
    <font>
      <sz val="9"/>
      <name val="Calibri"/>
      <family val="2"/>
      <charset val="186"/>
    </font>
    <font>
      <b/>
      <sz val="9"/>
      <color rgb="FF000000"/>
      <name val="Calibri"/>
      <family val="2"/>
      <charset val="186"/>
    </font>
    <font>
      <b/>
      <sz val="9"/>
      <color rgb="FF000000"/>
      <name val="Times New Roman"/>
      <family val="1"/>
      <charset val="1"/>
    </font>
    <font>
      <b/>
      <sz val="8"/>
      <color rgb="FF000000"/>
      <name val="Times New Roman"/>
      <family val="1"/>
      <charset val="186"/>
    </font>
    <font>
      <b/>
      <sz val="8"/>
      <color rgb="FF000000"/>
      <name val="Calibri"/>
      <family val="2"/>
      <charset val="186"/>
    </font>
    <font>
      <sz val="8"/>
      <color rgb="FF000000"/>
      <name val="Calibri"/>
      <family val="2"/>
      <charset val="186"/>
    </font>
    <font>
      <b/>
      <i/>
      <sz val="8"/>
      <color rgb="FF000000"/>
      <name val="Calibri"/>
      <family val="2"/>
      <charset val="186"/>
    </font>
    <font>
      <sz val="11"/>
      <name val="Calibri"/>
      <family val="2"/>
      <charset val="186"/>
    </font>
  </fonts>
  <fills count="7">
    <fill>
      <patternFill patternType="none"/>
    </fill>
    <fill>
      <patternFill patternType="gray125"/>
    </fill>
    <fill>
      <patternFill patternType="solid">
        <fgColor rgb="FFFFFFFF"/>
        <bgColor rgb="FFEEEEEE"/>
      </patternFill>
    </fill>
    <fill>
      <patternFill patternType="solid">
        <fgColor theme="0"/>
        <bgColor indexed="64"/>
      </patternFill>
    </fill>
    <fill>
      <patternFill patternType="solid">
        <fgColor theme="0"/>
        <bgColor rgb="FFEEEEEE"/>
      </patternFill>
    </fill>
    <fill>
      <patternFill patternType="solid">
        <fgColor theme="0" tint="-4.9989318521683403E-2"/>
        <bgColor rgb="FFEEEEEE"/>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6">
    <xf numFmtId="0" fontId="0" fillId="0" borderId="0" xfId="0"/>
    <xf numFmtId="0" fontId="5" fillId="2" borderId="0" xfId="0" applyFont="1" applyFill="1" applyAlignment="1">
      <alignment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3"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3" fillId="0" borderId="1" xfId="0" applyFont="1" applyBorder="1" applyAlignment="1">
      <alignment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3" fillId="0" borderId="1" xfId="0" applyFont="1" applyBorder="1" applyAlignment="1">
      <alignment horizontal="center" vertical="center"/>
    </xf>
    <xf numFmtId="0" fontId="1" fillId="0" borderId="1" xfId="0" applyFont="1" applyBorder="1" applyAlignment="1">
      <alignment vertical="center"/>
    </xf>
    <xf numFmtId="0" fontId="13" fillId="0" borderId="0" xfId="0" applyFont="1" applyAlignment="1">
      <alignment wrapText="1"/>
    </xf>
    <xf numFmtId="0" fontId="14" fillId="2" borderId="1" xfId="0"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center" wrapText="1"/>
    </xf>
    <xf numFmtId="0" fontId="12" fillId="0" borderId="0" xfId="0" applyFont="1" applyAlignment="1">
      <alignment horizontal="left" wrapText="1"/>
    </xf>
    <xf numFmtId="0" fontId="14" fillId="2" borderId="1" xfId="0" quotePrefix="1" applyFont="1" applyFill="1" applyBorder="1" applyAlignment="1">
      <alignment horizontal="center" vertical="center"/>
    </xf>
    <xf numFmtId="0" fontId="15" fillId="0" borderId="1" xfId="0" quotePrefix="1" applyFont="1" applyBorder="1" applyAlignment="1">
      <alignment horizontal="center" vertical="center"/>
    </xf>
    <xf numFmtId="0" fontId="14" fillId="0" borderId="1" xfId="0" quotePrefix="1" applyFont="1" applyBorder="1" applyAlignment="1">
      <alignment horizontal="center" vertical="center"/>
    </xf>
    <xf numFmtId="0" fontId="0" fillId="0" borderId="1" xfId="0" applyBorder="1"/>
    <xf numFmtId="0" fontId="14"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2" borderId="0" xfId="0" applyFont="1" applyFill="1" applyAlignment="1">
      <alignment horizontal="center" vertical="center"/>
    </xf>
    <xf numFmtId="0" fontId="10" fillId="2" borderId="1" xfId="0" quotePrefix="1" applyFont="1" applyFill="1" applyBorder="1" applyAlignment="1">
      <alignment horizontal="center" vertical="center"/>
    </xf>
    <xf numFmtId="0" fontId="10" fillId="2" borderId="1"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12" fillId="2" borderId="1" xfId="0" applyFont="1" applyFill="1" applyBorder="1" applyAlignment="1">
      <alignment horizontal="center" vertical="center"/>
    </xf>
    <xf numFmtId="0" fontId="7" fillId="0" borderId="1" xfId="0" applyFont="1" applyBorder="1"/>
    <xf numFmtId="16" fontId="15" fillId="2" borderId="1" xfId="0" applyNumberFormat="1" applyFont="1" applyFill="1" applyBorder="1" applyAlignment="1">
      <alignment horizontal="center" vertical="center"/>
    </xf>
    <xf numFmtId="0" fontId="13" fillId="2" borderId="1" xfId="0" applyFont="1" applyFill="1" applyBorder="1" applyAlignment="1">
      <alignment vertic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15" fillId="2" borderId="1" xfId="0" quotePrefix="1" applyFont="1" applyFill="1" applyBorder="1" applyAlignment="1">
      <alignment horizontal="center" vertical="center"/>
    </xf>
    <xf numFmtId="17" fontId="15" fillId="2" borderId="1" xfId="0" quotePrefix="1" applyNumberFormat="1"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vertical="center"/>
    </xf>
    <xf numFmtId="0" fontId="1" fillId="0" borderId="1" xfId="0" applyFont="1" applyBorder="1" applyAlignment="1">
      <alignment vertical="center" wrapText="1"/>
    </xf>
    <xf numFmtId="0" fontId="15" fillId="2" borderId="1" xfId="0" applyFont="1" applyFill="1" applyBorder="1" applyAlignment="1">
      <alignment horizontal="center" vertical="center" wrapText="1"/>
    </xf>
    <xf numFmtId="0" fontId="15" fillId="2" borderId="0" xfId="0" applyFont="1" applyFill="1" applyBorder="1" applyAlignment="1">
      <alignment horizontal="center"/>
    </xf>
    <xf numFmtId="0" fontId="13" fillId="2" borderId="0" xfId="0" applyFont="1" applyFill="1" applyBorder="1" applyAlignment="1">
      <alignment wrapText="1"/>
    </xf>
    <xf numFmtId="0" fontId="13" fillId="2" borderId="0" xfId="0" applyFont="1" applyFill="1" applyBorder="1" applyAlignment="1">
      <alignment horizontal="center" wrapText="1"/>
    </xf>
    <xf numFmtId="0" fontId="13" fillId="2" borderId="0" xfId="0" applyFont="1" applyFill="1" applyBorder="1" applyAlignment="1">
      <alignment horizontal="center"/>
    </xf>
    <xf numFmtId="0" fontId="10" fillId="2" borderId="0" xfId="0" applyFont="1" applyFill="1" applyBorder="1" applyAlignment="1">
      <alignment horizontal="left" wrapText="1"/>
    </xf>
    <xf numFmtId="0" fontId="13" fillId="2" borderId="0" xfId="0" applyFont="1" applyFill="1" applyBorder="1"/>
    <xf numFmtId="0" fontId="1" fillId="2" borderId="0" xfId="0" applyFont="1" applyFill="1" applyBorder="1"/>
    <xf numFmtId="0" fontId="0" fillId="2" borderId="0" xfId="0" applyFill="1" applyBorder="1"/>
    <xf numFmtId="0" fontId="0" fillId="0" borderId="0" xfId="0" applyBorder="1"/>
    <xf numFmtId="0" fontId="8" fillId="2" borderId="0" xfId="0" applyFont="1" applyFill="1" applyBorder="1" applyAlignment="1">
      <alignment horizontal="center"/>
    </xf>
    <xf numFmtId="0" fontId="11" fillId="2" borderId="0" xfId="0" applyFont="1" applyFill="1" applyBorder="1" applyAlignment="1">
      <alignment horizontal="left"/>
    </xf>
    <xf numFmtId="0" fontId="3" fillId="2" borderId="0" xfId="0" applyFont="1" applyFill="1" applyBorder="1" applyAlignment="1">
      <alignment horizontal="center"/>
    </xf>
    <xf numFmtId="0" fontId="9" fillId="2" borderId="1" xfId="0" applyFont="1" applyFill="1" applyBorder="1" applyAlignment="1">
      <alignment horizontal="center" vertical="center" wrapText="1"/>
    </xf>
    <xf numFmtId="0" fontId="3" fillId="2" borderId="0" xfId="0" applyFont="1" applyFill="1" applyAlignment="1">
      <alignment horizontal="right" vertical="center"/>
    </xf>
    <xf numFmtId="0" fontId="1" fillId="2" borderId="0" xfId="0" applyFont="1" applyFill="1" applyAlignment="1">
      <alignment vertical="center"/>
    </xf>
    <xf numFmtId="0" fontId="0" fillId="3" borderId="0" xfId="0" applyFill="1"/>
    <xf numFmtId="0" fontId="13" fillId="4" borderId="0" xfId="0" applyFont="1" applyFill="1" applyBorder="1"/>
    <xf numFmtId="0" fontId="0" fillId="4" borderId="0" xfId="0" applyFill="1" applyBorder="1"/>
    <xf numFmtId="0" fontId="3" fillId="4" borderId="0" xfId="0" applyFont="1" applyFill="1" applyBorder="1" applyAlignment="1">
      <alignment horizontal="center"/>
    </xf>
    <xf numFmtId="0" fontId="4" fillId="4" borderId="1" xfId="0" applyFont="1" applyFill="1" applyBorder="1" applyAlignment="1">
      <alignment horizontal="center" vertical="center" wrapText="1"/>
    </xf>
    <xf numFmtId="0" fontId="1" fillId="4" borderId="1" xfId="0" applyFont="1" applyFill="1" applyBorder="1" applyAlignment="1">
      <alignment vertical="center"/>
    </xf>
    <xf numFmtId="0" fontId="1" fillId="3" borderId="1" xfId="0" applyFont="1" applyFill="1" applyBorder="1" applyAlignment="1">
      <alignment vertical="center"/>
    </xf>
    <xf numFmtId="0" fontId="3" fillId="3" borderId="1" xfId="0" applyFont="1" applyFill="1" applyBorder="1" applyAlignment="1">
      <alignment vertical="center"/>
    </xf>
    <xf numFmtId="0" fontId="3" fillId="4" borderId="0" xfId="0" applyFont="1" applyFill="1" applyAlignment="1">
      <alignment horizontal="right" vertical="center"/>
    </xf>
    <xf numFmtId="0" fontId="19" fillId="0" borderId="1" xfId="0" quotePrefix="1" applyFont="1" applyBorder="1" applyAlignment="1">
      <alignment horizontal="center" vertical="center"/>
    </xf>
    <xf numFmtId="0" fontId="3" fillId="2" borderId="1" xfId="0" applyFont="1" applyFill="1" applyBorder="1" applyAlignment="1">
      <alignment vertical="center" wrapText="1"/>
    </xf>
    <xf numFmtId="0" fontId="22" fillId="0" borderId="0" xfId="0" applyFont="1"/>
    <xf numFmtId="0" fontId="3" fillId="2" borderId="1" xfId="0" applyFont="1" applyFill="1" applyBorder="1" applyAlignment="1">
      <alignment vertical="center" wrapText="1"/>
    </xf>
    <xf numFmtId="0" fontId="3" fillId="5" borderId="5" xfId="0" applyFont="1" applyFill="1" applyBorder="1" applyAlignment="1">
      <alignment horizontal="right" vertical="center"/>
    </xf>
    <xf numFmtId="0" fontId="0" fillId="6" borderId="1" xfId="0" applyFill="1" applyBorder="1"/>
    <xf numFmtId="0" fontId="7" fillId="6" borderId="1" xfId="0" applyFont="1" applyFill="1" applyBorder="1"/>
    <xf numFmtId="0" fontId="1" fillId="5" borderId="1" xfId="0" applyFont="1" applyFill="1" applyBorder="1" applyAlignment="1">
      <alignment vertical="center"/>
    </xf>
    <xf numFmtId="0" fontId="3" fillId="6" borderId="5" xfId="0" applyFont="1" applyFill="1" applyBorder="1" applyAlignment="1">
      <alignment horizontal="right" vertical="center"/>
    </xf>
    <xf numFmtId="0" fontId="21" fillId="5" borderId="5" xfId="0" applyFont="1" applyFill="1" applyBorder="1" applyAlignment="1">
      <alignment horizontal="right" vertical="center"/>
    </xf>
    <xf numFmtId="0" fontId="22" fillId="6" borderId="1" xfId="0" applyFont="1" applyFill="1" applyBorder="1"/>
    <xf numFmtId="0" fontId="23" fillId="6" borderId="1" xfId="0" applyFont="1" applyFill="1" applyBorder="1"/>
    <xf numFmtId="0" fontId="5" fillId="0" borderId="0" xfId="0" applyFont="1"/>
    <xf numFmtId="0" fontId="15" fillId="0" borderId="0" xfId="0" applyFont="1" applyAlignment="1">
      <alignment wrapText="1"/>
    </xf>
    <xf numFmtId="0" fontId="15" fillId="0" borderId="0" xfId="0" applyFont="1" applyAlignment="1">
      <alignment horizontal="center" wrapText="1"/>
    </xf>
    <xf numFmtId="0" fontId="5" fillId="0" borderId="0" xfId="0" applyFont="1" applyAlignment="1">
      <alignment horizontal="left" wrapText="1"/>
    </xf>
    <xf numFmtId="0" fontId="5" fillId="3" borderId="0" xfId="0" applyFont="1" applyFill="1"/>
    <xf numFmtId="0" fontId="11"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9" fillId="2" borderId="1" xfId="0" applyFont="1" applyFill="1" applyBorder="1" applyAlignment="1">
      <alignment vertical="center"/>
    </xf>
    <xf numFmtId="0" fontId="9" fillId="4" borderId="1" xfId="0" applyFont="1" applyFill="1" applyBorder="1" applyAlignment="1">
      <alignment vertical="center"/>
    </xf>
    <xf numFmtId="0" fontId="29" fillId="0" borderId="1" xfId="0" applyFont="1" applyBorder="1" applyAlignment="1">
      <alignment vertical="center"/>
    </xf>
    <xf numFmtId="0" fontId="28" fillId="0" borderId="1" xfId="0" applyFont="1" applyBorder="1" applyAlignment="1">
      <alignment vertical="center"/>
    </xf>
    <xf numFmtId="2" fontId="10" fillId="2" borderId="1" xfId="0" applyNumberFormat="1" applyFont="1" applyFill="1" applyBorder="1" applyAlignment="1">
      <alignment vertical="center"/>
    </xf>
    <xf numFmtId="2" fontId="10" fillId="4" borderId="1" xfId="0" applyNumberFormat="1" applyFont="1" applyFill="1" applyBorder="1" applyAlignment="1">
      <alignment vertical="center"/>
    </xf>
    <xf numFmtId="2" fontId="12" fillId="0" borderId="1" xfId="0" applyNumberFormat="1" applyFont="1" applyBorder="1" applyAlignment="1">
      <alignment vertical="center"/>
    </xf>
    <xf numFmtId="164" fontId="10" fillId="2" borderId="1" xfId="0" applyNumberFormat="1" applyFont="1" applyFill="1" applyBorder="1" applyAlignment="1">
      <alignment vertical="center"/>
    </xf>
    <xf numFmtId="2" fontId="0" fillId="6" borderId="1" xfId="0" applyNumberFormat="1" applyFill="1" applyBorder="1"/>
    <xf numFmtId="164" fontId="29" fillId="2" borderId="1" xfId="0" applyNumberFormat="1" applyFont="1" applyFill="1" applyBorder="1" applyAlignment="1">
      <alignment vertical="center"/>
    </xf>
    <xf numFmtId="0" fontId="29" fillId="2" borderId="1" xfId="0" applyFont="1" applyFill="1" applyBorder="1" applyAlignment="1">
      <alignment vertical="center"/>
    </xf>
    <xf numFmtId="0" fontId="29" fillId="4" borderId="1" xfId="0" applyFont="1" applyFill="1" applyBorder="1" applyAlignment="1">
      <alignment vertical="center"/>
    </xf>
    <xf numFmtId="2" fontId="29" fillId="2" borderId="1" xfId="0" applyNumberFormat="1" applyFont="1" applyFill="1" applyBorder="1" applyAlignment="1">
      <alignment vertical="center"/>
    </xf>
    <xf numFmtId="1" fontId="10" fillId="2" borderId="1" xfId="0" applyNumberFormat="1" applyFont="1" applyFill="1" applyBorder="1" applyAlignment="1">
      <alignment vertical="center"/>
    </xf>
    <xf numFmtId="0" fontId="30" fillId="0" borderId="1" xfId="0" applyFont="1" applyBorder="1"/>
    <xf numFmtId="2" fontId="29" fillId="0" borderId="1" xfId="0" applyNumberFormat="1" applyFont="1" applyBorder="1" applyAlignment="1">
      <alignment vertical="center"/>
    </xf>
    <xf numFmtId="2" fontId="28" fillId="0" borderId="1" xfId="0" applyNumberFormat="1" applyFont="1" applyBorder="1" applyAlignment="1">
      <alignment vertical="center"/>
    </xf>
    <xf numFmtId="2" fontId="29" fillId="4" borderId="1" xfId="0" applyNumberFormat="1" applyFont="1" applyFill="1" applyBorder="1" applyAlignment="1">
      <alignment vertical="center"/>
    </xf>
    <xf numFmtId="2" fontId="9" fillId="2" borderId="1" xfId="0" applyNumberFormat="1" applyFont="1" applyFill="1" applyBorder="1" applyAlignment="1">
      <alignment vertical="center"/>
    </xf>
    <xf numFmtId="0" fontId="9" fillId="2" borderId="1" xfId="0" applyFont="1" applyFill="1" applyBorder="1" applyAlignment="1">
      <alignment vertical="center" wrapText="1"/>
    </xf>
    <xf numFmtId="0" fontId="9" fillId="4" borderId="1" xfId="0" applyFont="1" applyFill="1" applyBorder="1" applyAlignment="1">
      <alignment vertical="center" wrapText="1"/>
    </xf>
    <xf numFmtId="2" fontId="9" fillId="2" borderId="1" xfId="0" applyNumberFormat="1" applyFont="1" applyFill="1" applyBorder="1" applyAlignment="1">
      <alignment vertical="center" wrapText="1"/>
    </xf>
    <xf numFmtId="0" fontId="9" fillId="0" borderId="1" xfId="0" applyFont="1" applyBorder="1" applyAlignment="1">
      <alignment vertical="center"/>
    </xf>
    <xf numFmtId="0" fontId="9" fillId="3" borderId="1" xfId="0" applyFont="1" applyFill="1" applyBorder="1" applyAlignment="1">
      <alignment vertical="center"/>
    </xf>
    <xf numFmtId="2" fontId="9" fillId="0" borderId="1" xfId="0" applyNumberFormat="1" applyFont="1" applyBorder="1" applyAlignment="1">
      <alignment vertical="center"/>
    </xf>
    <xf numFmtId="2" fontId="9" fillId="4" borderId="1" xfId="0" applyNumberFormat="1" applyFont="1" applyFill="1" applyBorder="1" applyAlignment="1">
      <alignment vertical="center"/>
    </xf>
    <xf numFmtId="164" fontId="9" fillId="2" borderId="1" xfId="0" applyNumberFormat="1" applyFont="1" applyFill="1" applyBorder="1" applyAlignment="1">
      <alignment vertical="center"/>
    </xf>
    <xf numFmtId="2" fontId="31" fillId="6" borderId="1" xfId="0" applyNumberFormat="1" applyFont="1" applyFill="1" applyBorder="1"/>
    <xf numFmtId="164" fontId="9" fillId="4" borderId="1" xfId="0" applyNumberFormat="1" applyFont="1" applyFill="1" applyBorder="1" applyAlignment="1">
      <alignment vertical="center"/>
    </xf>
    <xf numFmtId="1" fontId="9" fillId="2" borderId="1" xfId="0" applyNumberFormat="1" applyFont="1" applyFill="1" applyBorder="1" applyAlignment="1">
      <alignment vertical="center"/>
    </xf>
    <xf numFmtId="165" fontId="9" fillId="2" borderId="1" xfId="0" applyNumberFormat="1" applyFont="1" applyFill="1" applyBorder="1" applyAlignment="1">
      <alignment vertical="center"/>
    </xf>
    <xf numFmtId="165" fontId="9" fillId="4" borderId="1" xfId="0" applyNumberFormat="1" applyFont="1" applyFill="1" applyBorder="1" applyAlignment="1">
      <alignment vertical="center"/>
    </xf>
    <xf numFmtId="0" fontId="10" fillId="2" borderId="1" xfId="0" applyFont="1" applyFill="1" applyBorder="1" applyAlignment="1">
      <alignment vertical="center"/>
    </xf>
    <xf numFmtId="0" fontId="10" fillId="4" borderId="1" xfId="0" applyFont="1" applyFill="1" applyBorder="1" applyAlignment="1">
      <alignment vertical="center"/>
    </xf>
    <xf numFmtId="0" fontId="12" fillId="0" borderId="1" xfId="0" applyFont="1" applyBorder="1" applyAlignment="1">
      <alignment vertical="center"/>
    </xf>
    <xf numFmtId="0" fontId="2" fillId="2" borderId="0" xfId="0" applyFont="1" applyFill="1" applyBorder="1" applyAlignment="1">
      <alignment horizont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15" fillId="0" borderId="0" xfId="0" applyFont="1" applyAlignment="1">
      <alignment horizontal="left" vertical="top" wrapText="1"/>
    </xf>
    <xf numFmtId="0" fontId="9" fillId="0" borderId="1" xfId="0" applyFont="1" applyBorder="1" applyAlignment="1">
      <alignment horizontal="center" vertical="center" wrapText="1"/>
    </xf>
    <xf numFmtId="0" fontId="3" fillId="2" borderId="1" xfId="0" applyFont="1" applyFill="1" applyBorder="1" applyAlignment="1">
      <alignment vertical="center" wrapText="1"/>
    </xf>
    <xf numFmtId="0" fontId="3" fillId="2" borderId="4" xfId="0" applyFont="1" applyFill="1" applyBorder="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right" vertical="center"/>
    </xf>
    <xf numFmtId="0" fontId="20" fillId="2" borderId="4" xfId="0" applyFont="1" applyFill="1" applyBorder="1" applyAlignment="1">
      <alignment horizontal="right" vertical="center"/>
    </xf>
    <xf numFmtId="0" fontId="20" fillId="2" borderId="6" xfId="0" applyFont="1" applyFill="1" applyBorder="1" applyAlignment="1">
      <alignment horizontal="right" vertical="center"/>
    </xf>
    <xf numFmtId="0" fontId="20" fillId="2" borderId="5" xfId="0" applyFont="1" applyFill="1" applyBorder="1" applyAlignment="1">
      <alignment horizontal="right" vertical="center"/>
    </xf>
    <xf numFmtId="0" fontId="18" fillId="2" borderId="7" xfId="0" applyFont="1" applyFill="1" applyBorder="1" applyAlignment="1">
      <alignment horizontal="left" vertical="center"/>
    </xf>
    <xf numFmtId="0" fontId="13" fillId="0" borderId="0" xfId="0" applyFont="1" applyAlignment="1">
      <alignment horizontal="left" wrapText="1"/>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5" xfId="0" applyFont="1" applyBorder="1" applyAlignment="1">
      <alignment horizontal="right" vertical="center"/>
    </xf>
    <xf numFmtId="0" fontId="6" fillId="0" borderId="0" xfId="0" applyFont="1" applyAlignment="1">
      <alignment horizontal="left" vertical="center" wrapText="1"/>
    </xf>
    <xf numFmtId="0" fontId="9" fillId="6"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lignment horizontal="center" vertical="top" wrapText="1"/>
    </xf>
    <xf numFmtId="0" fontId="4" fillId="2" borderId="1"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0"/>
  <sheetViews>
    <sheetView tabSelected="1" view="pageLayout" topLeftCell="A34" zoomScale="91" zoomScaleNormal="100" zoomScalePageLayoutView="91" workbookViewId="0">
      <selection activeCell="F21" sqref="F21"/>
    </sheetView>
  </sheetViews>
  <sheetFormatPr defaultRowHeight="14.4" x14ac:dyDescent="0.3"/>
  <cols>
    <col min="1" max="1" width="6" style="17" customWidth="1"/>
    <col min="2" max="2" width="18.33203125" style="15" customWidth="1"/>
    <col min="3" max="3" width="6.44140625" style="18" customWidth="1"/>
    <col min="4" max="4" width="6.5546875" style="2" customWidth="1"/>
    <col min="5" max="5" width="22.6640625" style="19" customWidth="1"/>
    <col min="6" max="6" width="9.109375" customWidth="1"/>
    <col min="7" max="8" width="6" customWidth="1"/>
    <col min="9" max="9" width="5.6640625" customWidth="1"/>
    <col min="10" max="10" width="6.109375" customWidth="1"/>
    <col min="11" max="11" width="7" customWidth="1"/>
    <col min="12" max="12" width="7.77734375" style="62" customWidth="1"/>
    <col min="13" max="13" width="8.77734375" customWidth="1"/>
    <col min="14" max="14" width="8.33203125" customWidth="1"/>
    <col min="15" max="15" width="8.109375"/>
    <col min="17" max="17" width="10.33203125" customWidth="1"/>
    <col min="18" max="18" width="11.109375" customWidth="1"/>
    <col min="19" max="1028" width="8.109375"/>
  </cols>
  <sheetData>
    <row r="1" spans="1:18" s="52" customFormat="1" ht="14.4" customHeight="1" x14ac:dyDescent="0.25">
      <c r="A1" s="47"/>
      <c r="B1" s="48"/>
      <c r="C1" s="49"/>
      <c r="D1" s="50"/>
      <c r="E1" s="51"/>
      <c r="L1" s="63"/>
      <c r="M1" s="146" t="s">
        <v>195</v>
      </c>
      <c r="N1" s="146"/>
      <c r="O1" s="146"/>
      <c r="P1" s="146"/>
      <c r="Q1" s="146"/>
    </row>
    <row r="2" spans="1:18" s="52" customFormat="1" ht="13.8" x14ac:dyDescent="0.25">
      <c r="A2" s="47"/>
      <c r="B2" s="48"/>
      <c r="C2" s="49"/>
      <c r="D2" s="50"/>
      <c r="E2" s="51"/>
      <c r="L2" s="63"/>
      <c r="M2" s="146"/>
      <c r="N2" s="146"/>
      <c r="O2" s="146"/>
      <c r="P2" s="146"/>
      <c r="Q2" s="146"/>
    </row>
    <row r="3" spans="1:18" s="52" customFormat="1" ht="13.8" x14ac:dyDescent="0.25">
      <c r="A3" s="47"/>
      <c r="B3" s="48"/>
      <c r="C3" s="49"/>
      <c r="D3" s="50"/>
      <c r="E3" s="51"/>
      <c r="L3" s="63"/>
      <c r="M3" s="146"/>
      <c r="N3" s="146"/>
      <c r="O3" s="146"/>
      <c r="P3" s="146"/>
      <c r="Q3" s="146"/>
    </row>
    <row r="4" spans="1:18" s="54" customFormat="1" x14ac:dyDescent="0.3">
      <c r="A4" s="47"/>
      <c r="B4" s="48"/>
      <c r="C4" s="49"/>
      <c r="D4" s="50"/>
      <c r="E4" s="51"/>
      <c r="F4" s="53"/>
      <c r="G4" s="53"/>
      <c r="H4" s="53"/>
      <c r="I4" s="53"/>
      <c r="L4" s="64"/>
      <c r="M4" s="146"/>
      <c r="N4" s="146"/>
      <c r="O4" s="146"/>
      <c r="P4" s="146"/>
      <c r="Q4" s="146"/>
    </row>
    <row r="5" spans="1:18" s="55" customFormat="1" ht="15.6" x14ac:dyDescent="0.3">
      <c r="A5" s="129" t="s">
        <v>115</v>
      </c>
      <c r="B5" s="129"/>
      <c r="C5" s="129"/>
      <c r="D5" s="129"/>
      <c r="E5" s="129"/>
      <c r="F5" s="129"/>
      <c r="G5" s="129"/>
      <c r="H5" s="129"/>
      <c r="I5" s="129"/>
      <c r="J5" s="129"/>
      <c r="K5" s="129"/>
      <c r="L5" s="129"/>
      <c r="M5" s="129"/>
      <c r="N5" s="129"/>
      <c r="O5" s="129"/>
      <c r="P5" s="129"/>
      <c r="Q5" s="129"/>
      <c r="R5" s="129"/>
    </row>
    <row r="6" spans="1:18" s="55" customFormat="1" ht="9.6" customHeight="1" x14ac:dyDescent="0.3">
      <c r="A6" s="47"/>
      <c r="B6" s="56"/>
      <c r="C6" s="50"/>
      <c r="D6" s="50"/>
      <c r="E6" s="57"/>
      <c r="F6" s="58"/>
      <c r="G6" s="58"/>
      <c r="H6" s="58"/>
      <c r="I6" s="58"/>
      <c r="J6" s="58"/>
      <c r="K6" s="58"/>
      <c r="L6" s="65"/>
      <c r="M6" s="58"/>
      <c r="N6" s="58"/>
    </row>
    <row r="7" spans="1:18" ht="27" customHeight="1" x14ac:dyDescent="0.3">
      <c r="A7" s="148" t="s">
        <v>0</v>
      </c>
      <c r="B7" s="150" t="s">
        <v>1</v>
      </c>
      <c r="C7" s="148" t="s">
        <v>13</v>
      </c>
      <c r="D7" s="152" t="s">
        <v>99</v>
      </c>
      <c r="E7" s="154" t="s">
        <v>98</v>
      </c>
      <c r="F7" s="156" t="s">
        <v>10</v>
      </c>
      <c r="G7" s="156"/>
      <c r="H7" s="156" t="s">
        <v>14</v>
      </c>
      <c r="I7" s="156"/>
      <c r="J7" s="152" t="s">
        <v>101</v>
      </c>
      <c r="K7" s="159" t="s">
        <v>11</v>
      </c>
      <c r="L7" s="159"/>
      <c r="M7" s="161" t="s">
        <v>112</v>
      </c>
      <c r="N7" s="157" t="s">
        <v>109</v>
      </c>
      <c r="O7" s="160" t="s">
        <v>108</v>
      </c>
      <c r="P7" s="160" t="s">
        <v>107</v>
      </c>
      <c r="Q7" s="133" t="s">
        <v>113</v>
      </c>
      <c r="R7" s="147" t="s">
        <v>114</v>
      </c>
    </row>
    <row r="8" spans="1:18" s="1" customFormat="1" ht="87" customHeight="1" x14ac:dyDescent="0.3">
      <c r="A8" s="149"/>
      <c r="B8" s="151"/>
      <c r="C8" s="149"/>
      <c r="D8" s="153"/>
      <c r="E8" s="155"/>
      <c r="F8" s="59" t="s">
        <v>90</v>
      </c>
      <c r="G8" s="28" t="s">
        <v>12</v>
      </c>
      <c r="H8" s="5" t="s">
        <v>111</v>
      </c>
      <c r="I8" s="5" t="s">
        <v>110</v>
      </c>
      <c r="J8" s="153"/>
      <c r="K8" s="5" t="s">
        <v>102</v>
      </c>
      <c r="L8" s="66" t="s">
        <v>100</v>
      </c>
      <c r="M8" s="161"/>
      <c r="N8" s="158"/>
      <c r="O8" s="160"/>
      <c r="P8" s="160"/>
      <c r="Q8" s="133"/>
      <c r="R8" s="147"/>
    </row>
    <row r="9" spans="1:18" s="29" customFormat="1" ht="12" x14ac:dyDescent="0.3">
      <c r="A9" s="30">
        <v>1</v>
      </c>
      <c r="B9" s="31">
        <v>2</v>
      </c>
      <c r="C9" s="31">
        <v>3</v>
      </c>
      <c r="D9" s="30">
        <v>4</v>
      </c>
      <c r="E9" s="31">
        <v>5</v>
      </c>
      <c r="F9" s="30">
        <v>6</v>
      </c>
      <c r="G9" s="30">
        <v>7</v>
      </c>
      <c r="H9" s="30">
        <v>8</v>
      </c>
      <c r="I9" s="30">
        <v>9</v>
      </c>
      <c r="J9" s="30">
        <v>10</v>
      </c>
      <c r="K9" s="27">
        <v>11</v>
      </c>
      <c r="L9" s="28">
        <v>12</v>
      </c>
      <c r="M9" s="32">
        <v>13</v>
      </c>
      <c r="N9" s="26">
        <v>14</v>
      </c>
      <c r="O9" s="34">
        <v>15</v>
      </c>
      <c r="P9" s="34">
        <v>16</v>
      </c>
      <c r="Q9" s="34">
        <v>17</v>
      </c>
      <c r="R9" s="34">
        <v>18</v>
      </c>
    </row>
    <row r="10" spans="1:18" x14ac:dyDescent="0.3">
      <c r="A10" s="16" t="s">
        <v>130</v>
      </c>
      <c r="B10" s="134" t="s">
        <v>15</v>
      </c>
      <c r="C10" s="134"/>
      <c r="D10" s="134"/>
      <c r="E10" s="134"/>
      <c r="F10" s="134"/>
      <c r="G10" s="134"/>
      <c r="H10" s="134"/>
      <c r="I10" s="134"/>
      <c r="J10" s="134"/>
      <c r="K10" s="134"/>
      <c r="L10" s="134"/>
      <c r="M10" s="33"/>
      <c r="N10" s="23"/>
      <c r="O10" s="23"/>
      <c r="P10" s="23"/>
      <c r="Q10" s="23"/>
      <c r="R10" s="23"/>
    </row>
    <row r="11" spans="1:18" ht="155.4" customHeight="1" x14ac:dyDescent="0.3">
      <c r="A11" s="36" t="s">
        <v>161</v>
      </c>
      <c r="B11" s="37" t="s">
        <v>16</v>
      </c>
      <c r="C11" s="8" t="s">
        <v>3</v>
      </c>
      <c r="D11" s="8">
        <v>760</v>
      </c>
      <c r="E11" s="12" t="s">
        <v>17</v>
      </c>
      <c r="F11" s="91" t="s">
        <v>200</v>
      </c>
      <c r="G11" s="98">
        <v>38</v>
      </c>
      <c r="H11" s="98">
        <v>7.12</v>
      </c>
      <c r="I11" s="98">
        <f>H11*1.21</f>
        <v>8.6151999999999997</v>
      </c>
      <c r="J11" s="107">
        <v>21</v>
      </c>
      <c r="K11" s="101">
        <f>H11/G11</f>
        <v>0.18736842105263157</v>
      </c>
      <c r="L11" s="99">
        <f>K11*1.21</f>
        <v>0.2267157894736842</v>
      </c>
      <c r="M11" s="98">
        <f>D11*K11</f>
        <v>142.4</v>
      </c>
      <c r="N11" s="100">
        <f>M11*1.21</f>
        <v>172.304</v>
      </c>
      <c r="O11" s="100">
        <f>M11*0.1</f>
        <v>14.240000000000002</v>
      </c>
      <c r="P11" s="100">
        <f>O11*1.21</f>
        <v>17.230400000000003</v>
      </c>
      <c r="Q11" s="100">
        <f>M11+O11</f>
        <v>156.64000000000001</v>
      </c>
      <c r="R11" s="100">
        <f>N11+P11</f>
        <v>189.53440000000001</v>
      </c>
    </row>
    <row r="12" spans="1:18" ht="62.4" customHeight="1" x14ac:dyDescent="0.3">
      <c r="A12" s="38" t="s">
        <v>131</v>
      </c>
      <c r="B12" s="37" t="s">
        <v>18</v>
      </c>
      <c r="C12" s="8" t="s">
        <v>5</v>
      </c>
      <c r="D12" s="8">
        <v>50</v>
      </c>
      <c r="E12" s="12" t="s">
        <v>19</v>
      </c>
      <c r="F12" s="88" t="s">
        <v>201</v>
      </c>
      <c r="G12" s="98">
        <v>1</v>
      </c>
      <c r="H12" s="98">
        <v>16</v>
      </c>
      <c r="I12" s="98">
        <f>H12*1.21</f>
        <v>19.36</v>
      </c>
      <c r="J12" s="107">
        <v>21</v>
      </c>
      <c r="K12" s="98">
        <f>H12/G12</f>
        <v>16</v>
      </c>
      <c r="L12" s="99">
        <f>K12*1.21</f>
        <v>19.36</v>
      </c>
      <c r="M12" s="98">
        <f>D12*K12</f>
        <v>800</v>
      </c>
      <c r="N12" s="100">
        <f>M12*1.21</f>
        <v>968</v>
      </c>
      <c r="O12" s="100">
        <f>M12*0.1</f>
        <v>80</v>
      </c>
      <c r="P12" s="100">
        <f>O12*1.21</f>
        <v>96.8</v>
      </c>
      <c r="Q12" s="100">
        <f>M12+O12</f>
        <v>880</v>
      </c>
      <c r="R12" s="100">
        <f>N12+P12</f>
        <v>1064.8</v>
      </c>
    </row>
    <row r="13" spans="1:18" x14ac:dyDescent="0.3">
      <c r="A13" s="135" t="s">
        <v>132</v>
      </c>
      <c r="B13" s="136"/>
      <c r="C13" s="136"/>
      <c r="D13" s="136"/>
      <c r="E13" s="136"/>
      <c r="F13" s="136"/>
      <c r="G13" s="136"/>
      <c r="H13" s="136"/>
      <c r="I13" s="136"/>
      <c r="J13" s="136"/>
      <c r="K13" s="136"/>
      <c r="L13" s="137"/>
      <c r="M13" s="75"/>
      <c r="N13" s="76"/>
      <c r="O13" s="76"/>
      <c r="P13" s="76"/>
      <c r="Q13" s="77"/>
      <c r="R13" s="102">
        <f>SUM(R11:R12)</f>
        <v>1254.3344</v>
      </c>
    </row>
    <row r="14" spans="1:18" ht="123" customHeight="1" x14ac:dyDescent="0.3">
      <c r="A14" s="16" t="s">
        <v>7</v>
      </c>
      <c r="B14" s="9" t="s">
        <v>27</v>
      </c>
      <c r="C14" s="11" t="s">
        <v>4</v>
      </c>
      <c r="D14" s="11">
        <v>6</v>
      </c>
      <c r="E14" s="12" t="s">
        <v>28</v>
      </c>
      <c r="F14" s="89" t="s">
        <v>231</v>
      </c>
      <c r="G14" s="106">
        <v>1</v>
      </c>
      <c r="H14" s="104">
        <v>110.12</v>
      </c>
      <c r="I14" s="104">
        <f>H14*1.21</f>
        <v>133.24520000000001</v>
      </c>
      <c r="J14" s="104">
        <v>21</v>
      </c>
      <c r="K14" s="104">
        <v>110.12</v>
      </c>
      <c r="L14" s="105">
        <v>133.19999999999999</v>
      </c>
      <c r="M14" s="104">
        <f>D14*K14</f>
        <v>660.72</v>
      </c>
      <c r="N14" s="96">
        <f>M14*1.21</f>
        <v>799.47119999999995</v>
      </c>
      <c r="O14" s="96">
        <f>M14*0.1</f>
        <v>66.072000000000003</v>
      </c>
      <c r="P14" s="96">
        <f>O14*1.21</f>
        <v>79.947119999999998</v>
      </c>
      <c r="Q14" s="97">
        <f>M14+O14</f>
        <v>726.79200000000003</v>
      </c>
      <c r="R14" s="110">
        <f>N14+P14</f>
        <v>879.41831999999999</v>
      </c>
    </row>
    <row r="15" spans="1:18" x14ac:dyDescent="0.3">
      <c r="A15" s="16" t="s">
        <v>133</v>
      </c>
      <c r="B15" s="134" t="s">
        <v>29</v>
      </c>
      <c r="C15" s="134"/>
      <c r="D15" s="134"/>
      <c r="E15" s="134"/>
      <c r="F15" s="134"/>
      <c r="G15" s="134"/>
      <c r="H15" s="134"/>
      <c r="I15" s="134"/>
      <c r="J15" s="134"/>
      <c r="K15" s="134"/>
      <c r="L15" s="134"/>
      <c r="M15" s="33"/>
      <c r="N15" s="23"/>
      <c r="O15" s="23"/>
      <c r="P15" s="23"/>
      <c r="Q15" s="23"/>
      <c r="R15" s="108"/>
    </row>
    <row r="16" spans="1:18" ht="120" x14ac:dyDescent="0.3">
      <c r="A16" s="36" t="s">
        <v>134</v>
      </c>
      <c r="B16" s="37" t="s">
        <v>30</v>
      </c>
      <c r="C16" s="8" t="s">
        <v>4</v>
      </c>
      <c r="D16" s="8">
        <v>4</v>
      </c>
      <c r="E16" s="39" t="s">
        <v>31</v>
      </c>
      <c r="F16" s="89" t="s">
        <v>232</v>
      </c>
      <c r="G16" s="104">
        <v>1</v>
      </c>
      <c r="H16" s="106">
        <v>108.85</v>
      </c>
      <c r="I16" s="103">
        <f>H16*1.21</f>
        <v>131.70849999999999</v>
      </c>
      <c r="J16" s="104">
        <v>21</v>
      </c>
      <c r="K16" s="104">
        <v>108.85</v>
      </c>
      <c r="L16" s="111">
        <v>131.709</v>
      </c>
      <c r="M16" s="106">
        <f>D16*K16</f>
        <v>435.4</v>
      </c>
      <c r="N16" s="96">
        <f>D16*L16</f>
        <v>526.83600000000001</v>
      </c>
      <c r="O16" s="96">
        <f>M16*0.1</f>
        <v>43.54</v>
      </c>
      <c r="P16" s="96">
        <f>O16*1.21</f>
        <v>52.683399999999999</v>
      </c>
      <c r="Q16" s="109">
        <f>M16+O16</f>
        <v>478.94</v>
      </c>
      <c r="R16" s="96">
        <f>N16+P16</f>
        <v>579.51940000000002</v>
      </c>
    </row>
    <row r="17" spans="1:18" ht="84" x14ac:dyDescent="0.3">
      <c r="A17" s="38" t="s">
        <v>135</v>
      </c>
      <c r="B17" s="40" t="s">
        <v>22</v>
      </c>
      <c r="C17" s="11" t="s">
        <v>4</v>
      </c>
      <c r="D17" s="11">
        <v>4</v>
      </c>
      <c r="E17" s="39" t="s">
        <v>32</v>
      </c>
      <c r="F17" s="89" t="s">
        <v>233</v>
      </c>
      <c r="G17" s="104">
        <v>1</v>
      </c>
      <c r="H17" s="104">
        <v>30.58</v>
      </c>
      <c r="I17" s="103">
        <f>H17*1.21</f>
        <v>37.001799999999996</v>
      </c>
      <c r="J17" s="104">
        <v>21</v>
      </c>
      <c r="K17" s="104">
        <v>30.58</v>
      </c>
      <c r="L17" s="111">
        <v>37.002000000000002</v>
      </c>
      <c r="M17" s="106">
        <f>D17*K17</f>
        <v>122.32</v>
      </c>
      <c r="N17" s="96">
        <f>D17*L17</f>
        <v>148.00800000000001</v>
      </c>
      <c r="O17" s="96">
        <f>M17*0.1</f>
        <v>12.231999999999999</v>
      </c>
      <c r="P17" s="96">
        <f>O17*1.21</f>
        <v>14.800719999999998</v>
      </c>
      <c r="Q17" s="109">
        <f>M17+O17</f>
        <v>134.55199999999999</v>
      </c>
      <c r="R17" s="96">
        <f>N17+P17</f>
        <v>162.80871999999999</v>
      </c>
    </row>
    <row r="18" spans="1:18" x14ac:dyDescent="0.3">
      <c r="A18" s="135" t="s">
        <v>136</v>
      </c>
      <c r="B18" s="136"/>
      <c r="C18" s="136"/>
      <c r="D18" s="136"/>
      <c r="E18" s="136"/>
      <c r="F18" s="136"/>
      <c r="G18" s="136"/>
      <c r="H18" s="136"/>
      <c r="I18" s="136"/>
      <c r="J18" s="136"/>
      <c r="K18" s="136"/>
      <c r="L18" s="137"/>
      <c r="M18" s="75"/>
      <c r="N18" s="76"/>
      <c r="O18" s="76"/>
      <c r="P18" s="76"/>
      <c r="Q18" s="77"/>
      <c r="R18" s="102">
        <f>SUM(R16:R17)</f>
        <v>742.32812000000001</v>
      </c>
    </row>
    <row r="19" spans="1:18" ht="59.4" customHeight="1" x14ac:dyDescent="0.3">
      <c r="A19" s="16" t="s">
        <v>137</v>
      </c>
      <c r="B19" s="9" t="s">
        <v>33</v>
      </c>
      <c r="C19" s="11" t="s">
        <v>4</v>
      </c>
      <c r="D19" s="11">
        <v>1000</v>
      </c>
      <c r="E19" s="12" t="s">
        <v>34</v>
      </c>
      <c r="F19" s="89" t="s">
        <v>241</v>
      </c>
      <c r="G19" s="104">
        <v>50</v>
      </c>
      <c r="H19" s="104">
        <v>6</v>
      </c>
      <c r="I19" s="104">
        <f>H19*1.05</f>
        <v>6.3000000000000007</v>
      </c>
      <c r="J19" s="104">
        <v>5</v>
      </c>
      <c r="K19" s="104">
        <f>H19/G19</f>
        <v>0.12</v>
      </c>
      <c r="L19" s="105">
        <f>K19*1.05</f>
        <v>0.126</v>
      </c>
      <c r="M19" s="104">
        <f>D19*K19</f>
        <v>120</v>
      </c>
      <c r="N19" s="96">
        <f>D19*L19</f>
        <v>126</v>
      </c>
      <c r="O19" s="96">
        <f>M19*0.1</f>
        <v>12</v>
      </c>
      <c r="P19" s="96">
        <f>O19*1.05</f>
        <v>12.600000000000001</v>
      </c>
      <c r="Q19" s="97">
        <f t="shared" ref="Q19:R21" si="0">M19+O19</f>
        <v>132</v>
      </c>
      <c r="R19" s="109">
        <f t="shared" si="0"/>
        <v>138.6</v>
      </c>
    </row>
    <row r="20" spans="1:18" ht="48" x14ac:dyDescent="0.3">
      <c r="A20" s="16" t="s">
        <v>8</v>
      </c>
      <c r="B20" s="9" t="s">
        <v>138</v>
      </c>
      <c r="C20" s="11" t="s">
        <v>4</v>
      </c>
      <c r="D20" s="11">
        <v>3</v>
      </c>
      <c r="E20" s="12" t="s">
        <v>91</v>
      </c>
      <c r="F20" s="89" t="s">
        <v>202</v>
      </c>
      <c r="G20" s="104">
        <v>1</v>
      </c>
      <c r="H20" s="104">
        <v>6</v>
      </c>
      <c r="I20" s="104">
        <f>H20*1.21</f>
        <v>7.26</v>
      </c>
      <c r="J20" s="104">
        <v>21</v>
      </c>
      <c r="K20" s="104">
        <f>H20/G20</f>
        <v>6</v>
      </c>
      <c r="L20" s="105">
        <f>K20*1.21</f>
        <v>7.26</v>
      </c>
      <c r="M20" s="104">
        <f>D20*K20</f>
        <v>18</v>
      </c>
      <c r="N20" s="96">
        <f>D20*L20</f>
        <v>21.78</v>
      </c>
      <c r="O20" s="96">
        <f>M20*0.1</f>
        <v>1.8</v>
      </c>
      <c r="P20" s="96">
        <f>O20*1.21</f>
        <v>2.1779999999999999</v>
      </c>
      <c r="Q20" s="97">
        <f t="shared" si="0"/>
        <v>19.8</v>
      </c>
      <c r="R20" s="109">
        <f t="shared" si="0"/>
        <v>23.958000000000002</v>
      </c>
    </row>
    <row r="21" spans="1:18" ht="108" x14ac:dyDescent="0.3">
      <c r="A21" s="20" t="s">
        <v>139</v>
      </c>
      <c r="B21" s="9" t="s">
        <v>35</v>
      </c>
      <c r="C21" s="11" t="s">
        <v>4</v>
      </c>
      <c r="D21" s="11">
        <v>1500</v>
      </c>
      <c r="E21" s="12" t="s">
        <v>36</v>
      </c>
      <c r="F21" s="90" t="s">
        <v>203</v>
      </c>
      <c r="G21" s="94">
        <v>50</v>
      </c>
      <c r="H21" s="112">
        <v>21.2</v>
      </c>
      <c r="I21" s="94">
        <f>H21*1.05</f>
        <v>22.26</v>
      </c>
      <c r="J21" s="94">
        <v>5</v>
      </c>
      <c r="K21" s="104">
        <f>H21/G21</f>
        <v>0.42399999999999999</v>
      </c>
      <c r="L21" s="95">
        <f>K21*1.05</f>
        <v>0.44519999999999998</v>
      </c>
      <c r="M21" s="106">
        <f>D21*K21</f>
        <v>636</v>
      </c>
      <c r="N21" s="109">
        <f>D21*L21</f>
        <v>667.8</v>
      </c>
      <c r="O21" s="109">
        <f>M21*0.1</f>
        <v>63.6</v>
      </c>
      <c r="P21" s="96">
        <f>O21*1.05</f>
        <v>66.78</v>
      </c>
      <c r="Q21" s="97">
        <f t="shared" si="0"/>
        <v>699.6</v>
      </c>
      <c r="R21" s="96">
        <f t="shared" si="0"/>
        <v>734.57999999999993</v>
      </c>
    </row>
    <row r="22" spans="1:18" x14ac:dyDescent="0.3">
      <c r="A22" s="20" t="s">
        <v>9</v>
      </c>
      <c r="B22" s="134" t="s">
        <v>37</v>
      </c>
      <c r="C22" s="134"/>
      <c r="D22" s="134"/>
      <c r="E22" s="134"/>
      <c r="F22" s="134"/>
      <c r="G22" s="134"/>
      <c r="H22" s="134"/>
      <c r="I22" s="134"/>
      <c r="J22" s="134"/>
      <c r="K22" s="134"/>
      <c r="L22" s="134"/>
      <c r="M22" s="33"/>
      <c r="N22" s="23"/>
      <c r="O22" s="23"/>
      <c r="P22" s="23"/>
      <c r="Q22" s="23"/>
      <c r="R22" s="23"/>
    </row>
    <row r="23" spans="1:18" ht="61.2" x14ac:dyDescent="0.3">
      <c r="A23" s="41" t="s">
        <v>140</v>
      </c>
      <c r="B23" s="37" t="s">
        <v>38</v>
      </c>
      <c r="C23" s="8" t="s">
        <v>4</v>
      </c>
      <c r="D23" s="8">
        <v>150</v>
      </c>
      <c r="E23" s="12" t="s">
        <v>93</v>
      </c>
      <c r="F23" s="91" t="s">
        <v>205</v>
      </c>
      <c r="G23" s="94">
        <v>12</v>
      </c>
      <c r="H23" s="112">
        <v>27.6</v>
      </c>
      <c r="I23" s="94">
        <f>H23*1.21</f>
        <v>33.396000000000001</v>
      </c>
      <c r="J23" s="94">
        <v>21</v>
      </c>
      <c r="K23" s="94">
        <f>H23/G23</f>
        <v>2.3000000000000003</v>
      </c>
      <c r="L23" s="95">
        <f>I23/G23</f>
        <v>2.7829999999999999</v>
      </c>
      <c r="M23" s="112">
        <f>D23*K23</f>
        <v>345.00000000000006</v>
      </c>
      <c r="N23" s="96">
        <f>D23*L23</f>
        <v>417.45</v>
      </c>
      <c r="O23" s="96">
        <f>M23*0.1</f>
        <v>34.500000000000007</v>
      </c>
      <c r="P23" s="96">
        <f>O23*1.21</f>
        <v>41.745000000000005</v>
      </c>
      <c r="Q23" s="96">
        <f>M23+O23</f>
        <v>379.50000000000006</v>
      </c>
      <c r="R23" s="96">
        <f>N23+P23</f>
        <v>459.19499999999999</v>
      </c>
    </row>
    <row r="24" spans="1:18" ht="117.6" customHeight="1" x14ac:dyDescent="0.3">
      <c r="A24" s="41" t="s">
        <v>141</v>
      </c>
      <c r="B24" s="37" t="s">
        <v>39</v>
      </c>
      <c r="C24" s="8" t="s">
        <v>4</v>
      </c>
      <c r="D24" s="8">
        <v>80</v>
      </c>
      <c r="E24" s="12" t="s">
        <v>94</v>
      </c>
      <c r="F24" s="91" t="s">
        <v>204</v>
      </c>
      <c r="G24" s="94">
        <v>1</v>
      </c>
      <c r="H24" s="94">
        <v>6.25</v>
      </c>
      <c r="I24" s="94">
        <f>H24*1.21</f>
        <v>7.5625</v>
      </c>
      <c r="J24" s="94">
        <v>21</v>
      </c>
      <c r="K24" s="94">
        <f>H24/G24</f>
        <v>6.25</v>
      </c>
      <c r="L24" s="95">
        <f>I24/G24</f>
        <v>7.5625</v>
      </c>
      <c r="M24" s="112">
        <f>D24*K24</f>
        <v>500</v>
      </c>
      <c r="N24" s="109">
        <f>D24*L24</f>
        <v>605</v>
      </c>
      <c r="O24" s="109">
        <f>M24*0.1</f>
        <v>50</v>
      </c>
      <c r="P24" s="109">
        <f>O24*1.21</f>
        <v>60.5</v>
      </c>
      <c r="Q24" s="109">
        <f>M24+O24</f>
        <v>550</v>
      </c>
      <c r="R24" s="109">
        <f>N24+P24</f>
        <v>665.5</v>
      </c>
    </row>
    <row r="25" spans="1:18" ht="70.2" customHeight="1" x14ac:dyDescent="0.3">
      <c r="A25" s="41" t="s">
        <v>142</v>
      </c>
      <c r="B25" s="37" t="s">
        <v>40</v>
      </c>
      <c r="C25" s="8" t="s">
        <v>4</v>
      </c>
      <c r="D25" s="8">
        <v>50</v>
      </c>
      <c r="E25" s="12" t="s">
        <v>41</v>
      </c>
      <c r="F25" s="91" t="s">
        <v>206</v>
      </c>
      <c r="G25" s="94">
        <v>1</v>
      </c>
      <c r="H25" s="94">
        <v>22.66</v>
      </c>
      <c r="I25" s="94">
        <f t="shared" ref="I25:I30" si="1">H25*1.21</f>
        <v>27.418599999999998</v>
      </c>
      <c r="J25" s="94">
        <v>21</v>
      </c>
      <c r="K25" s="94">
        <f t="shared" ref="K25:K30" si="2">H25/G25</f>
        <v>22.66</v>
      </c>
      <c r="L25" s="95">
        <f t="shared" ref="L25:L30" si="3">I25/G25</f>
        <v>27.418599999999998</v>
      </c>
      <c r="M25" s="112">
        <f t="shared" ref="M25:M30" si="4">D25*K25</f>
        <v>1133</v>
      </c>
      <c r="N25" s="109">
        <f t="shared" ref="N25:N30" si="5">D25*L25</f>
        <v>1370.9299999999998</v>
      </c>
      <c r="O25" s="109">
        <f t="shared" ref="O25:O30" si="6">M25*0.1</f>
        <v>113.30000000000001</v>
      </c>
      <c r="P25" s="109">
        <f t="shared" ref="P25:P30" si="7">O25*1.21</f>
        <v>137.09300000000002</v>
      </c>
      <c r="Q25" s="109">
        <f t="shared" ref="Q25:Q32" si="8">M25+O25</f>
        <v>1246.3</v>
      </c>
      <c r="R25" s="109">
        <f t="shared" ref="R25:R30" si="9">N25+P25</f>
        <v>1508.0229999999999</v>
      </c>
    </row>
    <row r="26" spans="1:18" ht="183.6" x14ac:dyDescent="0.3">
      <c r="A26" s="42" t="s">
        <v>143</v>
      </c>
      <c r="B26" s="37" t="s">
        <v>42</v>
      </c>
      <c r="C26" s="11" t="s">
        <v>4</v>
      </c>
      <c r="D26" s="11">
        <v>20</v>
      </c>
      <c r="E26" s="12" t="s">
        <v>43</v>
      </c>
      <c r="F26" s="92" t="s">
        <v>207</v>
      </c>
      <c r="G26" s="104">
        <v>1</v>
      </c>
      <c r="H26" s="104">
        <v>27.25</v>
      </c>
      <c r="I26" s="94">
        <f t="shared" si="1"/>
        <v>32.972499999999997</v>
      </c>
      <c r="J26" s="94">
        <v>21</v>
      </c>
      <c r="K26" s="94">
        <f t="shared" si="2"/>
        <v>27.25</v>
      </c>
      <c r="L26" s="95">
        <f t="shared" si="3"/>
        <v>32.972499999999997</v>
      </c>
      <c r="M26" s="112">
        <f t="shared" si="4"/>
        <v>545</v>
      </c>
      <c r="N26" s="109">
        <f t="shared" si="5"/>
        <v>659.44999999999993</v>
      </c>
      <c r="O26" s="109">
        <f t="shared" si="6"/>
        <v>54.5</v>
      </c>
      <c r="P26" s="109">
        <f t="shared" si="7"/>
        <v>65.944999999999993</v>
      </c>
      <c r="Q26" s="109">
        <f t="shared" si="8"/>
        <v>599.5</v>
      </c>
      <c r="R26" s="109">
        <f t="shared" si="9"/>
        <v>725.39499999999998</v>
      </c>
    </row>
    <row r="27" spans="1:18" ht="36" x14ac:dyDescent="0.3">
      <c r="A27" s="41" t="s">
        <v>144</v>
      </c>
      <c r="B27" s="37" t="s">
        <v>44</v>
      </c>
      <c r="C27" s="11" t="s">
        <v>4</v>
      </c>
      <c r="D27" s="11">
        <v>20</v>
      </c>
      <c r="E27" s="12" t="s">
        <v>95</v>
      </c>
      <c r="F27" s="88" t="s">
        <v>208</v>
      </c>
      <c r="G27" s="94">
        <v>1</v>
      </c>
      <c r="H27" s="94">
        <v>2.89</v>
      </c>
      <c r="I27" s="94">
        <f t="shared" si="1"/>
        <v>3.4969000000000001</v>
      </c>
      <c r="J27" s="94">
        <v>21</v>
      </c>
      <c r="K27" s="94">
        <f t="shared" si="2"/>
        <v>2.89</v>
      </c>
      <c r="L27" s="95">
        <f t="shared" si="3"/>
        <v>3.4969000000000001</v>
      </c>
      <c r="M27" s="112">
        <f t="shared" si="4"/>
        <v>57.800000000000004</v>
      </c>
      <c r="N27" s="109">
        <f t="shared" si="5"/>
        <v>69.938000000000002</v>
      </c>
      <c r="O27" s="109">
        <f t="shared" si="6"/>
        <v>5.7800000000000011</v>
      </c>
      <c r="P27" s="109">
        <f t="shared" si="7"/>
        <v>6.9938000000000011</v>
      </c>
      <c r="Q27" s="109">
        <f t="shared" si="8"/>
        <v>63.580000000000005</v>
      </c>
      <c r="R27" s="109">
        <f t="shared" si="9"/>
        <v>76.93180000000001</v>
      </c>
    </row>
    <row r="28" spans="1:18" ht="34.200000000000003" x14ac:dyDescent="0.3">
      <c r="A28" s="41" t="s">
        <v>145</v>
      </c>
      <c r="B28" s="37" t="s">
        <v>45</v>
      </c>
      <c r="C28" s="8" t="s">
        <v>4</v>
      </c>
      <c r="D28" s="8">
        <v>20</v>
      </c>
      <c r="E28" s="12" t="s">
        <v>96</v>
      </c>
      <c r="F28" s="88" t="s">
        <v>209</v>
      </c>
      <c r="G28" s="94">
        <v>1</v>
      </c>
      <c r="H28" s="94">
        <v>2.85</v>
      </c>
      <c r="I28" s="94">
        <f t="shared" si="1"/>
        <v>3.4485000000000001</v>
      </c>
      <c r="J28" s="94">
        <v>21</v>
      </c>
      <c r="K28" s="94">
        <f t="shared" si="2"/>
        <v>2.85</v>
      </c>
      <c r="L28" s="95">
        <f t="shared" si="3"/>
        <v>3.4485000000000001</v>
      </c>
      <c r="M28" s="112">
        <f t="shared" si="4"/>
        <v>57</v>
      </c>
      <c r="N28" s="109">
        <f t="shared" si="5"/>
        <v>68.97</v>
      </c>
      <c r="O28" s="109">
        <f t="shared" si="6"/>
        <v>5.7</v>
      </c>
      <c r="P28" s="109">
        <f t="shared" si="7"/>
        <v>6.8970000000000002</v>
      </c>
      <c r="Q28" s="109">
        <f t="shared" si="8"/>
        <v>62.7</v>
      </c>
      <c r="R28" s="109">
        <f t="shared" si="9"/>
        <v>75.867000000000004</v>
      </c>
    </row>
    <row r="29" spans="1:18" ht="55.2" customHeight="1" x14ac:dyDescent="0.3">
      <c r="A29" s="41" t="s">
        <v>146</v>
      </c>
      <c r="B29" s="37" t="s">
        <v>46</v>
      </c>
      <c r="C29" s="8" t="s">
        <v>4</v>
      </c>
      <c r="D29" s="8">
        <v>4</v>
      </c>
      <c r="E29" s="12" t="s">
        <v>97</v>
      </c>
      <c r="F29" s="88" t="s">
        <v>210</v>
      </c>
      <c r="G29" s="94">
        <v>1</v>
      </c>
      <c r="H29" s="94">
        <v>8.5500000000000007</v>
      </c>
      <c r="I29" s="94">
        <f t="shared" si="1"/>
        <v>10.345500000000001</v>
      </c>
      <c r="J29" s="94">
        <v>21</v>
      </c>
      <c r="K29" s="94">
        <f t="shared" si="2"/>
        <v>8.5500000000000007</v>
      </c>
      <c r="L29" s="95">
        <f t="shared" si="3"/>
        <v>10.345500000000001</v>
      </c>
      <c r="M29" s="112">
        <f t="shared" si="4"/>
        <v>34.200000000000003</v>
      </c>
      <c r="N29" s="109">
        <f t="shared" si="5"/>
        <v>41.382000000000005</v>
      </c>
      <c r="O29" s="109">
        <f t="shared" si="6"/>
        <v>3.4200000000000004</v>
      </c>
      <c r="P29" s="109">
        <f t="shared" si="7"/>
        <v>4.1382000000000003</v>
      </c>
      <c r="Q29" s="109">
        <f t="shared" si="8"/>
        <v>37.620000000000005</v>
      </c>
      <c r="R29" s="109">
        <f t="shared" si="9"/>
        <v>45.520200000000003</v>
      </c>
    </row>
    <row r="30" spans="1:18" ht="136.80000000000001" x14ac:dyDescent="0.3">
      <c r="A30" s="41" t="s">
        <v>147</v>
      </c>
      <c r="B30" s="37" t="s">
        <v>47</v>
      </c>
      <c r="C30" s="8" t="s">
        <v>4</v>
      </c>
      <c r="D30" s="8">
        <v>30</v>
      </c>
      <c r="E30" s="12" t="s">
        <v>48</v>
      </c>
      <c r="F30" s="88" t="s">
        <v>211</v>
      </c>
      <c r="G30" s="94">
        <v>1</v>
      </c>
      <c r="H30" s="94">
        <v>35.450000000000003</v>
      </c>
      <c r="I30" s="94">
        <f t="shared" si="1"/>
        <v>42.894500000000001</v>
      </c>
      <c r="J30" s="94">
        <v>21</v>
      </c>
      <c r="K30" s="94">
        <f t="shared" si="2"/>
        <v>35.450000000000003</v>
      </c>
      <c r="L30" s="95">
        <f t="shared" si="3"/>
        <v>42.894500000000001</v>
      </c>
      <c r="M30" s="112">
        <f t="shared" si="4"/>
        <v>1063.5</v>
      </c>
      <c r="N30" s="109">
        <f t="shared" si="5"/>
        <v>1286.835</v>
      </c>
      <c r="O30" s="109">
        <f t="shared" si="6"/>
        <v>106.35000000000001</v>
      </c>
      <c r="P30" s="109">
        <f t="shared" si="7"/>
        <v>128.68350000000001</v>
      </c>
      <c r="Q30" s="109">
        <f t="shared" si="8"/>
        <v>1169.8499999999999</v>
      </c>
      <c r="R30" s="109">
        <f t="shared" si="9"/>
        <v>1415.5185000000001</v>
      </c>
    </row>
    <row r="31" spans="1:18" x14ac:dyDescent="0.3">
      <c r="A31" s="135" t="s">
        <v>148</v>
      </c>
      <c r="B31" s="136"/>
      <c r="C31" s="136"/>
      <c r="D31" s="136"/>
      <c r="E31" s="136"/>
      <c r="F31" s="136"/>
      <c r="G31" s="136"/>
      <c r="H31" s="136"/>
      <c r="I31" s="136"/>
      <c r="J31" s="136"/>
      <c r="K31" s="136"/>
      <c r="L31" s="137"/>
      <c r="M31" s="75"/>
      <c r="N31" s="76"/>
      <c r="O31" s="76"/>
      <c r="P31" s="76"/>
      <c r="Q31" s="109"/>
      <c r="R31" s="102">
        <f>SUM(R23:R30)</f>
        <v>4971.9504999999999</v>
      </c>
    </row>
    <row r="32" spans="1:18" ht="67.2" customHeight="1" x14ac:dyDescent="0.3">
      <c r="A32" s="22" t="s">
        <v>149</v>
      </c>
      <c r="B32" s="25" t="s">
        <v>49</v>
      </c>
      <c r="C32" s="3" t="s">
        <v>5</v>
      </c>
      <c r="D32" s="3">
        <v>10</v>
      </c>
      <c r="E32" s="4" t="s">
        <v>50</v>
      </c>
      <c r="F32" s="43"/>
      <c r="G32" s="14"/>
      <c r="H32" s="14"/>
      <c r="I32" s="14"/>
      <c r="J32" s="14"/>
      <c r="K32" s="14"/>
      <c r="L32" s="68"/>
      <c r="M32" s="14"/>
      <c r="N32" s="23"/>
      <c r="O32" s="23"/>
      <c r="P32" s="23"/>
      <c r="Q32" s="109">
        <f t="shared" si="8"/>
        <v>0</v>
      </c>
      <c r="R32" s="23"/>
    </row>
    <row r="33" spans="1:18" x14ac:dyDescent="0.3">
      <c r="A33" s="16" t="s">
        <v>20</v>
      </c>
      <c r="B33" s="134" t="s">
        <v>51</v>
      </c>
      <c r="C33" s="134"/>
      <c r="D33" s="134"/>
      <c r="E33" s="134"/>
      <c r="F33" s="134"/>
      <c r="G33" s="134"/>
      <c r="H33" s="134"/>
      <c r="I33" s="134"/>
      <c r="J33" s="134"/>
      <c r="K33" s="134"/>
      <c r="L33" s="134"/>
      <c r="M33" s="33"/>
      <c r="N33" s="23"/>
      <c r="O33" s="23"/>
      <c r="P33" s="23"/>
      <c r="Q33" s="23"/>
      <c r="R33" s="23"/>
    </row>
    <row r="34" spans="1:18" ht="106.8" customHeight="1" x14ac:dyDescent="0.3">
      <c r="A34" s="42" t="s">
        <v>103</v>
      </c>
      <c r="B34" s="37" t="s">
        <v>52</v>
      </c>
      <c r="C34" s="8" t="s">
        <v>4</v>
      </c>
      <c r="D34" s="8">
        <v>360</v>
      </c>
      <c r="E34" s="12" t="s">
        <v>53</v>
      </c>
      <c r="F34" s="6" t="s">
        <v>2</v>
      </c>
      <c r="G34" s="7" t="s">
        <v>2</v>
      </c>
      <c r="H34" s="7" t="s">
        <v>2</v>
      </c>
      <c r="I34" s="7" t="s">
        <v>2</v>
      </c>
      <c r="J34" s="7" t="s">
        <v>2</v>
      </c>
      <c r="K34" s="7" t="s">
        <v>2</v>
      </c>
      <c r="L34" s="67" t="s">
        <v>2</v>
      </c>
      <c r="M34" s="7"/>
      <c r="N34" s="23"/>
      <c r="O34" s="23"/>
      <c r="P34" s="23"/>
      <c r="Q34" s="23"/>
      <c r="R34" s="23"/>
    </row>
    <row r="35" spans="1:18" ht="110.4" customHeight="1" x14ac:dyDescent="0.3">
      <c r="A35" s="41" t="s">
        <v>104</v>
      </c>
      <c r="B35" s="37" t="s">
        <v>54</v>
      </c>
      <c r="C35" s="8" t="s">
        <v>6</v>
      </c>
      <c r="D35" s="8">
        <v>12</v>
      </c>
      <c r="E35" s="12" t="s">
        <v>55</v>
      </c>
      <c r="F35" s="6" t="s">
        <v>2</v>
      </c>
      <c r="G35" s="7" t="s">
        <v>2</v>
      </c>
      <c r="H35" s="7" t="s">
        <v>2</v>
      </c>
      <c r="I35" s="7" t="s">
        <v>2</v>
      </c>
      <c r="J35" s="7" t="s">
        <v>2</v>
      </c>
      <c r="K35" s="7" t="s">
        <v>2</v>
      </c>
      <c r="L35" s="67" t="s">
        <v>2</v>
      </c>
      <c r="M35" s="7"/>
      <c r="N35" s="23"/>
      <c r="O35" s="23"/>
      <c r="P35" s="23"/>
      <c r="Q35" s="23"/>
      <c r="R35" s="23"/>
    </row>
    <row r="36" spans="1:18" ht="27.6" x14ac:dyDescent="0.3">
      <c r="A36" s="41" t="s">
        <v>150</v>
      </c>
      <c r="B36" s="37" t="s">
        <v>56</v>
      </c>
      <c r="C36" s="8" t="s">
        <v>4</v>
      </c>
      <c r="D36" s="8">
        <v>400</v>
      </c>
      <c r="E36" s="12" t="s">
        <v>57</v>
      </c>
      <c r="F36" s="6" t="s">
        <v>2</v>
      </c>
      <c r="G36" s="7" t="s">
        <v>2</v>
      </c>
      <c r="H36" s="7" t="s">
        <v>2</v>
      </c>
      <c r="I36" s="7" t="s">
        <v>2</v>
      </c>
      <c r="J36" s="7" t="s">
        <v>2</v>
      </c>
      <c r="K36" s="7" t="s">
        <v>2</v>
      </c>
      <c r="L36" s="67" t="s">
        <v>2</v>
      </c>
      <c r="M36" s="7"/>
      <c r="N36" s="23"/>
      <c r="O36" s="23"/>
      <c r="P36" s="23"/>
      <c r="Q36" s="23"/>
      <c r="R36" s="23"/>
    </row>
    <row r="37" spans="1:18" ht="27.6" x14ac:dyDescent="0.3">
      <c r="A37" s="41" t="s">
        <v>151</v>
      </c>
      <c r="B37" s="37" t="s">
        <v>58</v>
      </c>
      <c r="C37" s="8" t="s">
        <v>4</v>
      </c>
      <c r="D37" s="8">
        <v>50</v>
      </c>
      <c r="E37" s="12" t="s">
        <v>59</v>
      </c>
      <c r="F37" s="6"/>
      <c r="G37" s="7"/>
      <c r="H37" s="7"/>
      <c r="I37" s="7"/>
      <c r="J37" s="7"/>
      <c r="K37" s="7"/>
      <c r="L37" s="67"/>
      <c r="M37" s="7"/>
      <c r="N37" s="23"/>
      <c r="O37" s="23"/>
      <c r="P37" s="23"/>
      <c r="Q37" s="23"/>
      <c r="R37" s="23"/>
    </row>
    <row r="38" spans="1:18" x14ac:dyDescent="0.3">
      <c r="A38" s="135" t="s">
        <v>152</v>
      </c>
      <c r="B38" s="136"/>
      <c r="C38" s="136"/>
      <c r="D38" s="136"/>
      <c r="E38" s="136"/>
      <c r="F38" s="136"/>
      <c r="G38" s="136"/>
      <c r="H38" s="136"/>
      <c r="I38" s="136"/>
      <c r="J38" s="136"/>
      <c r="K38" s="136"/>
      <c r="L38" s="137"/>
      <c r="M38" s="78"/>
      <c r="N38" s="76"/>
      <c r="O38" s="76"/>
      <c r="P38" s="76"/>
      <c r="Q38" s="76"/>
      <c r="R38" s="76"/>
    </row>
    <row r="39" spans="1:18" ht="27.6" x14ac:dyDescent="0.3">
      <c r="A39" s="20" t="s">
        <v>21</v>
      </c>
      <c r="B39" s="9" t="s">
        <v>60</v>
      </c>
      <c r="C39" s="8" t="s">
        <v>3</v>
      </c>
      <c r="D39" s="8">
        <v>30</v>
      </c>
      <c r="E39" s="12" t="s">
        <v>61</v>
      </c>
      <c r="F39" s="6"/>
      <c r="G39" s="7"/>
      <c r="H39" s="7"/>
      <c r="I39" s="7"/>
      <c r="J39" s="7"/>
      <c r="K39" s="7"/>
      <c r="L39" s="67"/>
      <c r="M39" s="7"/>
      <c r="N39" s="23"/>
      <c r="O39" s="23"/>
      <c r="P39" s="23"/>
      <c r="Q39" s="35"/>
      <c r="R39" s="23"/>
    </row>
    <row r="40" spans="1:18" x14ac:dyDescent="0.3">
      <c r="A40" s="20" t="s">
        <v>23</v>
      </c>
      <c r="B40" s="134" t="s">
        <v>62</v>
      </c>
      <c r="C40" s="134"/>
      <c r="D40" s="134"/>
      <c r="E40" s="134"/>
      <c r="F40" s="134"/>
      <c r="G40" s="134"/>
      <c r="H40" s="134"/>
      <c r="I40" s="134"/>
      <c r="J40" s="134"/>
      <c r="K40" s="134"/>
      <c r="L40" s="134"/>
      <c r="M40" s="33"/>
      <c r="N40" s="23"/>
      <c r="O40" s="23"/>
      <c r="P40" s="23"/>
      <c r="Q40" s="23"/>
      <c r="R40" s="23"/>
    </row>
    <row r="41" spans="1:18" ht="30.6" x14ac:dyDescent="0.3">
      <c r="A41" s="41" t="s">
        <v>153</v>
      </c>
      <c r="B41" s="37" t="s">
        <v>63</v>
      </c>
      <c r="C41" s="8" t="s">
        <v>4</v>
      </c>
      <c r="D41" s="8">
        <v>4</v>
      </c>
      <c r="E41" s="12" t="s">
        <v>64</v>
      </c>
      <c r="F41" s="91" t="s">
        <v>212</v>
      </c>
      <c r="G41" s="94">
        <v>1</v>
      </c>
      <c r="H41" s="94">
        <v>12.26</v>
      </c>
      <c r="I41" s="94">
        <f>H41*1.21</f>
        <v>14.8346</v>
      </c>
      <c r="J41" s="94">
        <v>21</v>
      </c>
      <c r="K41" s="94">
        <v>12.3</v>
      </c>
      <c r="L41" s="95">
        <v>14.8</v>
      </c>
      <c r="M41" s="94">
        <f>D41*K41</f>
        <v>49.2</v>
      </c>
      <c r="N41" s="96">
        <f>D41*L41</f>
        <v>59.2</v>
      </c>
      <c r="O41" s="96">
        <f>M41*0.1</f>
        <v>4.9200000000000008</v>
      </c>
      <c r="P41" s="96">
        <f>O41*1.21</f>
        <v>5.9532000000000007</v>
      </c>
      <c r="Q41" s="96">
        <f>M41+O41</f>
        <v>54.120000000000005</v>
      </c>
      <c r="R41" s="96">
        <f>N41+P41</f>
        <v>65.153199999999998</v>
      </c>
    </row>
    <row r="42" spans="1:18" ht="61.2" x14ac:dyDescent="0.3">
      <c r="A42" s="41" t="s">
        <v>154</v>
      </c>
      <c r="B42" s="37" t="s">
        <v>65</v>
      </c>
      <c r="C42" s="8" t="s">
        <v>4</v>
      </c>
      <c r="D42" s="8">
        <v>2</v>
      </c>
      <c r="E42" s="12" t="s">
        <v>66</v>
      </c>
      <c r="F42" s="91" t="s">
        <v>234</v>
      </c>
      <c r="G42" s="94">
        <v>1</v>
      </c>
      <c r="H42" s="94">
        <v>15</v>
      </c>
      <c r="I42" s="94">
        <f>H42*1.21</f>
        <v>18.149999999999999</v>
      </c>
      <c r="J42" s="94">
        <v>21</v>
      </c>
      <c r="K42" s="94">
        <v>15</v>
      </c>
      <c r="L42" s="95">
        <v>18.149999999999999</v>
      </c>
      <c r="M42" s="94">
        <f t="shared" ref="M42:M44" si="10">D42*K42</f>
        <v>30</v>
      </c>
      <c r="N42" s="96">
        <f t="shared" ref="N42:N44" si="11">D42*L42</f>
        <v>36.299999999999997</v>
      </c>
      <c r="O42" s="96">
        <f t="shared" ref="O42:O44" si="12">M42*0.1</f>
        <v>3</v>
      </c>
      <c r="P42" s="96">
        <f t="shared" ref="P42:P44" si="13">O42*1.21</f>
        <v>3.63</v>
      </c>
      <c r="Q42" s="96">
        <f t="shared" ref="Q42:Q44" si="14">M42+O42</f>
        <v>33</v>
      </c>
      <c r="R42" s="96">
        <f t="shared" ref="R42:R44" si="15">N42+P42</f>
        <v>39.93</v>
      </c>
    </row>
    <row r="43" spans="1:18" ht="51" x14ac:dyDescent="0.3">
      <c r="A43" s="41" t="s">
        <v>155</v>
      </c>
      <c r="B43" s="37" t="s">
        <v>67</v>
      </c>
      <c r="C43" s="8" t="s">
        <v>4</v>
      </c>
      <c r="D43" s="8">
        <v>2</v>
      </c>
      <c r="E43" s="12" t="s">
        <v>68</v>
      </c>
      <c r="F43" s="91" t="s">
        <v>213</v>
      </c>
      <c r="G43" s="94">
        <v>1</v>
      </c>
      <c r="H43" s="94">
        <v>5.5</v>
      </c>
      <c r="I43" s="94">
        <f t="shared" ref="I43:I44" si="16">H43*1.21</f>
        <v>6.6549999999999994</v>
      </c>
      <c r="J43" s="94">
        <v>21</v>
      </c>
      <c r="K43" s="94">
        <v>5.5</v>
      </c>
      <c r="L43" s="95">
        <v>6.6550000000000002</v>
      </c>
      <c r="M43" s="94">
        <f t="shared" si="10"/>
        <v>11</v>
      </c>
      <c r="N43" s="96">
        <f t="shared" si="11"/>
        <v>13.31</v>
      </c>
      <c r="O43" s="96">
        <f t="shared" si="12"/>
        <v>1.1000000000000001</v>
      </c>
      <c r="P43" s="96">
        <f t="shared" si="13"/>
        <v>1.331</v>
      </c>
      <c r="Q43" s="96">
        <f t="shared" si="14"/>
        <v>12.1</v>
      </c>
      <c r="R43" s="96">
        <f t="shared" si="15"/>
        <v>14.641</v>
      </c>
    </row>
    <row r="44" spans="1:18" ht="81.599999999999994" x14ac:dyDescent="0.3">
      <c r="A44" s="41" t="s">
        <v>156</v>
      </c>
      <c r="B44" s="37" t="s">
        <v>69</v>
      </c>
      <c r="C44" s="8" t="s">
        <v>4</v>
      </c>
      <c r="D44" s="8">
        <v>2</v>
      </c>
      <c r="E44" s="12" t="s">
        <v>70</v>
      </c>
      <c r="F44" s="91" t="s">
        <v>214</v>
      </c>
      <c r="G44" s="94">
        <v>1</v>
      </c>
      <c r="H44" s="94">
        <v>8.98</v>
      </c>
      <c r="I44" s="94">
        <f t="shared" si="16"/>
        <v>10.8658</v>
      </c>
      <c r="J44" s="94">
        <v>21</v>
      </c>
      <c r="K44" s="94">
        <v>8.98</v>
      </c>
      <c r="L44" s="95">
        <v>10.866</v>
      </c>
      <c r="M44" s="94">
        <f t="shared" si="10"/>
        <v>17.96</v>
      </c>
      <c r="N44" s="96">
        <f t="shared" si="11"/>
        <v>21.731999999999999</v>
      </c>
      <c r="O44" s="96">
        <f t="shared" si="12"/>
        <v>1.7960000000000003</v>
      </c>
      <c r="P44" s="96">
        <f t="shared" si="13"/>
        <v>2.1731600000000002</v>
      </c>
      <c r="Q44" s="96">
        <f t="shared" si="14"/>
        <v>19.756</v>
      </c>
      <c r="R44" s="96">
        <f t="shared" si="15"/>
        <v>23.905159999999999</v>
      </c>
    </row>
    <row r="45" spans="1:18" x14ac:dyDescent="0.3">
      <c r="A45" s="135" t="s">
        <v>157</v>
      </c>
      <c r="B45" s="136"/>
      <c r="C45" s="136"/>
      <c r="D45" s="136"/>
      <c r="E45" s="136"/>
      <c r="F45" s="136"/>
      <c r="G45" s="136"/>
      <c r="H45" s="136"/>
      <c r="I45" s="136"/>
      <c r="J45" s="136"/>
      <c r="K45" s="136"/>
      <c r="L45" s="137"/>
      <c r="M45" s="75"/>
      <c r="N45" s="76"/>
      <c r="O45" s="76"/>
      <c r="P45" s="76"/>
      <c r="Q45" s="77"/>
      <c r="R45" s="102">
        <f>SUM(R41:R44)</f>
        <v>143.62936000000002</v>
      </c>
    </row>
    <row r="46" spans="1:18" x14ac:dyDescent="0.3">
      <c r="A46" s="20" t="s">
        <v>24</v>
      </c>
      <c r="B46" s="134" t="s">
        <v>71</v>
      </c>
      <c r="C46" s="134"/>
      <c r="D46" s="134"/>
      <c r="E46" s="134"/>
      <c r="F46" s="134"/>
      <c r="G46" s="134"/>
      <c r="H46" s="134"/>
      <c r="I46" s="134"/>
      <c r="J46" s="134"/>
      <c r="K46" s="134"/>
      <c r="L46" s="134"/>
      <c r="M46" s="33"/>
      <c r="N46" s="23"/>
      <c r="O46" s="23"/>
      <c r="P46" s="23"/>
      <c r="Q46" s="23"/>
      <c r="R46" s="23"/>
    </row>
    <row r="47" spans="1:18" x14ac:dyDescent="0.3">
      <c r="A47" s="21" t="s">
        <v>105</v>
      </c>
      <c r="B47" s="165" t="s">
        <v>158</v>
      </c>
      <c r="C47" s="165"/>
      <c r="D47" s="165"/>
      <c r="E47" s="165"/>
      <c r="F47" s="165"/>
      <c r="G47" s="165"/>
      <c r="H47" s="165"/>
      <c r="I47" s="165"/>
      <c r="J47" s="165"/>
      <c r="K47" s="165"/>
      <c r="L47" s="165"/>
      <c r="M47" s="45"/>
      <c r="N47" s="23"/>
      <c r="O47" s="23"/>
      <c r="P47" s="23"/>
      <c r="Q47" s="23"/>
      <c r="R47" s="23"/>
    </row>
    <row r="48" spans="1:18" ht="45.6" x14ac:dyDescent="0.3">
      <c r="A48" s="41" t="s">
        <v>162</v>
      </c>
      <c r="B48" s="37" t="s">
        <v>72</v>
      </c>
      <c r="C48" s="8" t="s">
        <v>3</v>
      </c>
      <c r="D48" s="46">
        <v>81540</v>
      </c>
      <c r="E48" s="12" t="s">
        <v>73</v>
      </c>
      <c r="F48" s="90" t="s">
        <v>215</v>
      </c>
      <c r="G48" s="113">
        <v>453</v>
      </c>
      <c r="H48" s="113">
        <v>5.56</v>
      </c>
      <c r="I48" s="113">
        <f>H48*1.21</f>
        <v>6.7275999999999989</v>
      </c>
      <c r="J48" s="113">
        <v>21</v>
      </c>
      <c r="K48" s="113">
        <f>H48/453</f>
        <v>1.227373068432671E-2</v>
      </c>
      <c r="L48" s="114">
        <f>K48*1.21</f>
        <v>1.4851214128035318E-2</v>
      </c>
      <c r="M48" s="115">
        <f>D48*K48</f>
        <v>1000.8</v>
      </c>
      <c r="N48" s="96">
        <f>D48*L48</f>
        <v>1210.9679999999998</v>
      </c>
      <c r="O48" s="96">
        <f>M48*0.1</f>
        <v>100.08</v>
      </c>
      <c r="P48" s="96">
        <f>O48*1.21</f>
        <v>121.09679999999999</v>
      </c>
      <c r="Q48" s="96">
        <f>M48+O48</f>
        <v>1100.8799999999999</v>
      </c>
      <c r="R48" s="109">
        <f>N48+P48</f>
        <v>1332.0647999999999</v>
      </c>
    </row>
    <row r="49" spans="1:18" ht="57" x14ac:dyDescent="0.3">
      <c r="A49" s="41" t="s">
        <v>163</v>
      </c>
      <c r="B49" s="37" t="s">
        <v>74</v>
      </c>
      <c r="C49" s="8" t="s">
        <v>3</v>
      </c>
      <c r="D49" s="46">
        <v>27180</v>
      </c>
      <c r="E49" s="12" t="s">
        <v>75</v>
      </c>
      <c r="F49" s="90" t="s">
        <v>235</v>
      </c>
      <c r="G49" s="113">
        <v>500</v>
      </c>
      <c r="H49" s="113">
        <v>5.85</v>
      </c>
      <c r="I49" s="113">
        <f>H49*1.21</f>
        <v>7.0784999999999991</v>
      </c>
      <c r="J49" s="113">
        <v>21</v>
      </c>
      <c r="K49" s="113">
        <f>H49/453</f>
        <v>1.2913907284768211E-2</v>
      </c>
      <c r="L49" s="114">
        <f>K49*1.21</f>
        <v>1.5625827814569535E-2</v>
      </c>
      <c r="M49" s="115">
        <f>D49*K49</f>
        <v>351</v>
      </c>
      <c r="N49" s="96">
        <f>D49*L49</f>
        <v>424.71</v>
      </c>
      <c r="O49" s="96">
        <f>M49*0.1</f>
        <v>35.1</v>
      </c>
      <c r="P49" s="96">
        <f>O49*1.21</f>
        <v>42.471000000000004</v>
      </c>
      <c r="Q49" s="96">
        <f>M49+O49</f>
        <v>386.1</v>
      </c>
      <c r="R49" s="109">
        <f>N49+P49</f>
        <v>467.18099999999998</v>
      </c>
    </row>
    <row r="50" spans="1:18" x14ac:dyDescent="0.3">
      <c r="A50" s="71" t="s">
        <v>106</v>
      </c>
      <c r="B50" s="165" t="s">
        <v>170</v>
      </c>
      <c r="C50" s="165"/>
      <c r="D50" s="165"/>
      <c r="E50" s="165"/>
      <c r="F50" s="165"/>
      <c r="G50" s="165"/>
      <c r="H50" s="165"/>
      <c r="I50" s="165"/>
      <c r="J50" s="165"/>
      <c r="K50" s="165"/>
      <c r="L50" s="165"/>
      <c r="M50" s="45"/>
      <c r="N50" s="23"/>
      <c r="O50" s="23"/>
      <c r="P50" s="23"/>
      <c r="Q50" s="23"/>
      <c r="R50" s="23"/>
    </row>
    <row r="51" spans="1:18" ht="40.799999999999997" x14ac:dyDescent="0.3">
      <c r="A51" s="21" t="s">
        <v>164</v>
      </c>
      <c r="B51" s="10" t="s">
        <v>76</v>
      </c>
      <c r="C51" s="3" t="s">
        <v>5</v>
      </c>
      <c r="D51" s="13">
        <v>40</v>
      </c>
      <c r="E51" s="4" t="s">
        <v>77</v>
      </c>
      <c r="F51" s="93" t="s">
        <v>236</v>
      </c>
      <c r="G51" s="116">
        <v>1</v>
      </c>
      <c r="H51" s="116">
        <v>17.850000000000001</v>
      </c>
      <c r="I51" s="116">
        <f>H51*1.21</f>
        <v>21.598500000000001</v>
      </c>
      <c r="J51" s="116">
        <v>21</v>
      </c>
      <c r="K51" s="116">
        <v>17.850000000000001</v>
      </c>
      <c r="L51" s="117">
        <f>K51*1.21</f>
        <v>21.598500000000001</v>
      </c>
      <c r="M51" s="116">
        <f>D51*H51</f>
        <v>714</v>
      </c>
      <c r="N51" s="96">
        <f>D51*L51</f>
        <v>863.94</v>
      </c>
      <c r="O51" s="96">
        <f>M51*0.1</f>
        <v>71.400000000000006</v>
      </c>
      <c r="P51" s="96">
        <f>O51*1.21</f>
        <v>86.394000000000005</v>
      </c>
      <c r="Q51" s="96">
        <f>M51+O51</f>
        <v>785.4</v>
      </c>
      <c r="R51" s="109">
        <f>N51+P51</f>
        <v>950.33400000000006</v>
      </c>
    </row>
    <row r="52" spans="1:18" ht="40.799999999999997" x14ac:dyDescent="0.3">
      <c r="A52" s="21" t="s">
        <v>165</v>
      </c>
      <c r="B52" s="10" t="s">
        <v>78</v>
      </c>
      <c r="C52" s="3" t="s">
        <v>5</v>
      </c>
      <c r="D52" s="13">
        <v>40</v>
      </c>
      <c r="E52" s="4" t="s">
        <v>79</v>
      </c>
      <c r="F52" s="93" t="s">
        <v>237</v>
      </c>
      <c r="G52" s="116">
        <v>1</v>
      </c>
      <c r="H52" s="116">
        <v>7.7</v>
      </c>
      <c r="I52" s="116">
        <f>H52*1.21</f>
        <v>9.3170000000000002</v>
      </c>
      <c r="J52" s="116">
        <v>21</v>
      </c>
      <c r="K52" s="116">
        <v>7.7</v>
      </c>
      <c r="L52" s="117">
        <f t="shared" ref="L52:L53" si="17">K52*1.21</f>
        <v>9.3170000000000002</v>
      </c>
      <c r="M52" s="116">
        <f t="shared" ref="M52:M53" si="18">D52*H52</f>
        <v>308</v>
      </c>
      <c r="N52" s="96">
        <f t="shared" ref="N52:N53" si="19">D52*L52</f>
        <v>372.68</v>
      </c>
      <c r="O52" s="96">
        <f t="shared" ref="O52:O53" si="20">M52*0.1</f>
        <v>30.8</v>
      </c>
      <c r="P52" s="96">
        <f t="shared" ref="P52:P53" si="21">O52*1.21</f>
        <v>37.268000000000001</v>
      </c>
      <c r="Q52" s="96">
        <f t="shared" ref="Q52:Q53" si="22">M52+O52</f>
        <v>338.8</v>
      </c>
      <c r="R52" s="109">
        <f t="shared" ref="R52:R53" si="23">N52+P52</f>
        <v>409.94799999999998</v>
      </c>
    </row>
    <row r="53" spans="1:18" ht="51" x14ac:dyDescent="0.3">
      <c r="A53" s="21" t="s">
        <v>166</v>
      </c>
      <c r="B53" s="10" t="s">
        <v>80</v>
      </c>
      <c r="C53" s="3" t="s">
        <v>5</v>
      </c>
      <c r="D53" s="13">
        <v>50</v>
      </c>
      <c r="E53" s="4" t="s">
        <v>81</v>
      </c>
      <c r="F53" s="93" t="s">
        <v>238</v>
      </c>
      <c r="G53" s="116">
        <v>1</v>
      </c>
      <c r="H53" s="116">
        <v>10.7</v>
      </c>
      <c r="I53" s="116">
        <f>H53*1.21</f>
        <v>12.946999999999999</v>
      </c>
      <c r="J53" s="116">
        <v>21</v>
      </c>
      <c r="K53" s="116">
        <v>10.7</v>
      </c>
      <c r="L53" s="117">
        <f t="shared" si="17"/>
        <v>12.946999999999999</v>
      </c>
      <c r="M53" s="116">
        <f t="shared" si="18"/>
        <v>535</v>
      </c>
      <c r="N53" s="96">
        <f t="shared" si="19"/>
        <v>647.34999999999991</v>
      </c>
      <c r="O53" s="96">
        <f t="shared" si="20"/>
        <v>53.5</v>
      </c>
      <c r="P53" s="96">
        <f t="shared" si="21"/>
        <v>64.734999999999999</v>
      </c>
      <c r="Q53" s="96">
        <f t="shared" si="22"/>
        <v>588.5</v>
      </c>
      <c r="R53" s="109">
        <f t="shared" si="23"/>
        <v>712.08499999999992</v>
      </c>
    </row>
    <row r="54" spans="1:18" ht="14.4" customHeight="1" x14ac:dyDescent="0.3">
      <c r="A54" s="21" t="s">
        <v>167</v>
      </c>
      <c r="B54" s="162" t="s">
        <v>171</v>
      </c>
      <c r="C54" s="163"/>
      <c r="D54" s="163"/>
      <c r="E54" s="163"/>
      <c r="F54" s="163"/>
      <c r="G54" s="163"/>
      <c r="H54" s="163"/>
      <c r="I54" s="163"/>
      <c r="J54" s="163"/>
      <c r="K54" s="163"/>
      <c r="L54" s="163"/>
      <c r="M54" s="163"/>
      <c r="N54" s="163"/>
      <c r="O54" s="163"/>
      <c r="P54" s="163"/>
      <c r="Q54" s="163"/>
      <c r="R54" s="164"/>
    </row>
    <row r="55" spans="1:18" ht="51" x14ac:dyDescent="0.3">
      <c r="A55" s="21" t="s">
        <v>172</v>
      </c>
      <c r="B55" s="10" t="s">
        <v>76</v>
      </c>
      <c r="C55" s="3" t="s">
        <v>5</v>
      </c>
      <c r="D55" s="13">
        <v>20</v>
      </c>
      <c r="E55" s="4" t="s">
        <v>82</v>
      </c>
      <c r="F55" s="93" t="s">
        <v>216</v>
      </c>
      <c r="G55" s="116">
        <v>1</v>
      </c>
      <c r="H55" s="116">
        <v>38.56</v>
      </c>
      <c r="I55" s="116">
        <f>H55*1.21</f>
        <v>46.657600000000002</v>
      </c>
      <c r="J55" s="116">
        <v>21</v>
      </c>
      <c r="K55" s="116">
        <v>38.6</v>
      </c>
      <c r="L55" s="117">
        <f>K55*1.21</f>
        <v>46.706000000000003</v>
      </c>
      <c r="M55" s="118">
        <f>D55*K55</f>
        <v>772</v>
      </c>
      <c r="N55" s="96">
        <f>D55*L55</f>
        <v>934.12000000000012</v>
      </c>
      <c r="O55" s="109">
        <f>M55*0.1</f>
        <v>77.2</v>
      </c>
      <c r="P55" s="96">
        <f>O55*1.21</f>
        <v>93.412000000000006</v>
      </c>
      <c r="Q55" s="96">
        <f>M55+O55</f>
        <v>849.2</v>
      </c>
      <c r="R55" s="109">
        <f>N55+P55</f>
        <v>1027.5320000000002</v>
      </c>
    </row>
    <row r="56" spans="1:18" ht="71.400000000000006" x14ac:dyDescent="0.3">
      <c r="A56" s="21" t="s">
        <v>168</v>
      </c>
      <c r="B56" s="10" t="s">
        <v>78</v>
      </c>
      <c r="C56" s="3" t="s">
        <v>5</v>
      </c>
      <c r="D56" s="13">
        <v>10</v>
      </c>
      <c r="E56" s="4" t="s">
        <v>217</v>
      </c>
      <c r="F56" s="93" t="s">
        <v>218</v>
      </c>
      <c r="G56" s="116">
        <v>1</v>
      </c>
      <c r="H56" s="116">
        <v>22.32</v>
      </c>
      <c r="I56" s="116">
        <f>H56*1.21</f>
        <v>27.007200000000001</v>
      </c>
      <c r="J56" s="116">
        <v>21</v>
      </c>
      <c r="K56" s="116">
        <v>22.32</v>
      </c>
      <c r="L56" s="117">
        <f>K56*1.21</f>
        <v>27.007200000000001</v>
      </c>
      <c r="M56" s="116">
        <f t="shared" ref="M56:M57" si="24">D56*K56</f>
        <v>223.2</v>
      </c>
      <c r="N56" s="96">
        <f t="shared" ref="N56:N57" si="25">D56*L56</f>
        <v>270.072</v>
      </c>
      <c r="O56" s="96">
        <f t="shared" ref="O56:O57" si="26">M56*0.1</f>
        <v>22.32</v>
      </c>
      <c r="P56" s="96">
        <f>O56*1.21</f>
        <v>27.007200000000001</v>
      </c>
      <c r="Q56" s="96">
        <f t="shared" ref="Q56:Q57" si="27">M56+O56</f>
        <v>245.51999999999998</v>
      </c>
      <c r="R56" s="109">
        <f t="shared" ref="R56:R57" si="28">N56+P56</f>
        <v>297.07920000000001</v>
      </c>
    </row>
    <row r="57" spans="1:18" ht="61.2" x14ac:dyDescent="0.3">
      <c r="A57" s="21" t="s">
        <v>173</v>
      </c>
      <c r="B57" s="10" t="s">
        <v>83</v>
      </c>
      <c r="C57" s="3" t="s">
        <v>4</v>
      </c>
      <c r="D57" s="13">
        <v>20</v>
      </c>
      <c r="E57" s="4" t="s">
        <v>219</v>
      </c>
      <c r="F57" s="93" t="s">
        <v>220</v>
      </c>
      <c r="G57" s="116">
        <v>1</v>
      </c>
      <c r="H57" s="118">
        <v>9</v>
      </c>
      <c r="I57" s="116">
        <f>H57*1.05</f>
        <v>9.4500000000000011</v>
      </c>
      <c r="J57" s="116">
        <v>5</v>
      </c>
      <c r="K57" s="118">
        <f>H57/G57</f>
        <v>9</v>
      </c>
      <c r="L57" s="117">
        <f>K57*1.05</f>
        <v>9.4500000000000011</v>
      </c>
      <c r="M57" s="118">
        <f t="shared" si="24"/>
        <v>180</v>
      </c>
      <c r="N57" s="109">
        <f t="shared" si="25"/>
        <v>189.00000000000003</v>
      </c>
      <c r="O57" s="109">
        <f t="shared" si="26"/>
        <v>18</v>
      </c>
      <c r="P57" s="109">
        <f>O57*1.05</f>
        <v>18.900000000000002</v>
      </c>
      <c r="Q57" s="109">
        <f t="shared" si="27"/>
        <v>198</v>
      </c>
      <c r="R57" s="109">
        <f t="shared" si="28"/>
        <v>207.90000000000003</v>
      </c>
    </row>
    <row r="58" spans="1:18" x14ac:dyDescent="0.3">
      <c r="A58" s="143" t="s">
        <v>169</v>
      </c>
      <c r="B58" s="144"/>
      <c r="C58" s="144"/>
      <c r="D58" s="144"/>
      <c r="E58" s="144"/>
      <c r="F58" s="144"/>
      <c r="G58" s="144"/>
      <c r="H58" s="144"/>
      <c r="I58" s="144"/>
      <c r="J58" s="144"/>
      <c r="K58" s="144"/>
      <c r="L58" s="145"/>
      <c r="M58" s="79"/>
      <c r="N58" s="76"/>
      <c r="O58" s="76"/>
      <c r="P58" s="76"/>
      <c r="Q58" s="77"/>
      <c r="R58" s="76">
        <v>5404.12</v>
      </c>
    </row>
    <row r="59" spans="1:18" ht="81" customHeight="1" x14ac:dyDescent="0.3">
      <c r="A59" s="22" t="s">
        <v>159</v>
      </c>
      <c r="B59" s="25" t="s">
        <v>84</v>
      </c>
      <c r="C59" s="3" t="s">
        <v>6</v>
      </c>
      <c r="D59" s="3">
        <v>9</v>
      </c>
      <c r="E59" s="4" t="s">
        <v>85</v>
      </c>
      <c r="F59" s="93" t="s">
        <v>221</v>
      </c>
      <c r="G59" s="116">
        <v>1</v>
      </c>
      <c r="H59" s="116">
        <v>23.81</v>
      </c>
      <c r="I59" s="116">
        <f>H59*1.21</f>
        <v>28.810099999999998</v>
      </c>
      <c r="J59" s="116">
        <v>21</v>
      </c>
      <c r="K59" s="116">
        <v>23.8</v>
      </c>
      <c r="L59" s="117">
        <v>28.8</v>
      </c>
      <c r="M59" s="116">
        <f>D59*K59</f>
        <v>214.20000000000002</v>
      </c>
      <c r="N59" s="96">
        <f>M59*1.21</f>
        <v>259.18200000000002</v>
      </c>
      <c r="O59" s="96">
        <f>214.2*0.1</f>
        <v>21.42</v>
      </c>
      <c r="P59" s="96">
        <f>O59*1.21</f>
        <v>25.918200000000002</v>
      </c>
      <c r="Q59" s="96">
        <f>M59+O59</f>
        <v>235.62</v>
      </c>
      <c r="R59" s="109">
        <f>N59+P59</f>
        <v>285.10020000000003</v>
      </c>
    </row>
    <row r="60" spans="1:18" ht="55.2" x14ac:dyDescent="0.3">
      <c r="A60" s="24" t="s">
        <v>25</v>
      </c>
      <c r="B60" s="25" t="s">
        <v>86</v>
      </c>
      <c r="C60" s="3" t="s">
        <v>6</v>
      </c>
      <c r="D60" s="3">
        <v>4</v>
      </c>
      <c r="E60" s="4" t="s">
        <v>87</v>
      </c>
      <c r="F60" s="93" t="s">
        <v>222</v>
      </c>
      <c r="G60" s="116">
        <v>1</v>
      </c>
      <c r="H60" s="116">
        <v>97.88</v>
      </c>
      <c r="I60" s="116">
        <f>H60*1.21</f>
        <v>118.4348</v>
      </c>
      <c r="J60" s="116">
        <v>21</v>
      </c>
      <c r="K60" s="116">
        <v>97.88</v>
      </c>
      <c r="L60" s="117">
        <v>118.43</v>
      </c>
      <c r="M60" s="116">
        <f>D60*K60</f>
        <v>391.52</v>
      </c>
      <c r="N60" s="96">
        <f>M60*1.21</f>
        <v>473.73919999999998</v>
      </c>
      <c r="O60" s="96">
        <f>214.2*0.1</f>
        <v>21.42</v>
      </c>
      <c r="P60" s="96">
        <f>O60*1.21</f>
        <v>25.918200000000002</v>
      </c>
      <c r="Q60" s="96">
        <f>M60+O60</f>
        <v>412.94</v>
      </c>
      <c r="R60" s="109">
        <f>N60+P60</f>
        <v>499.6574</v>
      </c>
    </row>
    <row r="61" spans="1:18" ht="62.4" customHeight="1" x14ac:dyDescent="0.3">
      <c r="A61" s="24" t="s">
        <v>160</v>
      </c>
      <c r="B61" s="25" t="s">
        <v>88</v>
      </c>
      <c r="C61" s="3" t="s">
        <v>3</v>
      </c>
      <c r="D61" s="3">
        <v>200</v>
      </c>
      <c r="E61" s="4" t="s">
        <v>89</v>
      </c>
      <c r="F61" s="43" t="s">
        <v>2</v>
      </c>
      <c r="G61" s="14" t="s">
        <v>2</v>
      </c>
      <c r="H61" s="14" t="s">
        <v>2</v>
      </c>
      <c r="I61" s="14" t="s">
        <v>2</v>
      </c>
      <c r="J61" s="14" t="s">
        <v>2</v>
      </c>
      <c r="K61" s="14" t="s">
        <v>2</v>
      </c>
      <c r="L61" s="69" t="s">
        <v>2</v>
      </c>
      <c r="M61" s="44"/>
      <c r="N61" s="23"/>
      <c r="O61" s="23"/>
      <c r="P61" s="23"/>
      <c r="Q61" s="35"/>
      <c r="R61" s="23"/>
    </row>
    <row r="62" spans="1:18" x14ac:dyDescent="0.3">
      <c r="A62" s="20" t="s">
        <v>26</v>
      </c>
      <c r="B62" s="134" t="s">
        <v>192</v>
      </c>
      <c r="C62" s="134"/>
      <c r="D62" s="134"/>
      <c r="E62" s="134"/>
      <c r="F62" s="134"/>
      <c r="G62" s="134"/>
      <c r="H62" s="134"/>
      <c r="I62" s="134"/>
      <c r="J62" s="134"/>
      <c r="K62" s="134"/>
      <c r="L62" s="134"/>
      <c r="M62" s="74"/>
      <c r="N62" s="23"/>
      <c r="O62" s="23"/>
      <c r="P62" s="23"/>
      <c r="Q62" s="23"/>
      <c r="R62" s="23"/>
    </row>
    <row r="63" spans="1:18" ht="173.4" customHeight="1" x14ac:dyDescent="0.3">
      <c r="A63" s="41" t="s">
        <v>174</v>
      </c>
      <c r="B63" s="37" t="s">
        <v>193</v>
      </c>
      <c r="C63" s="8" t="s">
        <v>5</v>
      </c>
      <c r="D63" s="8">
        <v>3</v>
      </c>
      <c r="E63" s="39" t="s">
        <v>198</v>
      </c>
      <c r="F63" s="91" t="s">
        <v>223</v>
      </c>
      <c r="G63" s="94">
        <v>1</v>
      </c>
      <c r="H63" s="112">
        <v>68</v>
      </c>
      <c r="I63" s="112">
        <f>H63*1.05</f>
        <v>71.400000000000006</v>
      </c>
      <c r="J63" s="94">
        <v>5</v>
      </c>
      <c r="K63" s="112">
        <v>68</v>
      </c>
      <c r="L63" s="119">
        <v>71.400000000000006</v>
      </c>
      <c r="M63" s="112">
        <f>D63*K63</f>
        <v>204</v>
      </c>
      <c r="N63" s="109">
        <f>D63*L63</f>
        <v>214.20000000000002</v>
      </c>
      <c r="O63" s="109">
        <f>M63*0.1</f>
        <v>20.400000000000002</v>
      </c>
      <c r="P63" s="96">
        <f>O63*1.05</f>
        <v>21.42</v>
      </c>
      <c r="Q63" s="109">
        <f>M63+O63</f>
        <v>224.4</v>
      </c>
      <c r="R63" s="96">
        <f>N63+P63</f>
        <v>235.62</v>
      </c>
    </row>
    <row r="64" spans="1:18" ht="66" customHeight="1" x14ac:dyDescent="0.3">
      <c r="A64" s="41" t="s">
        <v>175</v>
      </c>
      <c r="B64" s="37" t="s">
        <v>191</v>
      </c>
      <c r="C64" s="8" t="s">
        <v>4</v>
      </c>
      <c r="D64" s="8">
        <v>1000</v>
      </c>
      <c r="E64" s="12" t="s">
        <v>190</v>
      </c>
      <c r="F64" s="91" t="s">
        <v>224</v>
      </c>
      <c r="G64" s="94">
        <v>50</v>
      </c>
      <c r="H64" s="94">
        <v>12.94</v>
      </c>
      <c r="I64" s="112">
        <f>H64*1.05</f>
        <v>13.587</v>
      </c>
      <c r="J64" s="94">
        <v>5</v>
      </c>
      <c r="K64" s="94">
        <f>H64/G64</f>
        <v>0.25879999999999997</v>
      </c>
      <c r="L64" s="95">
        <f>K64*1.05</f>
        <v>0.27173999999999998</v>
      </c>
      <c r="M64" s="94">
        <f>D64*K64</f>
        <v>258.79999999999995</v>
      </c>
      <c r="N64" s="96">
        <f>D64*L64</f>
        <v>271.74</v>
      </c>
      <c r="O64" s="96">
        <f>M64*0.1</f>
        <v>25.879999999999995</v>
      </c>
      <c r="P64" s="96">
        <f>O64*1.05</f>
        <v>27.173999999999996</v>
      </c>
      <c r="Q64" s="109">
        <f t="shared" ref="Q64:Q65" si="29">M64+O64</f>
        <v>284.67999999999995</v>
      </c>
      <c r="R64" s="109">
        <f>N64+P64</f>
        <v>298.91399999999999</v>
      </c>
    </row>
    <row r="65" spans="1:18" ht="123" customHeight="1" x14ac:dyDescent="0.3">
      <c r="A65" s="41" t="s">
        <v>176</v>
      </c>
      <c r="B65" s="37" t="s">
        <v>118</v>
      </c>
      <c r="C65" s="11" t="s">
        <v>4</v>
      </c>
      <c r="D65" s="11">
        <v>60</v>
      </c>
      <c r="E65" s="12" t="s">
        <v>197</v>
      </c>
      <c r="F65" s="92" t="s">
        <v>225</v>
      </c>
      <c r="G65" s="104">
        <v>2</v>
      </c>
      <c r="H65" s="104">
        <v>15.26</v>
      </c>
      <c r="I65" s="104">
        <f>H65*1.21</f>
        <v>18.464600000000001</v>
      </c>
      <c r="J65" s="104">
        <v>21</v>
      </c>
      <c r="K65" s="104">
        <f>H65/G65</f>
        <v>7.63</v>
      </c>
      <c r="L65" s="105">
        <f>K65*1.21</f>
        <v>9.2323000000000004</v>
      </c>
      <c r="M65" s="104">
        <f>D65*K65</f>
        <v>457.8</v>
      </c>
      <c r="N65" s="96">
        <f>D65*L65</f>
        <v>553.93799999999999</v>
      </c>
      <c r="O65" s="96">
        <f>M65*0.1</f>
        <v>45.78</v>
      </c>
      <c r="P65" s="96">
        <f>O65*1.21</f>
        <v>55.393799999999999</v>
      </c>
      <c r="Q65" s="109">
        <f t="shared" si="29"/>
        <v>503.58000000000004</v>
      </c>
      <c r="R65" s="109">
        <f>N65+P65</f>
        <v>609.33179999999993</v>
      </c>
    </row>
    <row r="66" spans="1:18" s="73" customFormat="1" x14ac:dyDescent="0.3">
      <c r="A66" s="138" t="s">
        <v>177</v>
      </c>
      <c r="B66" s="139"/>
      <c r="C66" s="139"/>
      <c r="D66" s="139"/>
      <c r="E66" s="139"/>
      <c r="F66" s="139"/>
      <c r="G66" s="139"/>
      <c r="H66" s="139"/>
      <c r="I66" s="139"/>
      <c r="J66" s="139"/>
      <c r="K66" s="139"/>
      <c r="L66" s="140"/>
      <c r="M66" s="80"/>
      <c r="N66" s="81"/>
      <c r="O66" s="81"/>
      <c r="P66" s="81"/>
      <c r="Q66" s="82"/>
      <c r="R66" s="121">
        <f>SUM(R63:R65)</f>
        <v>1143.8658</v>
      </c>
    </row>
    <row r="67" spans="1:18" x14ac:dyDescent="0.3">
      <c r="A67" s="20" t="s">
        <v>180</v>
      </c>
      <c r="B67" s="134" t="s">
        <v>116</v>
      </c>
      <c r="C67" s="134"/>
      <c r="D67" s="134"/>
      <c r="E67" s="134"/>
      <c r="F67" s="134"/>
      <c r="G67" s="134"/>
      <c r="H67" s="134"/>
      <c r="I67" s="134"/>
      <c r="J67" s="134"/>
      <c r="K67" s="134"/>
      <c r="L67" s="134"/>
      <c r="M67" s="72"/>
      <c r="N67" s="23"/>
      <c r="O67" s="23"/>
      <c r="P67" s="23"/>
      <c r="Q67" s="23"/>
      <c r="R67" s="23"/>
    </row>
    <row r="68" spans="1:18" ht="75.599999999999994" customHeight="1" x14ac:dyDescent="0.3">
      <c r="A68" s="41" t="s">
        <v>181</v>
      </c>
      <c r="B68" s="37" t="s">
        <v>117</v>
      </c>
      <c r="C68" s="8" t="s">
        <v>4</v>
      </c>
      <c r="D68" s="8">
        <v>70</v>
      </c>
      <c r="E68" s="12" t="s">
        <v>199</v>
      </c>
      <c r="F68" s="91" t="s">
        <v>226</v>
      </c>
      <c r="G68" s="123">
        <v>12</v>
      </c>
      <c r="H68" s="112">
        <v>4.68</v>
      </c>
      <c r="I68" s="112">
        <f>H68*1.05</f>
        <v>4.9139999999999997</v>
      </c>
      <c r="J68" s="123">
        <v>5</v>
      </c>
      <c r="K68" s="120">
        <f>H68/12</f>
        <v>0.38999999999999996</v>
      </c>
      <c r="L68" s="122">
        <f>K68*1.05</f>
        <v>0.40949999999999998</v>
      </c>
      <c r="M68" s="112">
        <f t="shared" ref="M68:M75" si="30">D68*K68</f>
        <v>27.299999999999997</v>
      </c>
      <c r="N68" s="109">
        <f>M68*1.05</f>
        <v>28.664999999999999</v>
      </c>
      <c r="O68" s="109">
        <f t="shared" ref="O68:O75" si="31">M68*0.1</f>
        <v>2.73</v>
      </c>
      <c r="P68" s="109">
        <f>O68*1.05</f>
        <v>2.8665000000000003</v>
      </c>
      <c r="Q68" s="109">
        <f t="shared" ref="Q68:R75" si="32">M68+O68</f>
        <v>30.029999999999998</v>
      </c>
      <c r="R68" s="109">
        <f t="shared" si="32"/>
        <v>31.531500000000001</v>
      </c>
    </row>
    <row r="69" spans="1:18" ht="67.8" customHeight="1" x14ac:dyDescent="0.3">
      <c r="A69" s="41" t="s">
        <v>182</v>
      </c>
      <c r="B69" s="37" t="s">
        <v>119</v>
      </c>
      <c r="C69" s="8" t="s">
        <v>4</v>
      </c>
      <c r="D69" s="8">
        <v>1600</v>
      </c>
      <c r="E69" s="12" t="s">
        <v>178</v>
      </c>
      <c r="F69" s="91" t="s">
        <v>227</v>
      </c>
      <c r="G69" s="123">
        <v>50</v>
      </c>
      <c r="H69" s="112">
        <v>9.25</v>
      </c>
      <c r="I69" s="112">
        <f>H69*1.05</f>
        <v>9.7125000000000004</v>
      </c>
      <c r="J69" s="123">
        <v>5</v>
      </c>
      <c r="K69" s="124">
        <f t="shared" ref="K69:K75" si="33">H69/G69</f>
        <v>0.185</v>
      </c>
      <c r="L69" s="125">
        <f t="shared" ref="L69:L75" si="34">I69/G69</f>
        <v>0.19425000000000001</v>
      </c>
      <c r="M69" s="112">
        <f t="shared" si="30"/>
        <v>296</v>
      </c>
      <c r="N69" s="109">
        <f>M69*1.05</f>
        <v>310.8</v>
      </c>
      <c r="O69" s="109">
        <f t="shared" si="31"/>
        <v>29.6</v>
      </c>
      <c r="P69" s="109">
        <f>O69*1.05</f>
        <v>31.080000000000002</v>
      </c>
      <c r="Q69" s="109">
        <f t="shared" si="32"/>
        <v>325.60000000000002</v>
      </c>
      <c r="R69" s="109">
        <f t="shared" si="32"/>
        <v>341.88</v>
      </c>
    </row>
    <row r="70" spans="1:18" ht="40.799999999999997" x14ac:dyDescent="0.3">
      <c r="A70" s="41" t="s">
        <v>183</v>
      </c>
      <c r="B70" s="37" t="s">
        <v>120</v>
      </c>
      <c r="C70" s="8" t="s">
        <v>3</v>
      </c>
      <c r="D70" s="8">
        <v>540</v>
      </c>
      <c r="E70" s="12" t="s">
        <v>121</v>
      </c>
      <c r="F70" s="91" t="s">
        <v>228</v>
      </c>
      <c r="G70" s="94">
        <v>45</v>
      </c>
      <c r="H70" s="94">
        <v>10.35</v>
      </c>
      <c r="I70" s="94">
        <f>H70*1.21</f>
        <v>12.523499999999999</v>
      </c>
      <c r="J70" s="94">
        <v>21</v>
      </c>
      <c r="K70" s="94">
        <f t="shared" si="33"/>
        <v>0.22999999999999998</v>
      </c>
      <c r="L70" s="95">
        <f t="shared" si="34"/>
        <v>0.27829999999999999</v>
      </c>
      <c r="M70" s="94">
        <f t="shared" si="30"/>
        <v>124.19999999999999</v>
      </c>
      <c r="N70" s="96">
        <f t="shared" ref="N70:N75" si="35">D70*L70</f>
        <v>150.28199999999998</v>
      </c>
      <c r="O70" s="96">
        <f t="shared" si="31"/>
        <v>12.42</v>
      </c>
      <c r="P70" s="96">
        <f>O70*1.21</f>
        <v>15.0282</v>
      </c>
      <c r="Q70" s="96">
        <f t="shared" si="32"/>
        <v>136.61999999999998</v>
      </c>
      <c r="R70" s="96">
        <f t="shared" si="32"/>
        <v>165.31019999999998</v>
      </c>
    </row>
    <row r="71" spans="1:18" ht="102" x14ac:dyDescent="0.3">
      <c r="A71" s="41" t="s">
        <v>184</v>
      </c>
      <c r="B71" s="37" t="s">
        <v>122</v>
      </c>
      <c r="C71" s="8" t="s">
        <v>4</v>
      </c>
      <c r="D71" s="8">
        <v>60</v>
      </c>
      <c r="E71" s="39" t="s">
        <v>123</v>
      </c>
      <c r="F71" s="91" t="s">
        <v>229</v>
      </c>
      <c r="G71" s="94">
        <v>1</v>
      </c>
      <c r="H71" s="94">
        <v>0.68</v>
      </c>
      <c r="I71" s="120">
        <f>H71*1.05</f>
        <v>0.71400000000000008</v>
      </c>
      <c r="J71" s="94">
        <v>5</v>
      </c>
      <c r="K71" s="94">
        <f t="shared" si="33"/>
        <v>0.68</v>
      </c>
      <c r="L71" s="95">
        <f t="shared" si="34"/>
        <v>0.71400000000000008</v>
      </c>
      <c r="M71" s="112">
        <f t="shared" si="30"/>
        <v>40.800000000000004</v>
      </c>
      <c r="N71" s="96">
        <f t="shared" si="35"/>
        <v>42.84</v>
      </c>
      <c r="O71" s="96">
        <f t="shared" si="31"/>
        <v>4.080000000000001</v>
      </c>
      <c r="P71" s="96">
        <f>O71*1.05</f>
        <v>4.2840000000000016</v>
      </c>
      <c r="Q71" s="96">
        <f t="shared" si="32"/>
        <v>44.88</v>
      </c>
      <c r="R71" s="96">
        <f t="shared" si="32"/>
        <v>47.124000000000002</v>
      </c>
    </row>
    <row r="72" spans="1:18" ht="81.599999999999994" x14ac:dyDescent="0.3">
      <c r="A72" s="41" t="s">
        <v>185</v>
      </c>
      <c r="B72" s="37" t="s">
        <v>124</v>
      </c>
      <c r="C72" s="8" t="s">
        <v>4</v>
      </c>
      <c r="D72" s="8">
        <v>100</v>
      </c>
      <c r="E72" s="12" t="s">
        <v>125</v>
      </c>
      <c r="F72" s="91" t="s">
        <v>230</v>
      </c>
      <c r="G72" s="94">
        <v>1</v>
      </c>
      <c r="H72" s="94">
        <v>0.92500000000000004</v>
      </c>
      <c r="I72" s="94">
        <f t="shared" ref="I72:I75" si="36">H72*1.21</f>
        <v>1.1192500000000001</v>
      </c>
      <c r="J72" s="94">
        <v>21</v>
      </c>
      <c r="K72" s="94">
        <f t="shared" si="33"/>
        <v>0.92500000000000004</v>
      </c>
      <c r="L72" s="95">
        <f t="shared" si="34"/>
        <v>1.1192500000000001</v>
      </c>
      <c r="M72" s="112">
        <f t="shared" si="30"/>
        <v>92.5</v>
      </c>
      <c r="N72" s="96">
        <f t="shared" si="35"/>
        <v>111.92500000000001</v>
      </c>
      <c r="O72" s="96">
        <f t="shared" si="31"/>
        <v>9.25</v>
      </c>
      <c r="P72" s="96">
        <f>O72*1.21</f>
        <v>11.192499999999999</v>
      </c>
      <c r="Q72" s="96">
        <f t="shared" si="32"/>
        <v>101.75</v>
      </c>
      <c r="R72" s="96">
        <f t="shared" si="32"/>
        <v>123.11750000000001</v>
      </c>
    </row>
    <row r="73" spans="1:18" ht="81.599999999999994" x14ac:dyDescent="0.3">
      <c r="A73" s="41" t="s">
        <v>186</v>
      </c>
      <c r="B73" s="37" t="s">
        <v>126</v>
      </c>
      <c r="C73" s="8" t="s">
        <v>4</v>
      </c>
      <c r="D73" s="8">
        <v>100</v>
      </c>
      <c r="E73" s="12" t="s">
        <v>125</v>
      </c>
      <c r="F73" s="91" t="s">
        <v>230</v>
      </c>
      <c r="G73" s="94">
        <v>1</v>
      </c>
      <c r="H73" s="94">
        <v>0.92500000000000004</v>
      </c>
      <c r="I73" s="94">
        <f t="shared" si="36"/>
        <v>1.1192500000000001</v>
      </c>
      <c r="J73" s="94">
        <v>21</v>
      </c>
      <c r="K73" s="94">
        <f t="shared" si="33"/>
        <v>0.92500000000000004</v>
      </c>
      <c r="L73" s="95">
        <f t="shared" si="34"/>
        <v>1.1192500000000001</v>
      </c>
      <c r="M73" s="94">
        <f t="shared" si="30"/>
        <v>92.5</v>
      </c>
      <c r="N73" s="96">
        <f t="shared" si="35"/>
        <v>111.92500000000001</v>
      </c>
      <c r="O73" s="96">
        <f t="shared" si="31"/>
        <v>9.25</v>
      </c>
      <c r="P73" s="96">
        <f>O73*1.21</f>
        <v>11.192499999999999</v>
      </c>
      <c r="Q73" s="96">
        <f t="shared" si="32"/>
        <v>101.75</v>
      </c>
      <c r="R73" s="96">
        <f t="shared" si="32"/>
        <v>123.11750000000001</v>
      </c>
    </row>
    <row r="74" spans="1:18" ht="77.400000000000006" customHeight="1" x14ac:dyDescent="0.3">
      <c r="A74" s="42" t="s">
        <v>187</v>
      </c>
      <c r="B74" s="37" t="s">
        <v>127</v>
      </c>
      <c r="C74" s="8" t="s">
        <v>4</v>
      </c>
      <c r="D74" s="8">
        <v>200</v>
      </c>
      <c r="E74" s="12" t="s">
        <v>179</v>
      </c>
      <c r="F74" s="91" t="s">
        <v>239</v>
      </c>
      <c r="G74" s="94">
        <v>1</v>
      </c>
      <c r="H74" s="94">
        <v>3.25</v>
      </c>
      <c r="I74" s="94">
        <f t="shared" si="36"/>
        <v>3.9325000000000001</v>
      </c>
      <c r="J74" s="94">
        <v>21</v>
      </c>
      <c r="K74" s="94">
        <f t="shared" si="33"/>
        <v>3.25</v>
      </c>
      <c r="L74" s="95">
        <f t="shared" si="34"/>
        <v>3.9325000000000001</v>
      </c>
      <c r="M74" s="94">
        <f t="shared" si="30"/>
        <v>650</v>
      </c>
      <c r="N74" s="96">
        <f t="shared" si="35"/>
        <v>786.5</v>
      </c>
      <c r="O74" s="96">
        <f t="shared" si="31"/>
        <v>65</v>
      </c>
      <c r="P74" s="96">
        <f>O74*1.21</f>
        <v>78.649999999999991</v>
      </c>
      <c r="Q74" s="96">
        <f t="shared" si="32"/>
        <v>715</v>
      </c>
      <c r="R74" s="96">
        <f t="shared" si="32"/>
        <v>865.15</v>
      </c>
    </row>
    <row r="75" spans="1:18" ht="80.400000000000006" customHeight="1" x14ac:dyDescent="0.3">
      <c r="A75" s="41" t="s">
        <v>188</v>
      </c>
      <c r="B75" s="37" t="s">
        <v>128</v>
      </c>
      <c r="C75" s="8" t="s">
        <v>4</v>
      </c>
      <c r="D75" s="8">
        <v>100</v>
      </c>
      <c r="E75" s="12" t="s">
        <v>129</v>
      </c>
      <c r="F75" s="91" t="s">
        <v>240</v>
      </c>
      <c r="G75" s="126">
        <v>1</v>
      </c>
      <c r="H75" s="98">
        <v>4.3</v>
      </c>
      <c r="I75" s="126">
        <f t="shared" si="36"/>
        <v>5.2029999999999994</v>
      </c>
      <c r="J75" s="126">
        <v>21</v>
      </c>
      <c r="K75" s="126">
        <f t="shared" si="33"/>
        <v>4.3</v>
      </c>
      <c r="L75" s="127">
        <f t="shared" si="34"/>
        <v>5.2029999999999994</v>
      </c>
      <c r="M75" s="98">
        <f t="shared" si="30"/>
        <v>430</v>
      </c>
      <c r="N75" s="100">
        <f t="shared" si="35"/>
        <v>520.29999999999995</v>
      </c>
      <c r="O75" s="100">
        <f t="shared" si="31"/>
        <v>43</v>
      </c>
      <c r="P75" s="128">
        <f>O75*1.21</f>
        <v>52.03</v>
      </c>
      <c r="Q75" s="100">
        <f t="shared" si="32"/>
        <v>473</v>
      </c>
      <c r="R75" s="128">
        <f t="shared" si="32"/>
        <v>572.32999999999993</v>
      </c>
    </row>
    <row r="76" spans="1:18" s="73" customFormat="1" x14ac:dyDescent="0.3">
      <c r="A76" s="138" t="s">
        <v>189</v>
      </c>
      <c r="B76" s="139"/>
      <c r="C76" s="139"/>
      <c r="D76" s="139"/>
      <c r="E76" s="139"/>
      <c r="F76" s="139"/>
      <c r="G76" s="139"/>
      <c r="H76" s="139"/>
      <c r="I76" s="139"/>
      <c r="J76" s="139"/>
      <c r="K76" s="139"/>
      <c r="L76" s="140"/>
      <c r="M76" s="80"/>
      <c r="N76" s="81"/>
      <c r="O76" s="81"/>
      <c r="P76" s="81"/>
      <c r="Q76" s="82"/>
      <c r="R76" s="121">
        <f>SUM(R68:R75)</f>
        <v>2269.5607</v>
      </c>
    </row>
    <row r="78" spans="1:18" x14ac:dyDescent="0.3">
      <c r="A78" s="141" t="s">
        <v>92</v>
      </c>
      <c r="B78" s="141"/>
      <c r="C78" s="60"/>
      <c r="D78" s="60"/>
      <c r="E78" s="60"/>
      <c r="F78" s="60"/>
      <c r="G78" s="60"/>
      <c r="H78" s="60"/>
      <c r="I78" s="60"/>
      <c r="J78" s="60"/>
      <c r="K78" s="60"/>
      <c r="L78" s="70"/>
      <c r="M78" s="61"/>
    </row>
    <row r="79" spans="1:18" ht="1.8" customHeight="1" x14ac:dyDescent="0.3">
      <c r="A79" s="142"/>
      <c r="B79" s="142"/>
      <c r="C79" s="142"/>
      <c r="D79" s="142"/>
      <c r="E79" s="142"/>
      <c r="F79" s="142"/>
      <c r="G79" s="142"/>
      <c r="H79" s="142"/>
      <c r="I79" s="142"/>
      <c r="J79" s="142"/>
      <c r="K79" s="142"/>
      <c r="L79" s="142"/>
      <c r="M79" s="142"/>
    </row>
    <row r="80" spans="1:18" ht="42" customHeight="1" x14ac:dyDescent="0.3">
      <c r="A80" s="132" t="s">
        <v>194</v>
      </c>
      <c r="B80" s="132"/>
      <c r="C80" s="132"/>
      <c r="D80" s="132"/>
      <c r="E80" s="132"/>
      <c r="F80" s="132"/>
      <c r="G80" s="132"/>
      <c r="H80" s="132"/>
      <c r="I80" s="132"/>
      <c r="J80" s="132"/>
      <c r="K80" s="132"/>
      <c r="L80" s="132"/>
      <c r="M80" s="132"/>
      <c r="N80" s="83"/>
      <c r="O80" s="83"/>
      <c r="P80" s="83"/>
      <c r="Q80" s="83"/>
      <c r="R80" s="83"/>
    </row>
    <row r="81" spans="1:18" ht="7.8" customHeight="1" x14ac:dyDescent="0.3">
      <c r="B81" s="84"/>
      <c r="C81" s="85"/>
      <c r="D81" s="17"/>
      <c r="E81" s="86"/>
      <c r="F81" s="83"/>
      <c r="G81" s="83"/>
      <c r="H81" s="83"/>
      <c r="I81" s="83"/>
      <c r="J81" s="83"/>
      <c r="K81" s="83"/>
      <c r="L81" s="87"/>
      <c r="M81" s="83"/>
      <c r="N81" s="83"/>
      <c r="O81" s="83"/>
      <c r="P81" s="83"/>
      <c r="Q81" s="83"/>
      <c r="R81" s="83"/>
    </row>
    <row r="82" spans="1:18" x14ac:dyDescent="0.3">
      <c r="A82" s="132" t="s">
        <v>196</v>
      </c>
      <c r="B82" s="132"/>
      <c r="C82" s="132"/>
      <c r="D82" s="132"/>
      <c r="E82" s="132"/>
      <c r="F82" s="132"/>
      <c r="G82" s="132"/>
      <c r="H82" s="132"/>
      <c r="I82" s="132"/>
      <c r="J82" s="132"/>
      <c r="K82" s="132"/>
      <c r="L82" s="132"/>
      <c r="M82" s="132"/>
      <c r="N82" s="132"/>
      <c r="O82" s="132"/>
      <c r="P82" s="132"/>
      <c r="Q82" s="132"/>
      <c r="R82" s="132"/>
    </row>
    <row r="83" spans="1:18" x14ac:dyDescent="0.3">
      <c r="A83" s="132"/>
      <c r="B83" s="132"/>
      <c r="C83" s="132"/>
      <c r="D83" s="132"/>
      <c r="E83" s="132"/>
      <c r="F83" s="132"/>
      <c r="G83" s="132"/>
      <c r="H83" s="132"/>
      <c r="I83" s="132"/>
      <c r="J83" s="132"/>
      <c r="K83" s="132"/>
      <c r="L83" s="132"/>
      <c r="M83" s="132"/>
      <c r="N83" s="132"/>
      <c r="O83" s="132"/>
      <c r="P83" s="132"/>
      <c r="Q83" s="132"/>
      <c r="R83" s="132"/>
    </row>
    <row r="84" spans="1:18" x14ac:dyDescent="0.3">
      <c r="A84" s="132"/>
      <c r="B84" s="132"/>
      <c r="C84" s="132"/>
      <c r="D84" s="132"/>
      <c r="E84" s="132"/>
      <c r="F84" s="132"/>
      <c r="G84" s="132"/>
      <c r="H84" s="132"/>
      <c r="I84" s="132"/>
      <c r="J84" s="132"/>
      <c r="K84" s="132"/>
      <c r="L84" s="132"/>
      <c r="M84" s="132"/>
      <c r="N84" s="132"/>
      <c r="O84" s="132"/>
      <c r="P84" s="132"/>
      <c r="Q84" s="132"/>
      <c r="R84" s="132"/>
    </row>
    <row r="85" spans="1:18" x14ac:dyDescent="0.3">
      <c r="A85" s="132"/>
      <c r="B85" s="132"/>
      <c r="C85" s="132"/>
      <c r="D85" s="132"/>
      <c r="E85" s="132"/>
      <c r="F85" s="132"/>
      <c r="G85" s="132"/>
      <c r="H85" s="132"/>
      <c r="I85" s="132"/>
      <c r="J85" s="132"/>
      <c r="K85" s="132"/>
      <c r="L85" s="132"/>
      <c r="M85" s="132"/>
      <c r="N85" s="132"/>
      <c r="O85" s="132"/>
      <c r="P85" s="132"/>
      <c r="Q85" s="132"/>
      <c r="R85" s="132"/>
    </row>
    <row r="86" spans="1:18" x14ac:dyDescent="0.3">
      <c r="A86" s="132"/>
      <c r="B86" s="132"/>
      <c r="C86" s="132"/>
      <c r="D86" s="132"/>
      <c r="E86" s="132"/>
      <c r="F86" s="132"/>
      <c r="G86" s="132"/>
      <c r="H86" s="132"/>
      <c r="I86" s="132"/>
      <c r="J86" s="132"/>
      <c r="K86" s="132"/>
      <c r="L86" s="132"/>
      <c r="M86" s="132"/>
      <c r="N86" s="132"/>
      <c r="O86" s="132"/>
      <c r="P86" s="132"/>
      <c r="Q86" s="132"/>
      <c r="R86" s="132"/>
    </row>
    <row r="87" spans="1:18" x14ac:dyDescent="0.3">
      <c r="A87" s="132"/>
      <c r="B87" s="132"/>
      <c r="C87" s="132"/>
      <c r="D87" s="132"/>
      <c r="E87" s="132"/>
      <c r="F87" s="132"/>
      <c r="G87" s="132"/>
      <c r="H87" s="132"/>
      <c r="I87" s="132"/>
      <c r="J87" s="132"/>
      <c r="K87" s="132"/>
      <c r="L87" s="132"/>
      <c r="M87" s="132"/>
      <c r="N87" s="132"/>
      <c r="O87" s="132"/>
      <c r="P87" s="132"/>
      <c r="Q87" s="132"/>
      <c r="R87" s="132"/>
    </row>
    <row r="88" spans="1:18" x14ac:dyDescent="0.3">
      <c r="A88" s="132"/>
      <c r="B88" s="132"/>
      <c r="C88" s="132"/>
      <c r="D88" s="132"/>
      <c r="E88" s="132"/>
      <c r="F88" s="132"/>
      <c r="G88" s="132"/>
      <c r="H88" s="132"/>
      <c r="I88" s="132"/>
      <c r="J88" s="132"/>
      <c r="K88" s="132"/>
      <c r="L88" s="132"/>
      <c r="M88" s="132"/>
      <c r="N88" s="132"/>
      <c r="O88" s="132"/>
      <c r="P88" s="132"/>
      <c r="Q88" s="132"/>
      <c r="R88" s="132"/>
    </row>
    <row r="89" spans="1:18" ht="62.4" customHeight="1" x14ac:dyDescent="0.3">
      <c r="A89" s="130"/>
      <c r="B89" s="130"/>
      <c r="C89" s="130"/>
      <c r="D89" s="130"/>
      <c r="E89" s="130"/>
      <c r="F89" s="130"/>
      <c r="G89" s="130"/>
      <c r="H89" s="130"/>
      <c r="I89" s="130"/>
      <c r="J89" s="130"/>
      <c r="K89" s="130"/>
      <c r="L89" s="130"/>
      <c r="M89" s="130"/>
    </row>
    <row r="90" spans="1:18" ht="36.6" customHeight="1" x14ac:dyDescent="0.3">
      <c r="A90" s="131"/>
      <c r="B90" s="131"/>
      <c r="C90" s="131"/>
      <c r="D90" s="131"/>
      <c r="E90" s="131"/>
      <c r="F90" s="131"/>
      <c r="G90" s="131"/>
      <c r="H90" s="131"/>
      <c r="I90" s="131"/>
      <c r="J90" s="131"/>
      <c r="K90" s="131"/>
      <c r="L90" s="131"/>
      <c r="M90" s="131"/>
    </row>
  </sheetData>
  <mergeCells count="42">
    <mergeCell ref="B62:L62"/>
    <mergeCell ref="A66:L66"/>
    <mergeCell ref="A38:L38"/>
    <mergeCell ref="B33:L33"/>
    <mergeCell ref="B54:R54"/>
    <mergeCell ref="B40:L40"/>
    <mergeCell ref="B46:L46"/>
    <mergeCell ref="B47:L47"/>
    <mergeCell ref="B50:L50"/>
    <mergeCell ref="A45:L45"/>
    <mergeCell ref="A31:L31"/>
    <mergeCell ref="M1:Q4"/>
    <mergeCell ref="R7:R8"/>
    <mergeCell ref="A7:A8"/>
    <mergeCell ref="B7:B8"/>
    <mergeCell ref="C7:C8"/>
    <mergeCell ref="D7:D8"/>
    <mergeCell ref="E7:E8"/>
    <mergeCell ref="H7:I7"/>
    <mergeCell ref="N7:N8"/>
    <mergeCell ref="J7:J8"/>
    <mergeCell ref="K7:L7"/>
    <mergeCell ref="F7:G7"/>
    <mergeCell ref="P7:P8"/>
    <mergeCell ref="M7:M8"/>
    <mergeCell ref="O7:O8"/>
    <mergeCell ref="A5:R5"/>
    <mergeCell ref="A89:M89"/>
    <mergeCell ref="A90:M90"/>
    <mergeCell ref="A80:M80"/>
    <mergeCell ref="Q7:Q8"/>
    <mergeCell ref="B10:L10"/>
    <mergeCell ref="B22:L22"/>
    <mergeCell ref="A13:L13"/>
    <mergeCell ref="B15:L15"/>
    <mergeCell ref="A18:L18"/>
    <mergeCell ref="B67:L67"/>
    <mergeCell ref="A76:L76"/>
    <mergeCell ref="A82:R88"/>
    <mergeCell ref="A78:B78"/>
    <mergeCell ref="A79:M79"/>
    <mergeCell ref="A58:L58"/>
  </mergeCells>
  <phoneticPr fontId="16" type="noConversion"/>
  <pageMargins left="0.39370078740157483" right="0.31496062992125984" top="0.35433070866141736" bottom="0.35433070866141736" header="0" footer="0"/>
  <pageSetup paperSize="9" scale="85" firstPageNumber="0" orientation="landscape"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Daiva</cp:lastModifiedBy>
  <cp:revision>157</cp:revision>
  <cp:lastPrinted>2022-04-26T14:29:00Z</cp:lastPrinted>
  <dcterms:created xsi:type="dcterms:W3CDTF">2015-11-09T12:11:40Z</dcterms:created>
  <dcterms:modified xsi:type="dcterms:W3CDTF">2022-04-27T17:56:27Z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