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tami\Desktop\sUSITARIMAI VIEŠINIMUI\"/>
    </mc:Choice>
  </mc:AlternateContent>
  <xr:revisionPtr revIDLastSave="0" documentId="8_{9826F0CC-D79B-4355-8AF6-B25030F86D3F}" xr6:coauthVersionLast="47" xr6:coauthVersionMax="47" xr10:uidLastSave="{00000000-0000-0000-0000-000000000000}"/>
  <bookViews>
    <workbookView xWindow="-120" yWindow="-120" windowWidth="29040" windowHeight="15840" xr2:uid="{8ED4E30A-CCD0-4A98-A5F3-431DA60C035F}"/>
  </bookViews>
  <sheets>
    <sheet name="perskaičiuo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5" i="2" l="1"/>
  <c r="G45" i="2" s="1"/>
  <c r="H45" i="2" s="1"/>
  <c r="F62" i="2"/>
  <c r="G62" i="2" s="1"/>
  <c r="H62" i="2" s="1"/>
  <c r="F61" i="2"/>
  <c r="G61" i="2" s="1"/>
  <c r="H61" i="2" s="1"/>
  <c r="F60" i="2"/>
  <c r="G60" i="2" s="1"/>
  <c r="H60" i="2" s="1"/>
  <c r="F59" i="2"/>
  <c r="G59" i="2" s="1"/>
  <c r="H59" i="2" s="1"/>
  <c r="F58" i="2"/>
  <c r="G58" i="2" s="1"/>
  <c r="H58" i="2" s="1"/>
  <c r="K58" i="2" s="1"/>
  <c r="F57" i="2"/>
  <c r="G57" i="2" s="1"/>
  <c r="H57" i="2" s="1"/>
  <c r="F56" i="2"/>
  <c r="G56" i="2" s="1"/>
  <c r="H56" i="2" s="1"/>
  <c r="F55" i="2"/>
  <c r="G55" i="2" s="1"/>
  <c r="H55" i="2" s="1"/>
  <c r="F54" i="2"/>
  <c r="G54" i="2" s="1"/>
  <c r="H54" i="2" s="1"/>
  <c r="F53" i="2"/>
  <c r="G53" i="2" s="1"/>
  <c r="H53" i="2" s="1"/>
  <c r="F52" i="2"/>
  <c r="G52" i="2" s="1"/>
  <c r="H52" i="2" s="1"/>
  <c r="F51" i="2"/>
  <c r="G51" i="2" s="1"/>
  <c r="H51" i="2" s="1"/>
  <c r="F50" i="2"/>
  <c r="G50" i="2" s="1"/>
  <c r="H50" i="2" s="1"/>
  <c r="F49" i="2"/>
  <c r="G49" i="2" s="1"/>
  <c r="H49" i="2" s="1"/>
  <c r="F48" i="2"/>
  <c r="G48" i="2" s="1"/>
  <c r="H48" i="2" s="1"/>
  <c r="F47" i="2"/>
  <c r="G47" i="2" s="1"/>
  <c r="H47" i="2" s="1"/>
  <c r="F46" i="2"/>
  <c r="G46" i="2" s="1"/>
  <c r="H46" i="2" s="1"/>
  <c r="F44" i="2"/>
  <c r="G44" i="2" s="1"/>
  <c r="H44" i="2" s="1"/>
  <c r="F43" i="2"/>
  <c r="G43" i="2" s="1"/>
  <c r="H43" i="2" s="1"/>
  <c r="F42" i="2"/>
  <c r="G42" i="2" s="1"/>
  <c r="H42" i="2" s="1"/>
  <c r="F41" i="2"/>
  <c r="G41" i="2" s="1"/>
  <c r="H41" i="2" s="1"/>
  <c r="F40" i="2"/>
  <c r="G40" i="2" s="1"/>
  <c r="H40" i="2" s="1"/>
  <c r="K40" i="2" s="1"/>
  <c r="F39" i="2"/>
  <c r="G39" i="2" s="1"/>
  <c r="H39" i="2" s="1"/>
  <c r="F38" i="2"/>
  <c r="G38" i="2" s="1"/>
  <c r="H38" i="2" s="1"/>
  <c r="F37" i="2"/>
  <c r="G37" i="2" s="1"/>
  <c r="H37" i="2" s="1"/>
  <c r="F36" i="2"/>
  <c r="G36" i="2" s="1"/>
  <c r="H36" i="2" s="1"/>
  <c r="F35" i="2"/>
  <c r="G35" i="2" s="1"/>
  <c r="H35" i="2" s="1"/>
  <c r="F34" i="2"/>
  <c r="G34" i="2" s="1"/>
  <c r="H34" i="2" s="1"/>
  <c r="F33" i="2"/>
  <c r="G33" i="2" s="1"/>
  <c r="H33" i="2" s="1"/>
  <c r="F32" i="2"/>
  <c r="G32" i="2" s="1"/>
  <c r="H32" i="2" s="1"/>
  <c r="F31" i="2"/>
  <c r="G31" i="2" s="1"/>
  <c r="H31" i="2" s="1"/>
  <c r="F30" i="2"/>
  <c r="G30" i="2" s="1"/>
  <c r="H30" i="2" s="1"/>
  <c r="F29" i="2"/>
  <c r="G29" i="2" s="1"/>
  <c r="H29" i="2" s="1"/>
  <c r="F28" i="2"/>
  <c r="G28" i="2" s="1"/>
  <c r="H28" i="2" s="1"/>
  <c r="F27" i="2"/>
  <c r="G27" i="2" s="1"/>
  <c r="H27" i="2" s="1"/>
  <c r="F26" i="2"/>
  <c r="G26" i="2" s="1"/>
  <c r="H26" i="2" s="1"/>
  <c r="F25" i="2"/>
  <c r="G25" i="2" s="1"/>
  <c r="H25" i="2" s="1"/>
  <c r="F24" i="2"/>
  <c r="G24" i="2" s="1"/>
  <c r="H24" i="2" s="1"/>
  <c r="F23" i="2"/>
  <c r="G23" i="2" s="1"/>
  <c r="H23" i="2" s="1"/>
  <c r="F22" i="2"/>
  <c r="G22" i="2" s="1"/>
  <c r="H22" i="2" s="1"/>
  <c r="F21" i="2"/>
  <c r="G21" i="2" s="1"/>
  <c r="H21" i="2" s="1"/>
  <c r="F20" i="2"/>
  <c r="G20" i="2" s="1"/>
  <c r="H20" i="2" s="1"/>
  <c r="F19" i="2"/>
  <c r="G19" i="2" s="1"/>
  <c r="H19" i="2" s="1"/>
  <c r="F18" i="2"/>
  <c r="G18" i="2" s="1"/>
  <c r="H18" i="2" s="1"/>
  <c r="F17" i="2"/>
  <c r="G17" i="2" s="1"/>
  <c r="H17" i="2" s="1"/>
  <c r="F16" i="2"/>
  <c r="G16" i="2" s="1"/>
  <c r="H16" i="2" s="1"/>
  <c r="F15" i="2"/>
  <c r="G15" i="2" s="1"/>
  <c r="H15" i="2" s="1"/>
  <c r="F14" i="2"/>
  <c r="G14" i="2" s="1"/>
  <c r="H14" i="2" s="1"/>
  <c r="F13" i="2"/>
  <c r="G13" i="2" s="1"/>
  <c r="H13" i="2" s="1"/>
  <c r="F12" i="2"/>
  <c r="G12" i="2" s="1"/>
  <c r="H12" i="2" s="1"/>
  <c r="F11" i="2"/>
  <c r="G11" i="2" s="1"/>
  <c r="H11" i="2" s="1"/>
  <c r="F10" i="2"/>
  <c r="G10" i="2" s="1"/>
  <c r="H10" i="2" s="1"/>
  <c r="F9" i="2"/>
  <c r="G9" i="2" s="1"/>
  <c r="H9" i="2" s="1"/>
  <c r="F8" i="2"/>
  <c r="G8" i="2" s="1"/>
  <c r="H8" i="2" s="1"/>
  <c r="K41" i="2" l="1"/>
  <c r="K59" i="2"/>
  <c r="H63" i="2"/>
  <c r="I63" i="2" s="1"/>
</calcChain>
</file>

<file path=xl/sharedStrings.xml><?xml version="1.0" encoding="utf-8"?>
<sst xmlns="http://schemas.openxmlformats.org/spreadsheetml/2006/main" count="126" uniqueCount="84">
  <si>
    <t>Eil. Nr.</t>
  </si>
  <si>
    <t>Darbų rūšis ir aprašymas</t>
  </si>
  <si>
    <t>Mato vnt.</t>
  </si>
  <si>
    <t>Kiekis</t>
  </si>
  <si>
    <t>Darbų ikainis, Eur</t>
  </si>
  <si>
    <t>Bendra kaina su PVM, Eur</t>
  </si>
  <si>
    <t>Vieneto kaina be PVM</t>
  </si>
  <si>
    <t>PVM</t>
  </si>
  <si>
    <t>Vieneto kaina su PVM</t>
  </si>
  <si>
    <t>Supaprastinto projekto parengimas</t>
  </si>
  <si>
    <t>vnt.</t>
  </si>
  <si>
    <t>Defektinio akto ir remonto lokalinės sąmatos parengimas</t>
  </si>
  <si>
    <t>1000 m²</t>
  </si>
  <si>
    <t>Medžių pjovimas</t>
  </si>
  <si>
    <t>Kelmų rovimas</t>
  </si>
  <si>
    <t>Krūmų ir smulkaus miško nuvalymas ir šalinimas</t>
  </si>
  <si>
    <t>ha</t>
  </si>
  <si>
    <t>Daugiau kaip 50 mm storio asfaltbetonio dangos sluoksnio frezavimas freza, kai frezuojamas plotas daugiau 5 m2 k9=1.15</t>
  </si>
  <si>
    <t>100 m²</t>
  </si>
  <si>
    <t>Bordiūrų (gatvės bortų) išardymas</t>
  </si>
  <si>
    <t>m</t>
  </si>
  <si>
    <t>Bordiūrų (šaligatvio bortų) išardymas</t>
  </si>
  <si>
    <t xml:space="preserve">Šaligatvių su a/b danga ir pagrindų išardymas (h-35 cm) </t>
  </si>
  <si>
    <t>Statybinių šiukšlių išvežimas 5 km atstumu automobiliais-savivarčiais, pakraunant ekskavatoriais 0,25 m3 talpos kaušais</t>
  </si>
  <si>
    <t>t</t>
  </si>
  <si>
    <t>Transportuojant statybines šiukšles už kiekvieną papildomą kilometrą pridėti, k4=1</t>
  </si>
  <si>
    <t>Grunto kasimas ekskavatoriais, pakraunant į autosavivarčius</t>
  </si>
  <si>
    <r>
      <t>1000 m</t>
    </r>
    <r>
      <rPr>
        <sz val="12"/>
        <color rgb="FF000000"/>
        <rFont val="Calibri"/>
        <family val="2"/>
        <charset val="186"/>
      </rPr>
      <t>³</t>
    </r>
  </si>
  <si>
    <t>Grunto transportavimas  autosavivarčiais 1 km atstumu pakraunant  ekskavatoriumi</t>
  </si>
  <si>
    <t>Plotų planiravimas mechanizuotu būdu</t>
  </si>
  <si>
    <t>Plotų planiravimas rankiniu būdu</t>
  </si>
  <si>
    <r>
      <t>100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</si>
  <si>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Grunto sluoksnio sutankinimas pereinant savaeigiu volu</t>
  </si>
  <si>
    <t>A/b dangos nufrezavimas freza drožles paliekant vietoje</t>
  </si>
  <si>
    <t>Asfalto drožlių išlyginimas</t>
  </si>
  <si>
    <t>Išlygintų asfalto drožlių sutankinimas</t>
  </si>
  <si>
    <t>Kelio griovių atstatymas (kasimas)</t>
  </si>
  <si>
    <t>km</t>
  </si>
  <si>
    <t>Smėlio pagrindo po vamzdžiais įrengimas</t>
  </si>
  <si>
    <r>
      <t>m</t>
    </r>
    <r>
      <rPr>
        <sz val="12"/>
        <color rgb="FF000000"/>
        <rFont val="Calibri"/>
        <family val="2"/>
        <charset val="186"/>
      </rPr>
      <t>³</t>
    </r>
  </si>
  <si>
    <t>Plastikinių pralaidų Ø 400 mm įrengimas, gofruotais vamzdžiais    (be antgalių ir žemės darbų)</t>
  </si>
  <si>
    <t>Pagrindų iš žvyro profilio taisymas pridedant naujų medžiagų (žvyro 0/32, 5 cm)</t>
  </si>
  <si>
    <t>Žvyro pagrindo taisymas, nepridedant medžiagų</t>
  </si>
  <si>
    <t>Žvyro pasluoksnio 0/32 h=30 cm įrengimas</t>
  </si>
  <si>
    <t>x3</t>
  </si>
  <si>
    <r>
      <t>1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</si>
  <si>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150x300 mm skersmens betoninių bordiūrų ant betoninio pagrindo įrengimas</t>
  </si>
  <si>
    <t>100 m</t>
  </si>
  <si>
    <t>Įvažiavimo 1000x150x220 mm betoninių bordiūrų ant betoninio pagrindo įrengimas</t>
  </si>
  <si>
    <t>10 m</t>
  </si>
  <si>
    <t>80x200 mm skersmens betoninių bordiūrų ant betoninio pagrindo įrengimas</t>
  </si>
  <si>
    <t>15 cm storio viensl. pagrindo iš dolomitinės skaldos 0/45 įrengimas</t>
  </si>
  <si>
    <t>Šulinio angos paaukštinimas G/B žiedais</t>
  </si>
  <si>
    <t>Ketinių liukų keitimas į plaukiojančio tipo</t>
  </si>
  <si>
    <t>Skaldos atsijų šaligatvio pagrindo įrengimas h-3 cm</t>
  </si>
  <si>
    <t>Betoninių trinkelių 8 cm storio grindinio grindimas, siūles užpilant smėliu</t>
  </si>
  <si>
    <t>Betoninių trinkelių 6 cm (spalvotos) grindinio grindimas, siūles užpildant smėliu (neįgaliesiems)</t>
  </si>
  <si>
    <r>
      <t>10 m</t>
    </r>
    <r>
      <rPr>
        <vertAlign val="superscript"/>
        <sz val="12"/>
        <color rgb="FF000000"/>
        <rFont val="Times New Roman"/>
        <family val="1"/>
        <charset val="186"/>
      </rPr>
      <t>2</t>
    </r>
  </si>
  <si>
    <t>A/b dangos valymas mechanizuotai ir dalinai rankiniu būdu</t>
  </si>
  <si>
    <t>A/b dangos gruntavimas bitumine emulsija</t>
  </si>
  <si>
    <t>Asfaltbetonio dangos technologinių siūlių apdorojimas bitumo emulsija</t>
  </si>
  <si>
    <t>Išlyginamojo sluoksnio iš a/b mišinio AC11VN įrengimas, panaudojant klotuvą</t>
  </si>
  <si>
    <t>5 cm storio vienluoksnės a/b dangos AC11VN įrengimas, panaudojant klotuvą</t>
  </si>
  <si>
    <t>Asfaltbetonio dangos AC16PD atstatymas prie bortų</t>
  </si>
  <si>
    <t>8 cm storio viensl. dangos iš AC16PD asfaltbetonio mišinio įrengimas klotuvu</t>
  </si>
  <si>
    <t>Viensluoksnės 8 cm AC16PD dangos sluoksnio h=1 cm storio pokytis (kiekvienam h=1 cm storio sluoksnio pasikeitimui pridėti arba atimti), k4=2</t>
  </si>
  <si>
    <t>x2</t>
  </si>
  <si>
    <t>„Plaukiojančio“ tipo liukų pakėlimas asfaltavimo metu</t>
  </si>
  <si>
    <t>Kelkraščių dangos įrengimas 6 cm storio iš žvyro</t>
  </si>
  <si>
    <t>Keičiant žvyro sluoksnio storį, (kiekvienam sekančiam 1 cm pridėti arba atimti) k4=2</t>
  </si>
  <si>
    <t>Dirvos paruošimas vejai rankiniu būdu, užpilant iki 10 cm storio sluoksnį augalinio dirvožemio</t>
  </si>
  <si>
    <t>Paprastos vejos užsėjimas rankiniu būdu</t>
  </si>
  <si>
    <t>Išpildomosios, kontrolinės geodezinės nuotraukos parengimas</t>
  </si>
  <si>
    <t>Iš viso:</t>
  </si>
  <si>
    <t>Dolomitinės skaldos 0/45 pokytis (kiekvienam h=1 cm storio sluoksnio pasikeitimui pridėti arba atimti), k4=5</t>
  </si>
  <si>
    <t>x5</t>
  </si>
  <si>
    <t>Siūlių asfaltbetonio dangoje pjaustymas diskine freza</t>
  </si>
  <si>
    <t>Žvyro pasluoksnio 0/32 h=1 cm pokytis, k4=1</t>
  </si>
  <si>
    <t>Transportuojant gruntą a/savivarčiais, už kiekvieną papildomą kilometrą pridėti k4=2</t>
  </si>
  <si>
    <t>Preliminari sąmata</t>
  </si>
  <si>
    <t>Lietaus surinkimo PVC šulinėlio d425 montavimas ir ketinio dangčio pastatymas</t>
  </si>
  <si>
    <t>Plastikinių (lietaus kanalizacijos) vamzdžių d-160 mm klojimas      1-2 m gylyje</t>
  </si>
  <si>
    <t>Betoninių trinkelių 6 cm storio grindinio grindimas, siūles užpilant smėliu</t>
  </si>
  <si>
    <t>Karmėlavos sen. Karmėlavos II k. Vilniaus gatvės 1 "Vilniaus 1" kiemo paprastasis remontas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</si>
</sst>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0_ ;[Red]\-0.00\ 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0" tint="-4.9989318521683403E-2"/>
      <name val="Times New Roman"/>
      <family val="1"/>
      <charset val="186"/>
    </font>
    <font>
      <sz val="12"/>
      <color rgb="FF000000"/>
      <name val="Calibri"/>
      <family val="2"/>
      <charset val="186"/>
    </font>
    <font>
      <vertAlign val="superscript"/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/>
    <xf numFmtId="1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167" fontId="2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BFB74-9C64-49CF-A23E-4F38092BD883}">
  <sheetPr>
    <pageSetUpPr fitToPage="1"/>
  </sheetPr>
  <dimension ref="A1:K63"/>
  <sheetViews>
    <sheetView tabSelected="1" zoomScale="80" zoomScaleNormal="80" workbookViewId="0">
      <selection activeCell="D25" sqref="D25"/>
    </sheetView>
  </sheetViews>
  <sheetFormatPr defaultRowHeight="15.75" x14ac:dyDescent="0.25"/>
  <cols>
    <col min="1" max="1" width="9.140625" style="1"/>
    <col min="2" max="2" width="42.42578125" style="1" customWidth="1"/>
    <col min="3" max="3" width="10.85546875" style="1" customWidth="1"/>
    <col min="4" max="4" width="11.42578125" style="1" customWidth="1"/>
    <col min="5" max="7" width="9.140625" style="1"/>
    <col min="8" max="8" width="13.140625" style="1" customWidth="1"/>
    <col min="9" max="9" width="10.5703125" style="1" bestFit="1" customWidth="1"/>
    <col min="10" max="10" width="8.5703125" style="2" customWidth="1"/>
    <col min="11" max="11" width="9.85546875" style="23" hidden="1" customWidth="1"/>
    <col min="12" max="16384" width="9.140625" style="1"/>
  </cols>
  <sheetData>
    <row r="1" spans="1:10" x14ac:dyDescent="0.25">
      <c r="A1" s="30" t="s">
        <v>79</v>
      </c>
      <c r="B1" s="30"/>
      <c r="C1" s="30"/>
      <c r="D1" s="30"/>
      <c r="E1" s="30"/>
      <c r="F1" s="30"/>
      <c r="G1" s="30"/>
      <c r="H1" s="30"/>
    </row>
    <row r="3" spans="1:10" x14ac:dyDescent="0.25">
      <c r="A3" s="30" t="s">
        <v>83</v>
      </c>
      <c r="B3" s="30"/>
      <c r="C3" s="30"/>
      <c r="D3" s="30"/>
      <c r="E3" s="30"/>
      <c r="F3" s="30"/>
      <c r="G3" s="30"/>
      <c r="H3" s="30"/>
    </row>
    <row r="5" spans="1:10" ht="18" customHeight="1" x14ac:dyDescent="0.25">
      <c r="A5" s="31" t="s">
        <v>0</v>
      </c>
      <c r="B5" s="31" t="s">
        <v>1</v>
      </c>
      <c r="C5" s="31" t="s">
        <v>2</v>
      </c>
      <c r="D5" s="31" t="s">
        <v>3</v>
      </c>
      <c r="E5" s="32" t="s">
        <v>4</v>
      </c>
      <c r="F5" s="32"/>
      <c r="G5" s="32"/>
      <c r="H5" s="33" t="s">
        <v>5</v>
      </c>
      <c r="J5" s="3"/>
    </row>
    <row r="6" spans="1:10" ht="55.5" customHeight="1" x14ac:dyDescent="0.25">
      <c r="A6" s="31"/>
      <c r="B6" s="31"/>
      <c r="C6" s="31"/>
      <c r="D6" s="31"/>
      <c r="E6" s="4" t="s">
        <v>6</v>
      </c>
      <c r="F6" s="24" t="s">
        <v>7</v>
      </c>
      <c r="G6" s="4" t="s">
        <v>8</v>
      </c>
      <c r="H6" s="33"/>
      <c r="J6" s="5"/>
    </row>
    <row r="7" spans="1:10" x14ac:dyDescent="0.25">
      <c r="A7" s="6">
        <v>1</v>
      </c>
      <c r="B7" s="6">
        <v>2</v>
      </c>
      <c r="C7" s="6">
        <v>3</v>
      </c>
      <c r="D7" s="6">
        <v>4</v>
      </c>
      <c r="E7" s="7">
        <v>5</v>
      </c>
      <c r="F7" s="8">
        <v>6</v>
      </c>
      <c r="G7" s="9">
        <v>7</v>
      </c>
      <c r="H7" s="10">
        <v>8</v>
      </c>
      <c r="J7" s="11"/>
    </row>
    <row r="8" spans="1:10" ht="15.75" hidden="1" customHeight="1" x14ac:dyDescent="0.25">
      <c r="A8" s="12">
        <v>2</v>
      </c>
      <c r="B8" s="13" t="s">
        <v>9</v>
      </c>
      <c r="C8" s="12" t="s">
        <v>10</v>
      </c>
      <c r="D8" s="14"/>
      <c r="E8" s="15">
        <v>543.05999999999995</v>
      </c>
      <c r="F8" s="16">
        <f t="shared" ref="F8:F32" si="0">ROUND(E8*0.21,2)</f>
        <v>114.04</v>
      </c>
      <c r="G8" s="25">
        <f t="shared" ref="G8:G32" si="1">F8+E8</f>
        <v>657.09999999999991</v>
      </c>
      <c r="H8" s="17">
        <f t="shared" ref="H8:H32" si="2">ROUND(G8*D8,2)</f>
        <v>0</v>
      </c>
      <c r="J8" s="11"/>
    </row>
    <row r="9" spans="1:10" ht="31.5" hidden="1" customHeight="1" x14ac:dyDescent="0.25">
      <c r="A9" s="12">
        <v>3</v>
      </c>
      <c r="B9" s="13" t="s">
        <v>11</v>
      </c>
      <c r="C9" s="12" t="s">
        <v>12</v>
      </c>
      <c r="D9" s="25"/>
      <c r="E9" s="15">
        <v>36.21</v>
      </c>
      <c r="F9" s="16">
        <f t="shared" si="0"/>
        <v>7.6</v>
      </c>
      <c r="G9" s="25">
        <f t="shared" si="1"/>
        <v>43.81</v>
      </c>
      <c r="H9" s="17">
        <f t="shared" si="2"/>
        <v>0</v>
      </c>
      <c r="J9" s="11"/>
    </row>
    <row r="10" spans="1:10" hidden="1" x14ac:dyDescent="0.25">
      <c r="A10" s="12">
        <v>80</v>
      </c>
      <c r="B10" s="13" t="s">
        <v>13</v>
      </c>
      <c r="C10" s="12" t="s">
        <v>10</v>
      </c>
      <c r="D10" s="25"/>
      <c r="E10" s="15">
        <v>21.07</v>
      </c>
      <c r="F10" s="16">
        <f t="shared" si="0"/>
        <v>4.42</v>
      </c>
      <c r="G10" s="25">
        <f t="shared" si="1"/>
        <v>25.490000000000002</v>
      </c>
      <c r="H10" s="17">
        <f t="shared" si="2"/>
        <v>0</v>
      </c>
      <c r="J10" s="11"/>
    </row>
    <row r="11" spans="1:10" hidden="1" x14ac:dyDescent="0.25">
      <c r="A11" s="12">
        <v>81</v>
      </c>
      <c r="B11" s="13" t="s">
        <v>14</v>
      </c>
      <c r="C11" s="12" t="s">
        <v>10</v>
      </c>
      <c r="D11" s="25"/>
      <c r="E11" s="15">
        <v>24.84</v>
      </c>
      <c r="F11" s="16">
        <f t="shared" si="0"/>
        <v>5.22</v>
      </c>
      <c r="G11" s="25">
        <f t="shared" si="1"/>
        <v>30.06</v>
      </c>
      <c r="H11" s="17">
        <f t="shared" si="2"/>
        <v>0</v>
      </c>
      <c r="J11" s="11"/>
    </row>
    <row r="12" spans="1:10" ht="31.5" hidden="1" x14ac:dyDescent="0.25">
      <c r="A12" s="12">
        <v>82</v>
      </c>
      <c r="B12" s="13" t="s">
        <v>15</v>
      </c>
      <c r="C12" s="12" t="s">
        <v>16</v>
      </c>
      <c r="D12" s="18"/>
      <c r="E12" s="15">
        <v>5556.01</v>
      </c>
      <c r="F12" s="16">
        <f t="shared" si="0"/>
        <v>1166.76</v>
      </c>
      <c r="G12" s="25">
        <f t="shared" si="1"/>
        <v>6722.77</v>
      </c>
      <c r="H12" s="17">
        <f t="shared" si="2"/>
        <v>0</v>
      </c>
    </row>
    <row r="13" spans="1:10" ht="47.25" hidden="1" x14ac:dyDescent="0.25">
      <c r="A13" s="12">
        <v>5</v>
      </c>
      <c r="B13" s="13" t="s">
        <v>17</v>
      </c>
      <c r="C13" s="12" t="s">
        <v>18</v>
      </c>
      <c r="D13" s="25"/>
      <c r="E13" s="15">
        <v>179.87</v>
      </c>
      <c r="F13" s="16">
        <f t="shared" si="0"/>
        <v>37.770000000000003</v>
      </c>
      <c r="G13" s="25">
        <f t="shared" si="1"/>
        <v>217.64000000000001</v>
      </c>
      <c r="H13" s="17">
        <f t="shared" si="2"/>
        <v>0</v>
      </c>
    </row>
    <row r="14" spans="1:10" hidden="1" x14ac:dyDescent="0.25">
      <c r="A14" s="12">
        <v>52</v>
      </c>
      <c r="B14" s="13" t="s">
        <v>19</v>
      </c>
      <c r="C14" s="12" t="s">
        <v>20</v>
      </c>
      <c r="D14" s="25"/>
      <c r="E14" s="15">
        <v>5.08</v>
      </c>
      <c r="F14" s="16">
        <f t="shared" si="0"/>
        <v>1.07</v>
      </c>
      <c r="G14" s="25">
        <f t="shared" si="1"/>
        <v>6.15</v>
      </c>
      <c r="H14" s="17">
        <f t="shared" si="2"/>
        <v>0</v>
      </c>
    </row>
    <row r="15" spans="1:10" hidden="1" x14ac:dyDescent="0.25">
      <c r="A15" s="12">
        <v>53</v>
      </c>
      <c r="B15" s="13" t="s">
        <v>21</v>
      </c>
      <c r="C15" s="12" t="s">
        <v>20</v>
      </c>
      <c r="D15" s="25"/>
      <c r="E15" s="15">
        <v>3.07</v>
      </c>
      <c r="F15" s="16">
        <f t="shared" si="0"/>
        <v>0.64</v>
      </c>
      <c r="G15" s="25">
        <f t="shared" si="1"/>
        <v>3.71</v>
      </c>
      <c r="H15" s="17">
        <f t="shared" si="2"/>
        <v>0</v>
      </c>
    </row>
    <row r="16" spans="1:10" ht="31.5" x14ac:dyDescent="0.25">
      <c r="A16" s="12">
        <v>51</v>
      </c>
      <c r="B16" s="13" t="s">
        <v>22</v>
      </c>
      <c r="C16" s="12" t="s">
        <v>18</v>
      </c>
      <c r="D16" s="25">
        <v>0.52</v>
      </c>
      <c r="E16" s="15">
        <v>223.98</v>
      </c>
      <c r="F16" s="16">
        <f t="shared" si="0"/>
        <v>47.04</v>
      </c>
      <c r="G16" s="25">
        <f t="shared" si="1"/>
        <v>271.02</v>
      </c>
      <c r="H16" s="17">
        <f t="shared" si="2"/>
        <v>140.93</v>
      </c>
    </row>
    <row r="17" spans="1:10" ht="47.25" x14ac:dyDescent="0.25">
      <c r="A17" s="12">
        <v>54</v>
      </c>
      <c r="B17" s="13" t="s">
        <v>23</v>
      </c>
      <c r="C17" s="12" t="s">
        <v>24</v>
      </c>
      <c r="D17" s="25">
        <v>25</v>
      </c>
      <c r="E17" s="15">
        <v>3.21</v>
      </c>
      <c r="F17" s="16">
        <f t="shared" si="0"/>
        <v>0.67</v>
      </c>
      <c r="G17" s="25">
        <f t="shared" si="1"/>
        <v>3.88</v>
      </c>
      <c r="H17" s="17">
        <f t="shared" si="2"/>
        <v>97</v>
      </c>
    </row>
    <row r="18" spans="1:10" ht="31.5" x14ac:dyDescent="0.25">
      <c r="A18" s="12">
        <v>55</v>
      </c>
      <c r="B18" s="13" t="s">
        <v>25</v>
      </c>
      <c r="C18" s="12" t="s">
        <v>24</v>
      </c>
      <c r="D18" s="25">
        <v>25</v>
      </c>
      <c r="E18" s="15">
        <v>10.199999999999999</v>
      </c>
      <c r="F18" s="16">
        <f t="shared" si="0"/>
        <v>2.14</v>
      </c>
      <c r="G18" s="25">
        <f t="shared" si="1"/>
        <v>12.34</v>
      </c>
      <c r="H18" s="17">
        <f t="shared" si="2"/>
        <v>308.5</v>
      </c>
    </row>
    <row r="19" spans="1:10" ht="31.5" x14ac:dyDescent="0.25">
      <c r="A19" s="12">
        <v>36</v>
      </c>
      <c r="B19" s="13" t="s">
        <v>26</v>
      </c>
      <c r="C19" s="12" t="s">
        <v>27</v>
      </c>
      <c r="D19" s="19">
        <v>0.34</v>
      </c>
      <c r="E19" s="15">
        <v>2494.92</v>
      </c>
      <c r="F19" s="16">
        <f t="shared" si="0"/>
        <v>523.92999999999995</v>
      </c>
      <c r="G19" s="25">
        <f t="shared" si="1"/>
        <v>3018.85</v>
      </c>
      <c r="H19" s="17">
        <f t="shared" si="2"/>
        <v>1026.4100000000001</v>
      </c>
    </row>
    <row r="20" spans="1:10" ht="31.5" x14ac:dyDescent="0.25">
      <c r="A20" s="12">
        <v>37</v>
      </c>
      <c r="B20" s="13" t="s">
        <v>28</v>
      </c>
      <c r="C20" s="12" t="s">
        <v>27</v>
      </c>
      <c r="D20" s="19">
        <v>0.34</v>
      </c>
      <c r="E20" s="15">
        <v>400.54</v>
      </c>
      <c r="F20" s="16">
        <f t="shared" si="0"/>
        <v>84.11</v>
      </c>
      <c r="G20" s="25">
        <f t="shared" si="1"/>
        <v>484.65000000000003</v>
      </c>
      <c r="H20" s="17">
        <f t="shared" si="2"/>
        <v>164.78</v>
      </c>
    </row>
    <row r="21" spans="1:10" ht="31.5" x14ac:dyDescent="0.25">
      <c r="A21" s="12">
        <v>38</v>
      </c>
      <c r="B21" s="13" t="s">
        <v>78</v>
      </c>
      <c r="C21" s="12" t="s">
        <v>27</v>
      </c>
      <c r="D21" s="19">
        <v>0.34</v>
      </c>
      <c r="E21" s="15">
        <v>2966.94</v>
      </c>
      <c r="F21" s="16">
        <f t="shared" si="0"/>
        <v>623.05999999999995</v>
      </c>
      <c r="G21" s="25">
        <f t="shared" si="1"/>
        <v>3590</v>
      </c>
      <c r="H21" s="17">
        <f t="shared" si="2"/>
        <v>1220.5999999999999</v>
      </c>
      <c r="J21" s="2">
        <v>1483.47</v>
      </c>
    </row>
    <row r="22" spans="1:10" ht="31.5" x14ac:dyDescent="0.25">
      <c r="A22" s="12">
        <v>34</v>
      </c>
      <c r="B22" s="13" t="s">
        <v>80</v>
      </c>
      <c r="C22" s="12" t="s">
        <v>10</v>
      </c>
      <c r="D22" s="14">
        <v>2</v>
      </c>
      <c r="E22" s="15">
        <v>310.35000000000002</v>
      </c>
      <c r="F22" s="16">
        <f t="shared" si="0"/>
        <v>65.17</v>
      </c>
      <c r="G22" s="25">
        <f t="shared" si="1"/>
        <v>375.52000000000004</v>
      </c>
      <c r="H22" s="17">
        <f t="shared" si="2"/>
        <v>751.04</v>
      </c>
    </row>
    <row r="23" spans="1:10" ht="31.5" x14ac:dyDescent="0.25">
      <c r="A23" s="12">
        <v>32</v>
      </c>
      <c r="B23" s="13" t="s">
        <v>81</v>
      </c>
      <c r="C23" s="12" t="s">
        <v>20</v>
      </c>
      <c r="D23" s="14">
        <v>50</v>
      </c>
      <c r="E23" s="15">
        <v>8.93</v>
      </c>
      <c r="F23" s="16">
        <f t="shared" si="0"/>
        <v>1.88</v>
      </c>
      <c r="G23" s="25">
        <f t="shared" si="1"/>
        <v>10.809999999999999</v>
      </c>
      <c r="H23" s="17">
        <f t="shared" si="2"/>
        <v>540.5</v>
      </c>
    </row>
    <row r="24" spans="1:10" x14ac:dyDescent="0.25">
      <c r="A24" s="12">
        <v>33</v>
      </c>
      <c r="B24" s="13" t="s">
        <v>38</v>
      </c>
      <c r="C24" s="12" t="s">
        <v>39</v>
      </c>
      <c r="D24" s="25">
        <v>15</v>
      </c>
      <c r="E24" s="15">
        <v>41.1</v>
      </c>
      <c r="F24" s="16">
        <f>ROUND(E24*0.21,2)</f>
        <v>8.6300000000000008</v>
      </c>
      <c r="G24" s="25">
        <f>F24+E24</f>
        <v>49.730000000000004</v>
      </c>
      <c r="H24" s="17">
        <f>ROUND(G24*D24,2)</f>
        <v>745.95</v>
      </c>
    </row>
    <row r="25" spans="1:10" x14ac:dyDescent="0.25">
      <c r="A25" s="12">
        <v>66</v>
      </c>
      <c r="B25" s="13" t="s">
        <v>29</v>
      </c>
      <c r="C25" s="12" t="s">
        <v>12</v>
      </c>
      <c r="D25" s="19">
        <v>1.47</v>
      </c>
      <c r="E25" s="15">
        <v>847.97</v>
      </c>
      <c r="F25" s="16">
        <f t="shared" si="0"/>
        <v>178.07</v>
      </c>
      <c r="G25" s="25">
        <f t="shared" si="1"/>
        <v>1026.04</v>
      </c>
      <c r="H25" s="17">
        <f t="shared" si="2"/>
        <v>1508.28</v>
      </c>
      <c r="I25" s="20"/>
    </row>
    <row r="26" spans="1:10" ht="18.75" x14ac:dyDescent="0.25">
      <c r="A26" s="12">
        <v>67</v>
      </c>
      <c r="B26" s="13" t="s">
        <v>30</v>
      </c>
      <c r="C26" s="12" t="s">
        <v>31</v>
      </c>
      <c r="D26" s="25"/>
      <c r="E26" s="15">
        <v>165.98</v>
      </c>
      <c r="F26" s="16">
        <f t="shared" si="0"/>
        <v>34.86</v>
      </c>
      <c r="G26" s="25">
        <f t="shared" si="1"/>
        <v>200.83999999999997</v>
      </c>
      <c r="H26" s="17">
        <f t="shared" si="2"/>
        <v>0</v>
      </c>
    </row>
    <row r="27" spans="1:10" ht="31.5" x14ac:dyDescent="0.25">
      <c r="A27" s="12">
        <v>68</v>
      </c>
      <c r="B27" s="13" t="s">
        <v>32</v>
      </c>
      <c r="C27" s="12" t="s">
        <v>31</v>
      </c>
      <c r="D27" s="25">
        <v>14.7</v>
      </c>
      <c r="E27" s="15">
        <v>141.82</v>
      </c>
      <c r="F27" s="16">
        <f t="shared" si="0"/>
        <v>29.78</v>
      </c>
      <c r="G27" s="25">
        <f t="shared" si="1"/>
        <v>171.6</v>
      </c>
      <c r="H27" s="17">
        <f t="shared" si="2"/>
        <v>2522.52</v>
      </c>
    </row>
    <row r="28" spans="1:10" ht="31.5" hidden="1" x14ac:dyDescent="0.25">
      <c r="A28" s="12">
        <v>9</v>
      </c>
      <c r="B28" s="13" t="s">
        <v>33</v>
      </c>
      <c r="C28" s="12" t="s">
        <v>18</v>
      </c>
      <c r="D28" s="25"/>
      <c r="E28" s="15">
        <v>126.91</v>
      </c>
      <c r="F28" s="16">
        <f t="shared" si="0"/>
        <v>26.65</v>
      </c>
      <c r="G28" s="25">
        <f t="shared" si="1"/>
        <v>153.56</v>
      </c>
      <c r="H28" s="17">
        <f t="shared" si="2"/>
        <v>0</v>
      </c>
    </row>
    <row r="29" spans="1:10" hidden="1" x14ac:dyDescent="0.25">
      <c r="A29" s="12">
        <v>10</v>
      </c>
      <c r="B29" s="13" t="s">
        <v>34</v>
      </c>
      <c r="C29" s="12" t="s">
        <v>18</v>
      </c>
      <c r="D29" s="25"/>
      <c r="E29" s="15">
        <v>20.95</v>
      </c>
      <c r="F29" s="16">
        <f t="shared" si="0"/>
        <v>4.4000000000000004</v>
      </c>
      <c r="G29" s="25">
        <f t="shared" si="1"/>
        <v>25.35</v>
      </c>
      <c r="H29" s="17">
        <f t="shared" si="2"/>
        <v>0</v>
      </c>
    </row>
    <row r="30" spans="1:10" hidden="1" x14ac:dyDescent="0.25">
      <c r="A30" s="12">
        <v>11</v>
      </c>
      <c r="B30" s="13" t="s">
        <v>35</v>
      </c>
      <c r="C30" s="12" t="s">
        <v>18</v>
      </c>
      <c r="D30" s="25"/>
      <c r="E30" s="15">
        <v>13.65</v>
      </c>
      <c r="F30" s="16">
        <f t="shared" si="0"/>
        <v>2.87</v>
      </c>
      <c r="G30" s="25">
        <f t="shared" si="1"/>
        <v>16.52</v>
      </c>
      <c r="H30" s="17">
        <f t="shared" si="2"/>
        <v>0</v>
      </c>
    </row>
    <row r="31" spans="1:10" hidden="1" x14ac:dyDescent="0.25">
      <c r="A31" s="12">
        <v>35</v>
      </c>
      <c r="B31" s="13" t="s">
        <v>36</v>
      </c>
      <c r="C31" s="12" t="s">
        <v>37</v>
      </c>
      <c r="D31" s="25"/>
      <c r="E31" s="15">
        <v>710.91</v>
      </c>
      <c r="F31" s="16">
        <f t="shared" si="0"/>
        <v>149.29</v>
      </c>
      <c r="G31" s="25">
        <f t="shared" si="1"/>
        <v>860.19999999999993</v>
      </c>
      <c r="H31" s="17">
        <f t="shared" si="2"/>
        <v>0</v>
      </c>
    </row>
    <row r="32" spans="1:10" ht="47.25" hidden="1" x14ac:dyDescent="0.25">
      <c r="A32" s="12">
        <v>43</v>
      </c>
      <c r="B32" s="13" t="s">
        <v>40</v>
      </c>
      <c r="C32" s="12" t="s">
        <v>20</v>
      </c>
      <c r="D32" s="14"/>
      <c r="E32" s="15">
        <v>33.89</v>
      </c>
      <c r="F32" s="16">
        <f t="shared" si="0"/>
        <v>7.12</v>
      </c>
      <c r="G32" s="25">
        <f t="shared" si="1"/>
        <v>41.01</v>
      </c>
      <c r="H32" s="17">
        <f t="shared" si="2"/>
        <v>0</v>
      </c>
    </row>
    <row r="33" spans="1:11" ht="31.5" hidden="1" x14ac:dyDescent="0.25">
      <c r="A33" s="12">
        <v>23</v>
      </c>
      <c r="B33" s="13" t="s">
        <v>41</v>
      </c>
      <c r="C33" s="12" t="s">
        <v>31</v>
      </c>
      <c r="D33" s="25"/>
      <c r="E33" s="15">
        <v>159.87</v>
      </c>
      <c r="F33" s="16">
        <f>ROUND(E33*0.21,2)</f>
        <v>33.57</v>
      </c>
      <c r="G33" s="25">
        <f>F33+E33</f>
        <v>193.44</v>
      </c>
      <c r="H33" s="17">
        <f>ROUND(G33*D33,2)</f>
        <v>0</v>
      </c>
    </row>
    <row r="34" spans="1:11" ht="31.5" hidden="1" x14ac:dyDescent="0.25">
      <c r="A34" s="12">
        <v>24</v>
      </c>
      <c r="B34" s="13" t="s">
        <v>42</v>
      </c>
      <c r="C34" s="12" t="s">
        <v>31</v>
      </c>
      <c r="D34" s="25"/>
      <c r="E34" s="15">
        <v>36.31</v>
      </c>
      <c r="F34" s="16">
        <f>ROUND(E34*0.21,2)</f>
        <v>7.63</v>
      </c>
      <c r="G34" s="25">
        <f>F34+E34</f>
        <v>43.940000000000005</v>
      </c>
      <c r="H34" s="17">
        <f>ROUND(G34*D34,2)</f>
        <v>0</v>
      </c>
    </row>
    <row r="35" spans="1:11" ht="18.75" x14ac:dyDescent="0.25">
      <c r="A35" s="12">
        <v>28</v>
      </c>
      <c r="B35" s="13" t="s">
        <v>43</v>
      </c>
      <c r="C35" s="12" t="s">
        <v>31</v>
      </c>
      <c r="D35" s="25">
        <v>6</v>
      </c>
      <c r="E35" s="15">
        <v>867.54</v>
      </c>
      <c r="F35" s="16">
        <f>ROUND(E35*0.21,2)</f>
        <v>182.18</v>
      </c>
      <c r="G35" s="25">
        <f>F35+E35</f>
        <v>1049.72</v>
      </c>
      <c r="H35" s="17">
        <f>ROUND(G35*D35,2)</f>
        <v>6298.32</v>
      </c>
      <c r="I35" s="1" t="s">
        <v>44</v>
      </c>
      <c r="J35" s="2">
        <v>289.18</v>
      </c>
    </row>
    <row r="36" spans="1:11" ht="31.5" hidden="1" x14ac:dyDescent="0.25">
      <c r="A36" s="12">
        <v>29</v>
      </c>
      <c r="B36" s="13" t="s">
        <v>77</v>
      </c>
      <c r="C36" s="12" t="s">
        <v>45</v>
      </c>
      <c r="D36" s="25"/>
      <c r="E36" s="15">
        <v>1.95</v>
      </c>
      <c r="F36" s="16">
        <f t="shared" ref="F36:F62" si="3">ROUND(E36*0.21,2)</f>
        <v>0.41</v>
      </c>
      <c r="G36" s="25">
        <f t="shared" ref="G36:G62" si="4">F36+E36</f>
        <v>2.36</v>
      </c>
      <c r="H36" s="17">
        <f t="shared" ref="H36:H62" si="5">ROUND(G36*D36,2)</f>
        <v>0</v>
      </c>
      <c r="J36" s="26">
        <v>1.95</v>
      </c>
    </row>
    <row r="37" spans="1:11" ht="31.5" hidden="1" x14ac:dyDescent="0.25">
      <c r="A37" s="12">
        <v>57</v>
      </c>
      <c r="B37" s="13" t="s">
        <v>46</v>
      </c>
      <c r="C37" s="12" t="s">
        <v>47</v>
      </c>
      <c r="D37" s="25"/>
      <c r="E37" s="15">
        <v>2025.68</v>
      </c>
      <c r="F37" s="16">
        <f t="shared" si="3"/>
        <v>425.39</v>
      </c>
      <c r="G37" s="25">
        <f t="shared" si="4"/>
        <v>2451.0700000000002</v>
      </c>
      <c r="H37" s="17">
        <f t="shared" si="5"/>
        <v>0</v>
      </c>
    </row>
    <row r="38" spans="1:11" ht="31.5" x14ac:dyDescent="0.25">
      <c r="A38" s="12">
        <v>59</v>
      </c>
      <c r="B38" s="13" t="s">
        <v>48</v>
      </c>
      <c r="C38" s="12" t="s">
        <v>49</v>
      </c>
      <c r="D38" s="25">
        <v>32</v>
      </c>
      <c r="E38" s="15">
        <v>199.82</v>
      </c>
      <c r="F38" s="16">
        <f t="shared" si="3"/>
        <v>41.96</v>
      </c>
      <c r="G38" s="25">
        <f t="shared" si="4"/>
        <v>241.78</v>
      </c>
      <c r="H38" s="17">
        <f t="shared" si="5"/>
        <v>7736.96</v>
      </c>
    </row>
    <row r="39" spans="1:11" ht="31.5" x14ac:dyDescent="0.25">
      <c r="A39" s="12">
        <v>61</v>
      </c>
      <c r="B39" s="13" t="s">
        <v>50</v>
      </c>
      <c r="C39" s="12" t="s">
        <v>47</v>
      </c>
      <c r="D39" s="25">
        <v>1.3</v>
      </c>
      <c r="E39" s="15">
        <v>1143.69</v>
      </c>
      <c r="F39" s="16">
        <f t="shared" si="3"/>
        <v>240.17</v>
      </c>
      <c r="G39" s="25">
        <f t="shared" si="4"/>
        <v>1383.8600000000001</v>
      </c>
      <c r="H39" s="17">
        <f t="shared" si="5"/>
        <v>1799.02</v>
      </c>
    </row>
    <row r="40" spans="1:11" ht="31.5" x14ac:dyDescent="0.25">
      <c r="A40" s="12">
        <v>19</v>
      </c>
      <c r="B40" s="13" t="s">
        <v>51</v>
      </c>
      <c r="C40" s="12" t="s">
        <v>31</v>
      </c>
      <c r="D40" s="25">
        <v>13.9</v>
      </c>
      <c r="E40" s="15">
        <v>827.22</v>
      </c>
      <c r="F40" s="16">
        <f t="shared" si="3"/>
        <v>173.72</v>
      </c>
      <c r="G40" s="25">
        <f t="shared" si="4"/>
        <v>1000.94</v>
      </c>
      <c r="H40" s="17">
        <f t="shared" si="5"/>
        <v>13913.07</v>
      </c>
      <c r="K40" s="23">
        <f>H40/3</f>
        <v>4637.6899999999996</v>
      </c>
    </row>
    <row r="41" spans="1:11" ht="47.25" hidden="1" x14ac:dyDescent="0.25">
      <c r="A41" s="12">
        <v>20</v>
      </c>
      <c r="B41" s="13" t="s">
        <v>74</v>
      </c>
      <c r="C41" s="12" t="s">
        <v>45</v>
      </c>
      <c r="D41" s="25"/>
      <c r="E41" s="15">
        <v>5</v>
      </c>
      <c r="F41" s="16">
        <f t="shared" si="3"/>
        <v>1.05</v>
      </c>
      <c r="G41" s="25">
        <f t="shared" si="4"/>
        <v>6.05</v>
      </c>
      <c r="H41" s="17">
        <f t="shared" si="5"/>
        <v>0</v>
      </c>
      <c r="I41" s="1" t="s">
        <v>75</v>
      </c>
      <c r="J41" s="2">
        <v>1</v>
      </c>
      <c r="K41" s="23">
        <f>H41-K40</f>
        <v>-4637.6899999999996</v>
      </c>
    </row>
    <row r="42" spans="1:11" x14ac:dyDescent="0.25">
      <c r="A42" s="12">
        <v>27</v>
      </c>
      <c r="B42" s="13" t="s">
        <v>52</v>
      </c>
      <c r="C42" s="12" t="s">
        <v>10</v>
      </c>
      <c r="D42" s="21">
        <v>6</v>
      </c>
      <c r="E42" s="15">
        <v>113.35</v>
      </c>
      <c r="F42" s="16">
        <f t="shared" si="3"/>
        <v>23.8</v>
      </c>
      <c r="G42" s="25">
        <f t="shared" si="4"/>
        <v>137.15</v>
      </c>
      <c r="H42" s="17">
        <f t="shared" si="5"/>
        <v>822.9</v>
      </c>
    </row>
    <row r="43" spans="1:11" x14ac:dyDescent="0.25">
      <c r="A43" s="12">
        <v>50</v>
      </c>
      <c r="B43" s="13" t="s">
        <v>53</v>
      </c>
      <c r="C43" s="12" t="s">
        <v>10</v>
      </c>
      <c r="D43" s="21">
        <v>6</v>
      </c>
      <c r="E43" s="15">
        <v>251.93</v>
      </c>
      <c r="F43" s="16">
        <f t="shared" si="3"/>
        <v>52.91</v>
      </c>
      <c r="G43" s="25">
        <f t="shared" si="4"/>
        <v>304.84000000000003</v>
      </c>
      <c r="H43" s="17">
        <f t="shared" si="5"/>
        <v>1829.04</v>
      </c>
    </row>
    <row r="44" spans="1:11" ht="31.5" x14ac:dyDescent="0.25">
      <c r="A44" s="12">
        <v>70</v>
      </c>
      <c r="B44" s="13" t="s">
        <v>54</v>
      </c>
      <c r="C44" s="12" t="s">
        <v>31</v>
      </c>
      <c r="D44" s="25">
        <v>1.5</v>
      </c>
      <c r="E44" s="15">
        <v>390.31</v>
      </c>
      <c r="F44" s="16">
        <f t="shared" si="3"/>
        <v>81.97</v>
      </c>
      <c r="G44" s="25">
        <f t="shared" si="4"/>
        <v>472.28</v>
      </c>
      <c r="H44" s="17">
        <f t="shared" si="5"/>
        <v>708.42</v>
      </c>
    </row>
    <row r="45" spans="1:11" ht="31.5" x14ac:dyDescent="0.25">
      <c r="A45" s="12">
        <v>71</v>
      </c>
      <c r="B45" s="13" t="s">
        <v>82</v>
      </c>
      <c r="C45" s="12" t="s">
        <v>31</v>
      </c>
      <c r="D45" s="27">
        <v>1.5</v>
      </c>
      <c r="E45" s="15">
        <v>1770</v>
      </c>
      <c r="F45" s="16">
        <f t="shared" ref="F45" si="6">ROUND(E45*0.21,2)</f>
        <v>371.7</v>
      </c>
      <c r="G45" s="27">
        <f t="shared" ref="G45" si="7">F45+E45</f>
        <v>2141.6999999999998</v>
      </c>
      <c r="H45" s="17">
        <f t="shared" ref="H45" si="8">ROUND(G45*D45,2)</f>
        <v>3212.55</v>
      </c>
    </row>
    <row r="46" spans="1:11" ht="31.5" hidden="1" x14ac:dyDescent="0.25">
      <c r="A46" s="12">
        <v>72</v>
      </c>
      <c r="B46" s="13" t="s">
        <v>55</v>
      </c>
      <c r="C46" s="12" t="s">
        <v>31</v>
      </c>
      <c r="D46" s="25"/>
      <c r="E46" s="15">
        <v>2243.0100000000002</v>
      </c>
      <c r="F46" s="16">
        <f t="shared" si="3"/>
        <v>471.03</v>
      </c>
      <c r="G46" s="25">
        <f t="shared" si="4"/>
        <v>2714.04</v>
      </c>
      <c r="H46" s="17">
        <f t="shared" si="5"/>
        <v>0</v>
      </c>
    </row>
    <row r="47" spans="1:11" ht="47.25" hidden="1" x14ac:dyDescent="0.25">
      <c r="A47" s="12">
        <v>73</v>
      </c>
      <c r="B47" s="13" t="s">
        <v>56</v>
      </c>
      <c r="C47" s="12" t="s">
        <v>57</v>
      </c>
      <c r="D47" s="14"/>
      <c r="E47" s="15">
        <v>290.38</v>
      </c>
      <c r="F47" s="16">
        <f t="shared" si="3"/>
        <v>60.98</v>
      </c>
      <c r="G47" s="25">
        <f t="shared" si="4"/>
        <v>351.36</v>
      </c>
      <c r="H47" s="17">
        <f t="shared" si="5"/>
        <v>0</v>
      </c>
    </row>
    <row r="48" spans="1:11" ht="31.5" hidden="1" x14ac:dyDescent="0.25">
      <c r="A48" s="12">
        <v>6</v>
      </c>
      <c r="B48" s="13" t="s">
        <v>58</v>
      </c>
      <c r="C48" s="12" t="s">
        <v>31</v>
      </c>
      <c r="D48" s="25"/>
      <c r="E48" s="15">
        <v>61.25</v>
      </c>
      <c r="F48" s="16">
        <f t="shared" si="3"/>
        <v>12.86</v>
      </c>
      <c r="G48" s="25">
        <f t="shared" si="4"/>
        <v>74.11</v>
      </c>
      <c r="H48" s="17">
        <f t="shared" si="5"/>
        <v>0</v>
      </c>
    </row>
    <row r="49" spans="1:11" ht="27" hidden="1" customHeight="1" x14ac:dyDescent="0.25">
      <c r="A49" s="12">
        <v>7</v>
      </c>
      <c r="B49" s="13" t="s">
        <v>59</v>
      </c>
      <c r="C49" s="12" t="s">
        <v>31</v>
      </c>
      <c r="D49" s="25"/>
      <c r="E49" s="15">
        <v>45.44</v>
      </c>
      <c r="F49" s="16">
        <f t="shared" si="3"/>
        <v>9.5399999999999991</v>
      </c>
      <c r="G49" s="25">
        <f t="shared" si="4"/>
        <v>54.98</v>
      </c>
      <c r="H49" s="17">
        <f t="shared" si="5"/>
        <v>0</v>
      </c>
    </row>
    <row r="50" spans="1:11" ht="31.5" hidden="1" customHeight="1" x14ac:dyDescent="0.25">
      <c r="A50" s="12">
        <v>13</v>
      </c>
      <c r="B50" s="13" t="s">
        <v>76</v>
      </c>
      <c r="C50" s="12" t="s">
        <v>47</v>
      </c>
      <c r="D50" s="25"/>
      <c r="E50" s="15">
        <v>68.22</v>
      </c>
      <c r="F50" s="16">
        <f t="shared" si="3"/>
        <v>14.33</v>
      </c>
      <c r="G50" s="25">
        <f t="shared" si="4"/>
        <v>82.55</v>
      </c>
      <c r="H50" s="17">
        <f t="shared" si="5"/>
        <v>0</v>
      </c>
    </row>
    <row r="51" spans="1:11" ht="31.5" x14ac:dyDescent="0.25">
      <c r="A51" s="12">
        <v>14</v>
      </c>
      <c r="B51" s="13" t="s">
        <v>60</v>
      </c>
      <c r="C51" s="12" t="s">
        <v>47</v>
      </c>
      <c r="D51" s="25">
        <v>3.2</v>
      </c>
      <c r="E51" s="15">
        <v>71.88</v>
      </c>
      <c r="F51" s="16">
        <f t="shared" si="3"/>
        <v>15.09</v>
      </c>
      <c r="G51" s="25">
        <f t="shared" si="4"/>
        <v>86.97</v>
      </c>
      <c r="H51" s="17">
        <f t="shared" si="5"/>
        <v>278.3</v>
      </c>
    </row>
    <row r="52" spans="1:11" ht="31.5" hidden="1" x14ac:dyDescent="0.25">
      <c r="A52" s="12">
        <v>12</v>
      </c>
      <c r="B52" s="13" t="s">
        <v>61</v>
      </c>
      <c r="C52" s="12" t="s">
        <v>24</v>
      </c>
      <c r="D52" s="25"/>
      <c r="E52" s="15">
        <v>77.290000000000006</v>
      </c>
      <c r="F52" s="16">
        <f t="shared" si="3"/>
        <v>16.23</v>
      </c>
      <c r="G52" s="25">
        <f t="shared" si="4"/>
        <v>93.52000000000001</v>
      </c>
      <c r="H52" s="17">
        <f t="shared" si="5"/>
        <v>0</v>
      </c>
    </row>
    <row r="53" spans="1:11" ht="31.5" hidden="1" x14ac:dyDescent="0.25">
      <c r="A53" s="12">
        <v>15</v>
      </c>
      <c r="B53" s="13" t="s">
        <v>62</v>
      </c>
      <c r="C53" s="12" t="s">
        <v>31</v>
      </c>
      <c r="D53" s="25"/>
      <c r="E53" s="15">
        <v>901.11</v>
      </c>
      <c r="F53" s="16">
        <f t="shared" si="3"/>
        <v>189.23</v>
      </c>
      <c r="G53" s="25">
        <f t="shared" si="4"/>
        <v>1090.3399999999999</v>
      </c>
      <c r="H53" s="17">
        <f t="shared" si="5"/>
        <v>0</v>
      </c>
    </row>
    <row r="54" spans="1:11" ht="31.5" hidden="1" x14ac:dyDescent="0.25">
      <c r="A54" s="12">
        <v>60</v>
      </c>
      <c r="B54" s="13" t="s">
        <v>63</v>
      </c>
      <c r="C54" s="12" t="s">
        <v>24</v>
      </c>
      <c r="D54" s="25"/>
      <c r="E54" s="15">
        <v>145.68</v>
      </c>
      <c r="F54" s="16">
        <f t="shared" si="3"/>
        <v>30.59</v>
      </c>
      <c r="G54" s="25">
        <f t="shared" si="4"/>
        <v>176.27</v>
      </c>
      <c r="H54" s="17">
        <f t="shared" si="5"/>
        <v>0</v>
      </c>
    </row>
    <row r="55" spans="1:11" ht="31.5" x14ac:dyDescent="0.25">
      <c r="A55" s="12">
        <v>17</v>
      </c>
      <c r="B55" s="13" t="s">
        <v>64</v>
      </c>
      <c r="C55" s="12" t="s">
        <v>31</v>
      </c>
      <c r="D55" s="25">
        <v>12.5</v>
      </c>
      <c r="E55" s="15">
        <v>1320.86</v>
      </c>
      <c r="F55" s="16">
        <f t="shared" si="3"/>
        <v>277.38</v>
      </c>
      <c r="G55" s="25">
        <f t="shared" si="4"/>
        <v>1598.2399999999998</v>
      </c>
      <c r="H55" s="17">
        <f t="shared" si="5"/>
        <v>19978</v>
      </c>
    </row>
    <row r="56" spans="1:11" ht="63" x14ac:dyDescent="0.25">
      <c r="A56" s="12">
        <v>18</v>
      </c>
      <c r="B56" s="13" t="s">
        <v>65</v>
      </c>
      <c r="C56" s="12" t="s">
        <v>45</v>
      </c>
      <c r="D56" s="21">
        <v>1250</v>
      </c>
      <c r="E56" s="15">
        <v>-4.12</v>
      </c>
      <c r="F56" s="16">
        <f t="shared" si="3"/>
        <v>-0.87</v>
      </c>
      <c r="G56" s="25">
        <f t="shared" si="4"/>
        <v>-4.99</v>
      </c>
      <c r="H56" s="17">
        <f t="shared" si="5"/>
        <v>-6237.5</v>
      </c>
      <c r="I56" s="1" t="s">
        <v>66</v>
      </c>
      <c r="J56" s="2">
        <v>2.06</v>
      </c>
    </row>
    <row r="57" spans="1:11" ht="31.5" x14ac:dyDescent="0.25">
      <c r="A57" s="12">
        <v>79</v>
      </c>
      <c r="B57" s="13" t="s">
        <v>67</v>
      </c>
      <c r="C57" s="12" t="s">
        <v>10</v>
      </c>
      <c r="D57" s="21">
        <v>3</v>
      </c>
      <c r="E57" s="15">
        <v>26.26</v>
      </c>
      <c r="F57" s="16">
        <f t="shared" si="3"/>
        <v>5.51</v>
      </c>
      <c r="G57" s="25">
        <f t="shared" si="4"/>
        <v>31.770000000000003</v>
      </c>
      <c r="H57" s="17">
        <f t="shared" si="5"/>
        <v>95.31</v>
      </c>
    </row>
    <row r="58" spans="1:11" ht="31.5" hidden="1" x14ac:dyDescent="0.25">
      <c r="A58" s="12">
        <v>30</v>
      </c>
      <c r="B58" s="13" t="s">
        <v>68</v>
      </c>
      <c r="C58" s="12" t="s">
        <v>31</v>
      </c>
      <c r="D58" s="25"/>
      <c r="E58" s="15">
        <v>272.94</v>
      </c>
      <c r="F58" s="16">
        <f t="shared" si="3"/>
        <v>57.32</v>
      </c>
      <c r="G58" s="25">
        <f t="shared" si="4"/>
        <v>330.26</v>
      </c>
      <c r="H58" s="17">
        <f t="shared" si="5"/>
        <v>0</v>
      </c>
      <c r="K58" s="23">
        <f>H58/3</f>
        <v>0</v>
      </c>
    </row>
    <row r="59" spans="1:11" ht="31.5" hidden="1" x14ac:dyDescent="0.25">
      <c r="A59" s="12">
        <v>31</v>
      </c>
      <c r="B59" s="13" t="s">
        <v>69</v>
      </c>
      <c r="C59" s="12" t="s">
        <v>45</v>
      </c>
      <c r="D59" s="25"/>
      <c r="E59" s="15">
        <v>1.66</v>
      </c>
      <c r="F59" s="16">
        <f t="shared" si="3"/>
        <v>0.35</v>
      </c>
      <c r="G59" s="25">
        <f t="shared" si="4"/>
        <v>2.0099999999999998</v>
      </c>
      <c r="H59" s="17">
        <f t="shared" si="5"/>
        <v>0</v>
      </c>
      <c r="I59" s="1" t="s">
        <v>66</v>
      </c>
      <c r="J59" s="2">
        <v>0.83</v>
      </c>
      <c r="K59" s="23">
        <f>H59-K58</f>
        <v>0</v>
      </c>
    </row>
    <row r="60" spans="1:11" ht="47.25" x14ac:dyDescent="0.25">
      <c r="A60" s="12">
        <v>77</v>
      </c>
      <c r="B60" s="13" t="s">
        <v>70</v>
      </c>
      <c r="C60" s="12" t="s">
        <v>31</v>
      </c>
      <c r="D60" s="25">
        <v>0.1</v>
      </c>
      <c r="E60" s="15">
        <v>345.35</v>
      </c>
      <c r="F60" s="16">
        <f t="shared" si="3"/>
        <v>72.52</v>
      </c>
      <c r="G60" s="25">
        <f t="shared" si="4"/>
        <v>417.87</v>
      </c>
      <c r="H60" s="17">
        <f t="shared" si="5"/>
        <v>41.79</v>
      </c>
    </row>
    <row r="61" spans="1:11" ht="18.75" x14ac:dyDescent="0.25">
      <c r="A61" s="12">
        <v>78</v>
      </c>
      <c r="B61" s="13" t="s">
        <v>71</v>
      </c>
      <c r="C61" s="12" t="s">
        <v>31</v>
      </c>
      <c r="D61" s="25">
        <v>0.1</v>
      </c>
      <c r="E61" s="15">
        <v>93.09</v>
      </c>
      <c r="F61" s="16">
        <f t="shared" si="3"/>
        <v>19.55</v>
      </c>
      <c r="G61" s="25">
        <f t="shared" si="4"/>
        <v>112.64</v>
      </c>
      <c r="H61" s="17">
        <f t="shared" si="5"/>
        <v>11.26</v>
      </c>
    </row>
    <row r="62" spans="1:11" ht="31.5" x14ac:dyDescent="0.25">
      <c r="A62" s="12">
        <v>4</v>
      </c>
      <c r="B62" s="13" t="s">
        <v>72</v>
      </c>
      <c r="C62" s="12" t="s">
        <v>12</v>
      </c>
      <c r="D62" s="19">
        <v>1.41</v>
      </c>
      <c r="E62" s="15">
        <v>291.91000000000003</v>
      </c>
      <c r="F62" s="16">
        <f t="shared" si="3"/>
        <v>61.3</v>
      </c>
      <c r="G62" s="25">
        <f t="shared" si="4"/>
        <v>353.21000000000004</v>
      </c>
      <c r="H62" s="17">
        <f t="shared" si="5"/>
        <v>498.03</v>
      </c>
    </row>
    <row r="63" spans="1:11" x14ac:dyDescent="0.25">
      <c r="A63" s="28" t="s">
        <v>73</v>
      </c>
      <c r="B63" s="28"/>
      <c r="C63" s="28"/>
      <c r="D63" s="28"/>
      <c r="E63" s="28"/>
      <c r="F63" s="29"/>
      <c r="G63" s="29"/>
      <c r="H63" s="22">
        <f>SUM(H8:H62)</f>
        <v>60011.98000000001</v>
      </c>
      <c r="I63" s="1">
        <f>H63/D55/100</f>
        <v>48.009584000000004</v>
      </c>
    </row>
  </sheetData>
  <mergeCells count="9">
    <mergeCell ref="A63:G63"/>
    <mergeCell ref="A1:H1"/>
    <mergeCell ref="A3:H3"/>
    <mergeCell ref="A5:A6"/>
    <mergeCell ref="B5:B6"/>
    <mergeCell ref="C5:C6"/>
    <mergeCell ref="D5:D6"/>
    <mergeCell ref="E5:G5"/>
    <mergeCell ref="H5:H6"/>
  </mergeCells>
  <printOptions horizontalCentered="1"/>
  <pageMargins left="0.27559055118110237" right="0.15748031496062992" top="0.15748031496062992" bottom="0.15748031496062992" header="0.15748031496062992" footer="0.15748031496062992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perskaičiuota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lastModifiedBy>Rita Misiūnienė</cp:lastModifiedBy>
  <dcterms:created xsi:type="dcterms:W3CDTF">2021-03-30T11:55:10Z</dcterms:created>
  <dcterms:modified xsi:type="dcterms:W3CDTF">2022-08-18T08:20:07Z</dcterms:modified>
</cp:coreProperties>
</file>