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nvstc123nvs\Desktop\ST-183\"/>
    </mc:Choice>
  </mc:AlternateContent>
  <xr:revisionPtr revIDLastSave="0" documentId="13_ncr:1_{EC8F1F68-94C5-4FFF-97E6-71F647FF8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S" sheetId="1" r:id="rId1"/>
    <sheet name="verte" sheetId="2" r:id="rId2"/>
    <sheet name="Sheet3" sheetId="3" r:id="rId3"/>
  </sheets>
  <definedNames>
    <definedName name="_xlnm._FilterDatabase" localSheetId="0" hidden="1">TS!$A$5:$N$10</definedName>
    <definedName name="_xlnm.Print_Area" localSheetId="0">TS!$A$1:$N$10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 s="1"/>
  <c r="AN6" i="1" s="1"/>
  <c r="L6" i="1"/>
  <c r="N7" i="1"/>
  <c r="M7" i="1"/>
  <c r="L7" i="1"/>
  <c r="M8" i="1"/>
  <c r="L8" i="1"/>
  <c r="N8" i="1" s="1"/>
  <c r="AN8" i="1" s="1"/>
  <c r="K8" i="1"/>
  <c r="M9" i="1"/>
  <c r="N9" i="1" s="1"/>
  <c r="AN9" i="1" s="1"/>
  <c r="L9" i="1"/>
  <c r="AN7" i="1" l="1"/>
</calcChain>
</file>

<file path=xl/sharedStrings.xml><?xml version="1.0" encoding="utf-8"?>
<sst xmlns="http://schemas.openxmlformats.org/spreadsheetml/2006/main" count="60" uniqueCount="46">
  <si>
    <t>BVPŽ kodas</t>
  </si>
  <si>
    <t>Specifikacija</t>
  </si>
  <si>
    <t>Fasuotė, mato vienetas</t>
  </si>
  <si>
    <t>Vnt. kaina Eur  be PVM</t>
  </si>
  <si>
    <t>PVM (%)</t>
  </si>
  <si>
    <t>Vnt. kaina Eur su PVM</t>
  </si>
  <si>
    <t>33141625-7</t>
  </si>
  <si>
    <t>Cisticerkozė IgG</t>
  </si>
  <si>
    <t>ELISA metodui. Plokštelių juostelės laužomos po 1 šulinėlį. Mėginio skiedimas 1:100, tūris 100 mikrol. Bendra inkubacija 1 val.45 min. Plovimas 3 kartus po 300mkrl.;3 kontrolės:teigiama, neigiama ir ribinė kontrolė. Rezultatas išreiškiamas vienetais. CE ir IVD sertifikatai.</t>
  </si>
  <si>
    <t>1 pak./96 testai</t>
  </si>
  <si>
    <t>Toksokorozė IgG</t>
  </si>
  <si>
    <t xml:space="preserve">ELISA metodui. Plokštelių juostelės laužomos po 1 šulinėlį. Mėginio skiedimas 1:100, tūris 100 mikrol. Bendra inkubacija 1 val. 45 min. Plovimas 3 kartus po 300. 3 kontrolės:teigiama , neigiama ir ribinė (cut-off). Rezultatas išreiškiamas vienetais.  CE ir IVD sertifikatai </t>
  </si>
  <si>
    <t>Entamoeba histolytica IgG</t>
  </si>
  <si>
    <t>33696500-0</t>
  </si>
  <si>
    <t>Reagentai toksoplazmozės IgA nustatymui</t>
  </si>
  <si>
    <t>Reagentai toksoplazmozės IgA nustatymui IFA metodu. Plokštelės laužomos bent po aštuonis šulinėlius. Privalomai į rinkinį turi įeiti toksoplazmozės antigenas. Rinkiniai su CE ir IVD ženklinimu.</t>
  </si>
  <si>
    <t>Pirkimo objekto dalies Nr.</t>
  </si>
  <si>
    <t>Pirkimo objekto dalies pavadinimas</t>
  </si>
  <si>
    <t>Tiekėjas</t>
  </si>
  <si>
    <t>Tiekėjo siūlomos prekės techninių reikalavimų reikšmė (tiekėjas turi nurodyti tikslius dydžius, medžiagas, išmatavimus ir pan.)</t>
  </si>
  <si>
    <t>Gamintojas ir gamintojo katalogo Nr., gamintojo fasuotė</t>
  </si>
  <si>
    <t>Maksimalus orientacinis vnt. kiekis</t>
  </si>
  <si>
    <t>Suma Eur be PVM (maks.orient. kiekiui)</t>
  </si>
  <si>
    <t>Suma Eur su PVM (maks. orient. kiekiui)</t>
  </si>
  <si>
    <t>Atviro konkurso sąlygų 1 priedas</t>
  </si>
  <si>
    <t>Vadybininkas</t>
  </si>
  <si>
    <t>PVM dydis %</t>
  </si>
  <si>
    <t>PVM suma</t>
  </si>
  <si>
    <t>Gamintojas</t>
  </si>
  <si>
    <t>Prekes kodas</t>
  </si>
  <si>
    <t>MBALI</t>
  </si>
  <si>
    <t>UAB Multilabo</t>
  </si>
  <si>
    <t>Novatec</t>
  </si>
  <si>
    <t>Novatec; Entamoeba histolytica IgG (Amebiasis)  (ENTG0140), 96 testai</t>
  </si>
  <si>
    <t>Bio-rad; PLATELIA™ TOXO IgA TMB  (72737), 96 testai</t>
  </si>
  <si>
    <t>Bio-rad</t>
  </si>
  <si>
    <t>B72737</t>
  </si>
  <si>
    <t>Rinkinio PLATELIATM TOXO IgA TMB reagentai yra skirti toksoplazmozės IgA nustatymui IFA metodu. Rinkinyje naudojamos plokštelės laužomos po aštuonis šulinėlius.Rinkinio sudėtyje yra toksoplazmozės antigenas. Rinkiniai turi CE ir IVD ženklinimas</t>
  </si>
  <si>
    <t>Tyrimas Entamoeba histolytica yra atliekamas ELISA metodu. Rinkinyje naudojamos plokštelių juostelės yra laužomos po 1 šulinėlį. Mėginio skiedimas atliekamas santykiu 1:100, tyrime naudojams tūris yra 100 mikrol. Tyrimo bendras inkubacijos laikas siekia 1 val.45 min. Plovimas atliekamas 3 kartus po 300mkrl. Rinkinio sudėtyje yra 3 kontrolės:teigiama, neigiama ir ribinė kontrolė. Rezultatas yra išreiškiamas vienetais. Tiekėjas pateikia  CE ir IVD sertifikatus</t>
  </si>
  <si>
    <t>ENTG0140</t>
  </si>
  <si>
    <t>Tyrimas Toxocara canis IgG yra atliekamas ELISA metodu. Rinkinyje naudojamos plokštelių juostelės yra laužomos po 1 šulinėlį. Mėginio skiedimas atliekamas santykiu 1:100, tyrime naudojams tūris yra 100 mikrol. Tyrimo bendras inkubacijos laikas siekia 1 val.45 min. Plovimas atliekamas 3 kartus po 300mkrl. Rinkinio sudėtyje yra 3 kontrolės:teigiama, neigiama ir ribinė kontrolė. Rezultatas yra išreiškiamas vienetais. Tiekėjas pateikia  CE ir IVD sertifikatus</t>
  </si>
  <si>
    <t>Novatec; Toxocara canis IgG (TOCG0450), 96 testai</t>
  </si>
  <si>
    <t>TOCG0450</t>
  </si>
  <si>
    <t>Tyrimas Taenia solium IgG yra atliekamas ELISA metodu. Rinkinyje naudojamos plokštelių juostelės yra laužomos po 1 šulinėlį. Mėginio skiedimas atliekamas santykiu 1:100, tyrime naudojams tūris yra 100 mikrol. Tyrimo bendras inkubacijos laikas siekia 1 val.45 min. Plovimas atliekamas 3 kartus po 300mkrl. Rinkinio sudėtyje yra 3 kontrolės:teigiama, neigiama ir ribinė kontrolė. Rezultatas yra išreiškiamas vienetais. Tiekėjas pateikia  CE ir IVD sertifikatus</t>
  </si>
  <si>
    <t>Novatec; Taenia solium IgG (Cysticercosis) (TAEG0420), 96 testai</t>
  </si>
  <si>
    <t>TAEG0420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</si>
</sst>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t_-;\-* #,##0.00\ _L_t_-;_-* &quot;-&quot;??\ _L_t_-;_-@_-"/>
    <numFmt numFmtId="165" formatCode="_-* #,##0.000\ _L_t_-;\-* #,##0.000\ _L_t_-;_-* &quot;-&quot;??.0\ _L_t_-;_-@_-"/>
    <numFmt numFmtId="166" formatCode="_-* #,##0\ _L_t_-;\-* #,##0\ _L_t_-;_-* &quot;-&quot;??\ _L_t_-;_-@_-"/>
    <numFmt numFmtId="167" formatCode="_-* #,###.##000\ _L_t_-;\-* #,###.##000\ _L_t_-;_-* &quot;-&quot;??\ _L_t_-;_-@_-"/>
    <numFmt numFmtId="168" formatCode="_-* #,##0.00\ _€_-;\-* #,##0.00\ _€_-;_-* &quot;-&quot;??\ _€_-;_-@_-"/>
  </numFmts>
  <fonts count="12" x14ac:knownFonts="1">
    <font>
      <sz val="11"/>
      <color theme="1"/>
      <name val="Calibri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0"/>
      <color indexed="63"/>
      <name val="Times New Roman"/>
      <family val="1"/>
      <charset val="204"/>
    </font>
    <font>
      <b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0DA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" fontId="7" fillId="2" borderId="1" xfId="5" applyNumberFormat="1" applyFont="1" applyFill="1" applyBorder="1" applyAlignment="1">
      <alignment horizontal="center" vertical="center" wrapText="1"/>
    </xf>
    <xf numFmtId="2" fontId="7" fillId="0" borderId="1" xfId="5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1" applyFont="1" applyFill="1" applyBorder="1" applyAlignment="1" applyProtection="1">
      <alignment horizontal="center" vertical="center" wrapText="1"/>
      <protection locked="0"/>
    </xf>
    <xf numFmtId="164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0" xfId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7" fillId="3" borderId="1" xfId="5" applyNumberFormat="1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 applyProtection="1">
      <alignment horizontal="center" vertical="center" wrapText="1"/>
      <protection locked="0"/>
    </xf>
    <xf numFmtId="1" fontId="7" fillId="3" borderId="1" xfId="5" applyNumberFormat="1" applyFont="1" applyFill="1" applyBorder="1" applyAlignment="1" applyProtection="1">
      <alignment horizontal="center" vertical="center" wrapText="1"/>
      <protection locked="0"/>
    </xf>
    <xf numFmtId="165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5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Font="1" applyFill="1" applyBorder="1" applyAlignment="1" applyProtection="1">
      <alignment horizontal="center" vertical="center" wrapText="1"/>
      <protection locked="0"/>
    </xf>
    <xf numFmtId="1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6" fillId="0" borderId="1" xfId="1" applyFont="1" applyFill="1" applyBorder="1" applyAlignment="1" applyProtection="1">
      <alignment vertical="center" wrapText="1"/>
      <protection locked="0"/>
    </xf>
    <xf numFmtId="168" fontId="4" fillId="0" borderId="1" xfId="0" applyNumberFormat="1" applyFont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</cellXfs>
  <cellStyles count="37">
    <cellStyle name="Comma" xfId="1" builtinId="3"/>
    <cellStyle name="Normal" xfId="0" builtinId="0"/>
    <cellStyle name="Normal 10" xfId="7" xr:uid="{00000000-0005-0000-0000-000002000000}"/>
    <cellStyle name="Normal 13" xfId="8" xr:uid="{00000000-0005-0000-0000-000003000000}"/>
    <cellStyle name="Normal 14" xfId="9" xr:uid="{00000000-0005-0000-0000-000004000000}"/>
    <cellStyle name="Normal 17" xfId="10" xr:uid="{00000000-0005-0000-0000-000005000000}"/>
    <cellStyle name="Normal 18" xfId="11" xr:uid="{00000000-0005-0000-0000-000006000000}"/>
    <cellStyle name="Normal 19" xfId="4" xr:uid="{00000000-0005-0000-0000-000007000000}"/>
    <cellStyle name="Normal 2" xfId="5" xr:uid="{00000000-0005-0000-0000-000008000000}"/>
    <cellStyle name="Normal 2 10" xfId="2" xr:uid="{00000000-0005-0000-0000-000009000000}"/>
    <cellStyle name="Normal 2 12" xfId="12" xr:uid="{00000000-0005-0000-0000-00000A000000}"/>
    <cellStyle name="Normal 2 14" xfId="3" xr:uid="{00000000-0005-0000-0000-00000B000000}"/>
    <cellStyle name="Normal 2 15" xfId="13" xr:uid="{00000000-0005-0000-0000-00000C000000}"/>
    <cellStyle name="Normal 2 19" xfId="14" xr:uid="{00000000-0005-0000-0000-00000D000000}"/>
    <cellStyle name="Normal 2 2" xfId="15" xr:uid="{00000000-0005-0000-0000-00000E000000}"/>
    <cellStyle name="Normal 2 2 2" xfId="35" xr:uid="{00000000-0005-0000-0000-00000F000000}"/>
    <cellStyle name="Normal 2 21" xfId="16" xr:uid="{00000000-0005-0000-0000-000010000000}"/>
    <cellStyle name="Normal 2 22" xfId="17" xr:uid="{00000000-0005-0000-0000-000011000000}"/>
    <cellStyle name="Normal 2 23" xfId="18" xr:uid="{00000000-0005-0000-0000-000012000000}"/>
    <cellStyle name="Normal 2 25" xfId="19" xr:uid="{00000000-0005-0000-0000-000013000000}"/>
    <cellStyle name="Normal 2 27" xfId="20" xr:uid="{00000000-0005-0000-0000-000014000000}"/>
    <cellStyle name="Normal 2 3" xfId="21" xr:uid="{00000000-0005-0000-0000-000015000000}"/>
    <cellStyle name="Normal 2 34" xfId="22" xr:uid="{00000000-0005-0000-0000-000016000000}"/>
    <cellStyle name="Normal 2 40" xfId="23" xr:uid="{00000000-0005-0000-0000-000017000000}"/>
    <cellStyle name="Normal 2 41" xfId="24" xr:uid="{00000000-0005-0000-0000-000018000000}"/>
    <cellStyle name="Normal 2 50" xfId="25" xr:uid="{00000000-0005-0000-0000-000019000000}"/>
    <cellStyle name="Normal 2 54" xfId="6" xr:uid="{00000000-0005-0000-0000-00001A000000}"/>
    <cellStyle name="Normal 2 9" xfId="26" xr:uid="{00000000-0005-0000-0000-00001B000000}"/>
    <cellStyle name="Normal 2_2011 01 21 Mikrobiol skyr specifikacija is Virbalienes 02 26" xfId="27" xr:uid="{00000000-0005-0000-0000-00001C000000}"/>
    <cellStyle name="Normal 20" xfId="28" xr:uid="{00000000-0005-0000-0000-00001D000000}"/>
    <cellStyle name="Normal 21" xfId="29" xr:uid="{00000000-0005-0000-0000-00001E000000}"/>
    <cellStyle name="Normal 3" xfId="30" xr:uid="{00000000-0005-0000-0000-00001F000000}"/>
    <cellStyle name="Normal 4" xfId="31" xr:uid="{00000000-0005-0000-0000-000020000000}"/>
    <cellStyle name="Normal 5" xfId="32" xr:uid="{00000000-0005-0000-0000-000021000000}"/>
    <cellStyle name="Normal 6" xfId="34" xr:uid="{00000000-0005-0000-0000-000022000000}"/>
    <cellStyle name="Normal 7" xfId="36" xr:uid="{00000000-0005-0000-0000-000023000000}"/>
    <cellStyle name="Normal 8" xfId="33" xr:uid="{00000000-0005-0000-0000-000024000000}"/>
  </cellStyles>
  <dxfs count="0"/>
  <tableStyles count="0" defaultTableStyle="TableStyleMedium9" defaultPivotStyle="PivotStyleLight16"/>
  <colors>
    <mruColors>
      <color rgb="FFFFFF00"/>
      <color rgb="FFCCC0DA"/>
      <color rgb="FFBFBFBF"/>
      <color rgb="FFA8DF7B"/>
      <color rgb="FFC4BD97"/>
      <color rgb="FFFABF8F"/>
      <color rgb="FFF377F7"/>
      <color rgb="FFFF0000"/>
      <color rgb="FF92D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25</xdr:col>
      <xdr:colOff>379152</xdr:colOff>
      <xdr:row>48</xdr:row>
      <xdr:rowOff>94119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AE1D2-70D6-4D22-9378-2FC8333A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90500"/>
          <a:ext cx="14780952" cy="9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P11"/>
  <sheetViews>
    <sheetView tabSelected="1" topLeftCell="A5" zoomScale="70" zoomScaleNormal="70" workbookViewId="0">
      <selection activeCell="N6" sqref="N6:N9"/>
    </sheetView>
  </sheetViews>
  <sheetFormatPr defaultColWidth="9.140625" defaultRowHeight="12.75" x14ac:dyDescent="0.25"/>
  <cols>
    <col min="1" max="1" width="8.28515625" style="2" customWidth="1"/>
    <col min="2" max="2" width="20.85546875" style="2" customWidth="1"/>
    <col min="3" max="3" width="11.85546875" style="1" customWidth="1"/>
    <col min="4" max="4" width="30.28515625" style="1" customWidth="1"/>
    <col min="5" max="5" width="25.42578125" style="1" customWidth="1"/>
    <col min="6" max="6" width="33.140625" style="1" customWidth="1"/>
    <col min="7" max="7" width="20.140625" style="1" customWidth="1"/>
    <col min="8" max="8" width="12.140625" style="1" customWidth="1"/>
    <col min="9" max="9" width="12.5703125" style="2" customWidth="1"/>
    <col min="10" max="10" width="10.7109375" style="1" customWidth="1"/>
    <col min="11" max="11" width="9.140625" style="1" customWidth="1"/>
    <col min="12" max="12" width="10.85546875" style="3" customWidth="1"/>
    <col min="13" max="13" width="12.42578125" style="1" customWidth="1"/>
    <col min="14" max="14" width="25.28515625" style="4" customWidth="1"/>
    <col min="15" max="15" width="18.140625" style="1" hidden="1" customWidth="1"/>
    <col min="16" max="37" width="0" style="1" hidden="1" customWidth="1"/>
    <col min="38" max="38" width="19.7109375" style="1" hidden="1" customWidth="1"/>
    <col min="39" max="40" width="0" style="1" hidden="1" customWidth="1"/>
    <col min="41" max="42" width="16.28515625" style="1" hidden="1" customWidth="1"/>
    <col min="43" max="16384" width="9.140625" style="1"/>
  </cols>
  <sheetData>
    <row r="3" spans="1:42" ht="13.5" thickBot="1" x14ac:dyDescent="0.3">
      <c r="L3" s="3" t="s">
        <v>24</v>
      </c>
    </row>
    <row r="4" spans="1:42" ht="155.25" customHeight="1" x14ac:dyDescent="0.25">
      <c r="A4" s="5" t="s">
        <v>16</v>
      </c>
      <c r="B4" s="21" t="s">
        <v>17</v>
      </c>
      <c r="C4" s="22" t="s">
        <v>0</v>
      </c>
      <c r="D4" s="23" t="s">
        <v>1</v>
      </c>
      <c r="E4" s="23" t="s">
        <v>18</v>
      </c>
      <c r="F4" s="23" t="s">
        <v>19</v>
      </c>
      <c r="G4" s="23" t="s">
        <v>20</v>
      </c>
      <c r="H4" s="22" t="s">
        <v>2</v>
      </c>
      <c r="I4" s="21" t="s">
        <v>21</v>
      </c>
      <c r="J4" s="6" t="s">
        <v>3</v>
      </c>
      <c r="K4" s="24" t="s">
        <v>4</v>
      </c>
      <c r="L4" s="25" t="s">
        <v>5</v>
      </c>
      <c r="M4" s="26" t="s">
        <v>22</v>
      </c>
      <c r="N4" s="27" t="s">
        <v>23</v>
      </c>
      <c r="AL4" s="39" t="s">
        <v>25</v>
      </c>
      <c r="AM4" s="40" t="s">
        <v>26</v>
      </c>
      <c r="AN4" s="40" t="s">
        <v>27</v>
      </c>
      <c r="AO4" s="40" t="s">
        <v>28</v>
      </c>
      <c r="AP4" s="40" t="s">
        <v>29</v>
      </c>
    </row>
    <row r="5" spans="1:42" x14ac:dyDescent="0.25">
      <c r="A5" s="28"/>
      <c r="B5" s="29"/>
      <c r="C5" s="30"/>
      <c r="D5" s="31"/>
      <c r="E5" s="31"/>
      <c r="F5" s="31"/>
      <c r="G5" s="31"/>
      <c r="H5" s="32"/>
      <c r="I5" s="36"/>
      <c r="J5" s="7"/>
      <c r="K5" s="33"/>
      <c r="L5" s="34"/>
      <c r="M5" s="31"/>
      <c r="N5" s="35"/>
      <c r="AL5" s="41"/>
      <c r="AM5" s="41"/>
      <c r="AN5" s="41"/>
      <c r="AO5" s="41"/>
      <c r="AP5" s="41"/>
    </row>
    <row r="6" spans="1:42" s="20" customFormat="1" ht="217.5" customHeight="1" x14ac:dyDescent="0.25">
      <c r="A6" s="8">
        <v>18</v>
      </c>
      <c r="B6" s="16" t="s">
        <v>7</v>
      </c>
      <c r="C6" s="17" t="s">
        <v>6</v>
      </c>
      <c r="D6" s="17" t="s">
        <v>8</v>
      </c>
      <c r="E6" s="17" t="s">
        <v>31</v>
      </c>
      <c r="F6" s="17" t="s">
        <v>43</v>
      </c>
      <c r="G6" s="17" t="s">
        <v>44</v>
      </c>
      <c r="H6" s="17" t="s">
        <v>9</v>
      </c>
      <c r="I6" s="37">
        <v>2</v>
      </c>
      <c r="J6" s="10">
        <v>138</v>
      </c>
      <c r="K6" s="14">
        <v>21</v>
      </c>
      <c r="L6" s="43">
        <f>J6*1.21</f>
        <v>166.98</v>
      </c>
      <c r="M6" s="12">
        <f>I6*J6</f>
        <v>276</v>
      </c>
      <c r="N6" s="13">
        <f>M6*1.21</f>
        <v>333.96</v>
      </c>
      <c r="O6" s="38"/>
      <c r="AL6" s="42" t="s">
        <v>30</v>
      </c>
      <c r="AM6" s="42">
        <v>21</v>
      </c>
      <c r="AN6" s="45">
        <f>N6-M6</f>
        <v>57.95999999999998</v>
      </c>
      <c r="AO6" s="42" t="s">
        <v>32</v>
      </c>
      <c r="AP6" s="42" t="s">
        <v>45</v>
      </c>
    </row>
    <row r="7" spans="1:42" ht="173.25" customHeight="1" x14ac:dyDescent="0.25">
      <c r="A7" s="9">
        <v>22</v>
      </c>
      <c r="B7" s="16" t="s">
        <v>10</v>
      </c>
      <c r="C7" s="10" t="s">
        <v>6</v>
      </c>
      <c r="D7" s="17" t="s">
        <v>11</v>
      </c>
      <c r="E7" s="17" t="s">
        <v>31</v>
      </c>
      <c r="F7" s="17" t="s">
        <v>40</v>
      </c>
      <c r="G7" s="17" t="s">
        <v>41</v>
      </c>
      <c r="H7" s="17" t="s">
        <v>9</v>
      </c>
      <c r="I7" s="37">
        <v>10</v>
      </c>
      <c r="J7" s="15">
        <v>138</v>
      </c>
      <c r="K7" s="14">
        <v>21</v>
      </c>
      <c r="L7" s="12">
        <f>J7*1.21</f>
        <v>166.98</v>
      </c>
      <c r="M7" s="12">
        <f>I7*J7</f>
        <v>1380</v>
      </c>
      <c r="N7" s="13">
        <f>L7*10</f>
        <v>1669.8</v>
      </c>
      <c r="O7" s="38"/>
      <c r="AL7" s="41" t="s">
        <v>30</v>
      </c>
      <c r="AM7" s="41">
        <v>21</v>
      </c>
      <c r="AN7" s="44">
        <f>N7-M7</f>
        <v>289.79999999999995</v>
      </c>
      <c r="AO7" s="41" t="s">
        <v>32</v>
      </c>
      <c r="AP7" s="41" t="s">
        <v>42</v>
      </c>
    </row>
    <row r="8" spans="1:42" ht="174.75" customHeight="1" x14ac:dyDescent="0.25">
      <c r="A8" s="9">
        <v>23</v>
      </c>
      <c r="B8" s="16" t="s">
        <v>12</v>
      </c>
      <c r="C8" s="10" t="s">
        <v>6</v>
      </c>
      <c r="D8" s="17" t="s">
        <v>11</v>
      </c>
      <c r="E8" s="17" t="s">
        <v>31</v>
      </c>
      <c r="F8" s="17" t="s">
        <v>38</v>
      </c>
      <c r="G8" s="17" t="s">
        <v>33</v>
      </c>
      <c r="H8" s="17" t="s">
        <v>9</v>
      </c>
      <c r="I8" s="37">
        <v>2</v>
      </c>
      <c r="J8" s="15">
        <v>138</v>
      </c>
      <c r="K8" s="14">
        <f>21</f>
        <v>21</v>
      </c>
      <c r="L8" s="12">
        <f>J8*1.21</f>
        <v>166.98</v>
      </c>
      <c r="M8" s="43">
        <f>J8*2</f>
        <v>276</v>
      </c>
      <c r="N8" s="13">
        <f>L8*2</f>
        <v>333.96</v>
      </c>
      <c r="O8" s="38"/>
      <c r="AL8" s="41" t="s">
        <v>30</v>
      </c>
      <c r="AM8" s="41">
        <v>21</v>
      </c>
      <c r="AN8" s="44">
        <f t="shared" ref="AN8:AN9" si="0">N8-M8</f>
        <v>57.95999999999998</v>
      </c>
      <c r="AO8" s="41" t="s">
        <v>32</v>
      </c>
      <c r="AP8" s="41" t="s">
        <v>39</v>
      </c>
    </row>
    <row r="9" spans="1:42" ht="125.25" customHeight="1" x14ac:dyDescent="0.25">
      <c r="A9" s="9">
        <v>59</v>
      </c>
      <c r="B9" s="16" t="s">
        <v>14</v>
      </c>
      <c r="C9" s="11" t="s">
        <v>13</v>
      </c>
      <c r="D9" s="10" t="s">
        <v>15</v>
      </c>
      <c r="E9" s="17" t="s">
        <v>31</v>
      </c>
      <c r="F9" s="10" t="s">
        <v>37</v>
      </c>
      <c r="G9" s="10" t="s">
        <v>34</v>
      </c>
      <c r="H9" s="17" t="s">
        <v>9</v>
      </c>
      <c r="I9" s="37">
        <v>4</v>
      </c>
      <c r="J9" s="15">
        <v>262</v>
      </c>
      <c r="K9" s="14">
        <v>21</v>
      </c>
      <c r="L9" s="12">
        <f>J9*1.21</f>
        <v>317.02</v>
      </c>
      <c r="M9" s="43">
        <f>J9*4</f>
        <v>1048</v>
      </c>
      <c r="N9" s="13">
        <f>M9*1.21</f>
        <v>1268.08</v>
      </c>
      <c r="AL9" s="41" t="s">
        <v>30</v>
      </c>
      <c r="AM9" s="41">
        <v>21</v>
      </c>
      <c r="AN9" s="44">
        <f t="shared" si="0"/>
        <v>220.07999999999993</v>
      </c>
      <c r="AO9" s="41" t="s">
        <v>35</v>
      </c>
      <c r="AP9" s="41" t="s">
        <v>36</v>
      </c>
    </row>
    <row r="10" spans="1:42" ht="30.95" customHeight="1" x14ac:dyDescent="0.25">
      <c r="N10" s="18"/>
    </row>
    <row r="11" spans="1:42" x14ac:dyDescent="0.25">
      <c r="N11" s="19"/>
    </row>
  </sheetData>
  <autoFilter ref="A5:N10" xr:uid="{00000000-0009-0000-0000-000000000000}">
    <sortState xmlns:xlrd2="http://schemas.microsoft.com/office/spreadsheetml/2017/richdata2" ref="A5:Q10">
      <sortCondition descending="1" ref="B5"/>
    </sortState>
  </autoFilter>
  <pageMargins left="0.7" right="0.7" top="0.75" bottom="0.75" header="0.3" footer="0.3"/>
  <pageSetup paperSize="9" scale="3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A30" sqref="A30"/>
    </sheetView>
  </sheetViews>
  <sheetFormatPr defaultColWidth="9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TS</vt:lpstr>
      <vt:lpstr>verte</vt:lpstr>
      <vt:lpstr>Sheet3</vt:lpstr>
      <vt:lpstr>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nvstc55nvs</dc:creator>
  <cp:lastModifiedBy>IJ</cp:lastModifiedBy>
  <cp:lastPrinted>2022-02-21T12:08:18Z</cp:lastPrinted>
  <dcterms:created xsi:type="dcterms:W3CDTF">2018-02-07T09:03:00Z</dcterms:created>
  <dcterms:modified xsi:type="dcterms:W3CDTF">2022-10-25T06:26:24Z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1033-11.2.0.10443</vt:lpwstr>
  </property>
  <property fmtid="{D5CDD505-2E9C-101B-9397-08002B2CF9AE}" pid="3" name="ICV">
    <vt:lpwstr>C70B33D3593E46CA83749138911E1621</vt:lpwstr>
  </property>
</Properties>
</file>