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192.168.0.200\specifikacijos\KONKURSAI\Tauragė\Tauragės ligoninė\2022-09-14 Med prekės ir Nitrilo pirštinės 622167\"/>
    </mc:Choice>
  </mc:AlternateContent>
  <xr:revisionPtr revIDLastSave="0" documentId="13_ncr:1_{945B3438-B7FA-4FC6-9AB1-29A4EB6DC1F1}" xr6:coauthVersionLast="47" xr6:coauthVersionMax="47" xr10:uidLastSave="{00000000-0000-0000-0000-000000000000}"/>
  <bookViews>
    <workbookView xWindow="-108" yWindow="-108" windowWidth="23256" windowHeight="12576" xr2:uid="{00000000-000D-0000-FFFF-FFFF00000000}"/>
  </bookViews>
  <sheets>
    <sheet name="Su SKS" sheetId="604" r:id="rId1"/>
    <sheet name="Lapas1" sheetId="605" r:id="rId2"/>
    <sheet name="Sheet3" sheetId="12"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111" i="604" l="1"/>
  <c r="I111" i="604"/>
  <c r="J111" i="604"/>
  <c r="I70" i="604"/>
  <c r="I69" i="604"/>
  <c r="H79" i="604"/>
  <c r="H77" i="604"/>
  <c r="H74" i="604"/>
  <c r="I74" i="604" s="1"/>
  <c r="H75" i="604"/>
  <c r="I75" i="604" s="1"/>
  <c r="H76" i="604"/>
  <c r="H73" i="604"/>
  <c r="I79" i="604" l="1"/>
  <c r="I76" i="604"/>
  <c r="J76" i="604" s="1"/>
  <c r="J74" i="604"/>
  <c r="J75" i="604"/>
  <c r="I73" i="604"/>
  <c r="H65" i="604"/>
  <c r="I65" i="604" s="1"/>
  <c r="H66" i="604"/>
  <c r="I66" i="604"/>
  <c r="J66" i="604"/>
  <c r="H64" i="604"/>
  <c r="H67" i="604" s="1"/>
  <c r="H23" i="604"/>
  <c r="I23" i="604" s="1"/>
  <c r="H24" i="604"/>
  <c r="I24" i="604" s="1"/>
  <c r="H25" i="604"/>
  <c r="I25" i="604"/>
  <c r="H27" i="604"/>
  <c r="I27" i="604" s="1"/>
  <c r="J27" i="604" s="1"/>
  <c r="H28" i="604"/>
  <c r="I28" i="604" s="1"/>
  <c r="H29" i="604"/>
  <c r="H40" i="604" s="1"/>
  <c r="I29" i="604"/>
  <c r="J29" i="604" s="1"/>
  <c r="H30" i="604"/>
  <c r="I30" i="604" s="1"/>
  <c r="J30" i="604" s="1"/>
  <c r="H31" i="604"/>
  <c r="I31" i="604" s="1"/>
  <c r="H32" i="604"/>
  <c r="I32" i="604" s="1"/>
  <c r="H33" i="604"/>
  <c r="I33" i="604"/>
  <c r="H34" i="604"/>
  <c r="I34" i="604" s="1"/>
  <c r="H35" i="604"/>
  <c r="I35" i="604" s="1"/>
  <c r="J35" i="604" s="1"/>
  <c r="H36" i="604"/>
  <c r="I36" i="604" s="1"/>
  <c r="H37" i="604"/>
  <c r="I37" i="604"/>
  <c r="J37" i="604" s="1"/>
  <c r="H38" i="604"/>
  <c r="I38" i="604"/>
  <c r="J38" i="604"/>
  <c r="H39" i="604"/>
  <c r="H22" i="604"/>
  <c r="H10" i="604"/>
  <c r="H6" i="604"/>
  <c r="I6" i="604" s="1"/>
  <c r="I64" i="604" l="1"/>
  <c r="J73" i="604"/>
  <c r="J77" i="604" s="1"/>
  <c r="I77" i="604"/>
  <c r="J25" i="604"/>
  <c r="J33" i="604"/>
  <c r="I39" i="604"/>
  <c r="J39" i="604" s="1"/>
  <c r="J79" i="604"/>
  <c r="J65" i="604"/>
  <c r="J32" i="604"/>
  <c r="J24" i="604"/>
  <c r="J34" i="604"/>
  <c r="J31" i="604"/>
  <c r="J23" i="604"/>
  <c r="J36" i="604"/>
  <c r="J28" i="604"/>
  <c r="I22" i="604"/>
  <c r="I10" i="604"/>
  <c r="J10" i="604" s="1"/>
  <c r="J6" i="604"/>
  <c r="J64" i="604" l="1"/>
  <c r="J67" i="604" s="1"/>
  <c r="I67" i="604"/>
  <c r="J22" i="604"/>
  <c r="J40" i="604" s="1"/>
  <c r="I40" i="604"/>
  <c r="H103" i="604"/>
  <c r="H107" i="604"/>
  <c r="I107" i="604" s="1"/>
  <c r="J107" i="604" s="1"/>
  <c r="H108" i="604"/>
  <c r="I108" i="604" s="1"/>
  <c r="J108" i="604" s="1"/>
  <c r="H109" i="604"/>
  <c r="I109" i="604" s="1"/>
  <c r="J109" i="604" s="1"/>
  <c r="H106" i="604"/>
  <c r="I106" i="604" s="1"/>
  <c r="H102" i="604"/>
  <c r="H99" i="604"/>
  <c r="H100" i="604" s="1"/>
  <c r="H96" i="604"/>
  <c r="H97" i="604" s="1"/>
  <c r="H93" i="604"/>
  <c r="H94" i="604" s="1"/>
  <c r="H89" i="604"/>
  <c r="I89" i="604" s="1"/>
  <c r="J89" i="604" s="1"/>
  <c r="H90" i="604"/>
  <c r="I90" i="604" s="1"/>
  <c r="J90" i="604" s="1"/>
  <c r="H88" i="604"/>
  <c r="I88" i="604" s="1"/>
  <c r="H84" i="604"/>
  <c r="I84" i="604" s="1"/>
  <c r="J84" i="604" s="1"/>
  <c r="H80" i="604"/>
  <c r="H81" i="604"/>
  <c r="H70" i="604"/>
  <c r="H69" i="604"/>
  <c r="H61" i="604"/>
  <c r="H60" i="604"/>
  <c r="I60" i="604" s="1"/>
  <c r="J60" i="604" s="1"/>
  <c r="H54" i="604"/>
  <c r="H55" i="604"/>
  <c r="I55" i="604" s="1"/>
  <c r="J55" i="604" s="1"/>
  <c r="H56" i="604"/>
  <c r="I56" i="604" s="1"/>
  <c r="J56" i="604" s="1"/>
  <c r="H57" i="604"/>
  <c r="H53" i="604"/>
  <c r="H48" i="604"/>
  <c r="I48" i="604" s="1"/>
  <c r="J48" i="604" s="1"/>
  <c r="H49" i="604"/>
  <c r="H50" i="604"/>
  <c r="H51" i="604"/>
  <c r="I51" i="604" s="1"/>
  <c r="J51" i="604" s="1"/>
  <c r="H47" i="604"/>
  <c r="H43" i="604"/>
  <c r="I43" i="604" s="1"/>
  <c r="J43" i="604" s="1"/>
  <c r="H42" i="604"/>
  <c r="H11" i="604"/>
  <c r="H12" i="604"/>
  <c r="I12" i="604" s="1"/>
  <c r="J12" i="604" s="1"/>
  <c r="H13" i="604"/>
  <c r="I13" i="604" s="1"/>
  <c r="J13" i="604" s="1"/>
  <c r="H14" i="604"/>
  <c r="H15" i="604"/>
  <c r="H16" i="604"/>
  <c r="H17" i="604"/>
  <c r="I17" i="604" s="1"/>
  <c r="J17" i="604" s="1"/>
  <c r="H18" i="604"/>
  <c r="H5" i="604"/>
  <c r="J103" i="604"/>
  <c r="I103" i="604"/>
  <c r="D103" i="604"/>
  <c r="J100" i="604"/>
  <c r="I100" i="604"/>
  <c r="D100" i="604"/>
  <c r="D97" i="604"/>
  <c r="D94" i="604"/>
  <c r="J97" i="604"/>
  <c r="I97" i="604"/>
  <c r="J94" i="604"/>
  <c r="I94" i="604"/>
  <c r="I11" i="604" l="1"/>
  <c r="J11" i="604"/>
  <c r="H19" i="604"/>
  <c r="I53" i="604"/>
  <c r="J53" i="604"/>
  <c r="J70" i="604"/>
  <c r="J69" i="604"/>
  <c r="H71" i="604"/>
  <c r="I18" i="604"/>
  <c r="J18" i="604"/>
  <c r="H44" i="604"/>
  <c r="I42" i="604"/>
  <c r="I44" i="604" s="1"/>
  <c r="J57" i="604"/>
  <c r="I57" i="604"/>
  <c r="I61" i="604"/>
  <c r="J61" i="604" s="1"/>
  <c r="I5" i="604"/>
  <c r="I7" i="604" s="1"/>
  <c r="H7" i="604"/>
  <c r="I16" i="604"/>
  <c r="J16" i="604"/>
  <c r="I110" i="604"/>
  <c r="J106" i="604"/>
  <c r="J110" i="604" s="1"/>
  <c r="I49" i="604"/>
  <c r="J49" i="604"/>
  <c r="I15" i="604"/>
  <c r="J15" i="604"/>
  <c r="I54" i="604"/>
  <c r="J54" i="604"/>
  <c r="H58" i="604"/>
  <c r="I47" i="604"/>
  <c r="I14" i="604"/>
  <c r="J14" i="604"/>
  <c r="I50" i="604"/>
  <c r="J50" i="604" s="1"/>
  <c r="J88" i="604"/>
  <c r="J91" i="604" s="1"/>
  <c r="I91" i="604"/>
  <c r="H91" i="604"/>
  <c r="I81" i="604"/>
  <c r="J81" i="604"/>
  <c r="I80" i="604"/>
  <c r="H82" i="604"/>
  <c r="H110" i="604"/>
  <c r="D110" i="604"/>
  <c r="D77" i="604"/>
  <c r="D71" i="604"/>
  <c r="D67" i="604"/>
  <c r="D58" i="604"/>
  <c r="D40" i="604"/>
  <c r="D19" i="604"/>
  <c r="D91" i="604"/>
  <c r="J71" i="604" l="1"/>
  <c r="J42" i="604"/>
  <c r="J44" i="604" s="1"/>
  <c r="J5" i="604"/>
  <c r="J7" i="604" s="1"/>
  <c r="I19" i="604"/>
  <c r="J19" i="604"/>
  <c r="J47" i="604"/>
  <c r="J58" i="604" s="1"/>
  <c r="I58" i="604"/>
  <c r="J80" i="604"/>
  <c r="J82" i="604" s="1"/>
  <c r="I82" i="604"/>
  <c r="D44" i="604"/>
  <c r="D7" i="604"/>
  <c r="I85" i="604" l="1"/>
  <c r="J85" i="604"/>
  <c r="D85" i="604"/>
  <c r="D82" i="604"/>
  <c r="I62" i="604"/>
  <c r="J62" i="604"/>
  <c r="D62" i="604"/>
  <c r="D111" i="604" l="1"/>
  <c r="H85" i="604"/>
  <c r="H62" i="604"/>
</calcChain>
</file>

<file path=xl/sharedStrings.xml><?xml version="1.0" encoding="utf-8"?>
<sst xmlns="http://schemas.openxmlformats.org/spreadsheetml/2006/main" count="371" uniqueCount="267">
  <si>
    <t xml:space="preserve">Servetėlė sterili, skirta endoskopinei optikai </t>
  </si>
  <si>
    <t>Alkoholinė paviršių valymo ir dezinfekcijos servetėlė greitai plaunamųjų  paviršių ir rankų dezinfekcijai. Privalo turėti biocidinio produkto registracijos liudijimą.  Servetėlės dydis - ne mažiau 14 x 20 cm. Dėžutėje 100 - 120 vnt,</t>
  </si>
  <si>
    <t>Mato vnt.</t>
  </si>
  <si>
    <t>Šlapimo surinkėjas vyrams "Antis" su dangteliu</t>
  </si>
  <si>
    <t xml:space="preserve">Servetėlė greitai ultragarsinių daviklių  ir kitų alkoholiui jautrių paviršių dezinfekcijai, savo sudėtyje neturinti alkoholio  </t>
  </si>
  <si>
    <t>Visos 5 pirkimo objekto dalies suma:</t>
  </si>
  <si>
    <t>Pirkimo objekto dalies ir eilės numeris</t>
  </si>
  <si>
    <t>Visos 8 pirkimo objekto dalies suma:</t>
  </si>
  <si>
    <t xml:space="preserve">    vnt.</t>
  </si>
  <si>
    <t>Gamintojas</t>
  </si>
  <si>
    <t>vnt.</t>
  </si>
  <si>
    <t>3.1.1</t>
  </si>
  <si>
    <t>Visos 1 pirkimo objekto dalies suma:</t>
  </si>
  <si>
    <t>Visos 2 pirkimo objekto dalies suma:</t>
  </si>
  <si>
    <t>Visos 3 pirkimo objekto dalies suma:</t>
  </si>
  <si>
    <t>Visos 4 pirkimo objekto dalies suma:</t>
  </si>
  <si>
    <t>Visos 6 pirkimo objekto dalies suma:</t>
  </si>
  <si>
    <t>Visos 7 pirkimo objekto dalies suma:</t>
  </si>
  <si>
    <t>Visos 9 pirkimo objekto dalies suma:</t>
  </si>
  <si>
    <t>Visos 10 pirkimo objekto dalies suma:</t>
  </si>
  <si>
    <t>Visos 11 pirkimo objekto dalies suma:</t>
  </si>
  <si>
    <t>Visos 12 pirkimo objekto dalies suma:</t>
  </si>
  <si>
    <t>Visos 14 pirkimo objekto dalies suma:</t>
  </si>
  <si>
    <t>Visos 16 pirkimo objekto dalies suma:</t>
  </si>
  <si>
    <t>Visos 17 pirkimo objekto dalies suma:</t>
  </si>
  <si>
    <t>Prekės pavadinimas, trumpas aprašymas ir būtini techniniai parametrai</t>
  </si>
  <si>
    <t>000 dydis</t>
  </si>
  <si>
    <t>1 dydis</t>
  </si>
  <si>
    <t>1,5 dydis</t>
  </si>
  <si>
    <t>2 dydis</t>
  </si>
  <si>
    <t>3 dydis</t>
  </si>
  <si>
    <t>4 dydis</t>
  </si>
  <si>
    <t>5 dydis</t>
  </si>
  <si>
    <t xml:space="preserve">  00 dydis</t>
  </si>
  <si>
    <t xml:space="preserve">   0 dydis</t>
  </si>
  <si>
    <t xml:space="preserve">3,5 CH </t>
  </si>
  <si>
    <t xml:space="preserve">4,5 CH </t>
  </si>
  <si>
    <t xml:space="preserve">5,5 CH     </t>
  </si>
  <si>
    <t xml:space="preserve">6,5 CH      </t>
  </si>
  <si>
    <t xml:space="preserve">7,5 CH   </t>
  </si>
  <si>
    <t xml:space="preserve">8,5 CH </t>
  </si>
  <si>
    <t>3,0 CH</t>
  </si>
  <si>
    <t xml:space="preserve">4,0 CH </t>
  </si>
  <si>
    <t>2,5 CH</t>
  </si>
  <si>
    <t xml:space="preserve">5,0 CH </t>
  </si>
  <si>
    <t xml:space="preserve">6,0 CH     </t>
  </si>
  <si>
    <t xml:space="preserve">7,0 CH   </t>
  </si>
  <si>
    <t xml:space="preserve">8,0 CH      </t>
  </si>
  <si>
    <t xml:space="preserve">9,0 CH </t>
  </si>
  <si>
    <t>Intraveninio kateterio  kamštukas</t>
  </si>
  <si>
    <t>20 G</t>
  </si>
  <si>
    <t>22 G</t>
  </si>
  <si>
    <t>Visos 13 pirkimo objekto dalies suma:</t>
  </si>
  <si>
    <t>17.1.1</t>
  </si>
  <si>
    <t>17.1.2</t>
  </si>
  <si>
    <t>17.1.3</t>
  </si>
  <si>
    <t>17.1.4</t>
  </si>
  <si>
    <t>2 sluoksnių servetėlė injekcijos vietai, sudrėkinta dezinfekuojančiu skysčiu, dydis ne mažesnis už 3 x 3 cm</t>
  </si>
  <si>
    <t>Prekės pavdinimas, kiekis pakuotėje (kaip bus rašoma sąskaitoje)  ir REF kodas</t>
  </si>
  <si>
    <t>Šlapimo surinkėjas moterims "Antis" su dangteliu</t>
  </si>
  <si>
    <t>16 G (1,6 x 40 mm</t>
  </si>
  <si>
    <t>18 G (1,2 x 38 mm)</t>
  </si>
  <si>
    <t>21 G (0,8 x 40 mm)</t>
  </si>
  <si>
    <t>23 G (0,6 x 32 mm</t>
  </si>
  <si>
    <t>27 G (0,4 x 16 mm)</t>
  </si>
  <si>
    <t>21 G</t>
  </si>
  <si>
    <t>23 G</t>
  </si>
  <si>
    <t>2.1</t>
  </si>
  <si>
    <t>2.1.1</t>
  </si>
  <si>
    <t xml:space="preserve">Orientacinis poreikis 1  metams </t>
  </si>
  <si>
    <t>Vieno mato vnt. kaina be PVM, €</t>
  </si>
  <si>
    <r>
      <t xml:space="preserve">Nosies kaniulės naujagimiams. </t>
    </r>
    <r>
      <rPr>
        <sz val="12"/>
        <rFont val="Times New Roman"/>
        <family val="1"/>
        <charset val="186"/>
      </rPr>
      <t>Vienkartinės, kliniškai švarios, gaminio sudėtyje nėra latekso, turi CE ženklinimą. Atšakos lenktos, minkštos, netraumuojančios gleivinės, su atšakėles fiksuojančia atramėle, deguonies vamzdelis ne lygiasienis, su specialiu vidiniu profiliu, su kūginės formos konektoriais galuose. Deguonis į atšakėles paduodamas dviem skirtingais vamzdeliais, kad apsaugotų nuo visiško deguonies tiekimo užblokavimo, jei atsitiktinumo dėka būtų užspaustas vienas iš vamzdelių. Nosies kaniulės ilgis</t>
    </r>
    <r>
      <rPr>
        <sz val="12"/>
        <color indexed="10"/>
        <rFont val="Times New Roman"/>
        <family val="1"/>
        <charset val="186"/>
      </rPr>
      <t xml:space="preserve"> </t>
    </r>
    <r>
      <rPr>
        <sz val="12"/>
        <rFont val="Times New Roman"/>
        <family val="1"/>
        <charset val="186"/>
      </rPr>
      <t>1.8 - 2.0 m.   Ant pakuotės pateikta informacija apie gaminį (gamintojas, gaminio pavadinimas, prekės kodas, galiojimo laikas ir t.t.). Supakuotos į maišelius po 1 vnt.</t>
    </r>
  </si>
  <si>
    <r>
      <t xml:space="preserve">Orofaringiniai vamzdeliai. </t>
    </r>
    <r>
      <rPr>
        <sz val="12"/>
        <rFont val="Times New Roman"/>
        <family val="1"/>
        <charset val="186"/>
      </rPr>
      <t>Vienkartiniai, klliniškai švarūs, gaminio sudėtyje nėra latekso, turi CE ženklinimą. Skaidrūs. Su elastinėmis detalėmis apsaugančiomis pacientą nuo galimų traumų (dantų sukandimo vietoje ir distalinėje dalyje). Su praplatinta anga (atsiurbimams ir pan.). Spalvinis kodavimas pagal dydžius. Supakuota po 1 vnt.</t>
    </r>
  </si>
  <si>
    <r>
      <t xml:space="preserve">Intubacinis vamzdelis be manžetės. </t>
    </r>
    <r>
      <rPr>
        <sz val="12"/>
        <rFont val="Times New Roman"/>
        <family val="1"/>
        <charset val="186"/>
      </rPr>
      <t xml:space="preserve"> Sterilūs. Vienkartiniai. Turi CE ženklinimą. Gaminio sudėtyje nėra latekso. Intubacinio vamzdelio distalinėje dalyje, dešinėje yra angelė. Yra rentgenokrastinė linija. Vamzdelis turi 2 linijas intubavimo gyliui kontroliuoti. Distalinės dalies bei šoninės angelės kraštai yra švelnūs/glotnūs (užapvalinti), netraumuojantys gleivinės. Proksimaliniame gale yra jungtis. Intubaciniai vamzdeliai yra pagaminti iš termolabilaus plastiko. Užrašai ant vamzdelio neišsitrinantys ir ryškūs. Vartotojui reikalinga informacija yra matomoje intubacinio vamzdelio dalyje. Sterili pakuotė, ant kurios pateikta informacija apie intubacinį vamzdelį (užrašytas gamintojas, vamzdelio dydis, prekės kodas, galiojimo laikas ir t. t.). Supakuoti po 1 vnt.</t>
    </r>
  </si>
  <si>
    <r>
      <t xml:space="preserve">Intubacinis vamzdelis su manžete. </t>
    </r>
    <r>
      <rPr>
        <sz val="12"/>
        <rFont val="Times New Roman"/>
        <family val="1"/>
        <charset val="186"/>
      </rPr>
      <t>Sterilūs. Vienkartiniai. Turi CE ženklinimą. Pagaminta iš minkšto PVC. Gaminio sudėtyje nėra latekso. Skirti oralinei ir nazalinei intubacijai. Permatomi, termostabilūs. Dydžių numeriai atitinka vidinio diametro skaičių  milimetrais. Endotrachėjinio vamzdelio distalinėje dalyje, dešinėje yra angelė. Yra rentgenokontrastinė linija. Distalinės dalies bei šoninės angelės kraštai yra švelnūs/glotnūs (užapvalinti), netraumuojantys gleivinės. Proksimaliniame gale yra standartinė jungtis 15 M.  Užrašai ant vamzdelio ryškūs ir neišsitrinantys. Vartotojui reikalinga informacija yra matomoje endotrachėjinio vamzdelio dalyje. Ant kontrolinio manžetės balionėlio nurodytas intubacinio vamzdelio dydis. Endotrachėjiniai vamzdeliai pagaminti iš permatomos medžiagos (PVC), elastingi. Endotrachėjinio vamzdelio mova (balionas) yra didelio tūrio, mažo slėgio. Kontrolinis manžetės pripūtimo balionėlis, su vožtuvėliu ir Luer Lock jungtimi. Vamzdelio mova pagaminta iš minkštos gleivinės netraumuojančios medžiagos. Sterili pakuotė, ant kurios pateikta informacija apie intubacinį vamzdelį (užrašytas gamintojas, vamzdelio dydis, prekės kodas, galiojimo laikas ir t.t.). Supakuoti po 1 vnt.</t>
    </r>
  </si>
  <si>
    <r>
      <t>Aerozolinės kaukės su vaistų purkštuvu.</t>
    </r>
    <r>
      <rPr>
        <sz val="12"/>
        <rFont val="Times New Roman"/>
        <family val="1"/>
        <charset val="186"/>
      </rPr>
      <t xml:space="preserve"> Kliniškai švarios. Turi CE ženklinimą. Gaminio sudėtyje nėra latekso ir polivinilchlorido (PVC). Maksimalus leistinas Cirrus 2 tūris - 5 ml (talpa 12 ml). Vaistų purškimas įmanomas esant 8 l/min oro/deguonies srautui. Nebulaizeris veikia ir vertikalioje, ir horizontalioje padėtyse. Nebuaizerio našumas ne &lt; 0,25 g vaistų/min. Likutinis vaistų tūris ne &gt; 0,9 ml. Vaisto tirpalas paverčiamas į 1-5 mikronų dydžio dalelių aerozolį. Paruoštą trijų dalių rinkinį sudaro: nebulaizeris, 1,8 m deguonies vamzdelis (ne lygiasienis, su specialiu vidiniu profiliu) ir aerozolio kaukė (be PVC).  Kaukė hermetiskai priglunda prie veido. Kaukės kraštai, kontaktuojantys su paciento veidu, yra minkšti ir neaštrūs. Kaukė yra su sutvirtinimo juostele (gumele), kuri leidžia hermetiškai fiksuoti kaukę pacientui ant veido. Kaukė nedeformuota. Kaukės dydis atitinka europietiško veido anatomiją, dydžiai L ir M. Kaukės jungtis 22 M, vaistų purkštuvo - 22 F. Plastikinis nosies spaustukas integruotas į kaukės korpusą. Supakuota po 1 komplektą.</t>
    </r>
  </si>
  <si>
    <r>
      <t>Chalatas  apsauginis neaustinės medžiagos nesterilus</t>
    </r>
    <r>
      <rPr>
        <sz val="12"/>
        <rFont val="Times New Roman"/>
        <family val="1"/>
        <charset val="186"/>
      </rPr>
      <t xml:space="preserve"> L dydžio baltos spalvos. Ilgis ne mažiau 120 cm, plotis ne mažiau 145 cm.</t>
    </r>
  </si>
  <si>
    <r>
      <t>Chalatas  apsauginis</t>
    </r>
    <r>
      <rPr>
        <sz val="12"/>
        <rFont val="Times New Roman"/>
        <family val="1"/>
        <charset val="186"/>
      </rPr>
      <t xml:space="preserve"> iš tvirtos,  skysčiams atsparios neaustinės medžiagos nesterilus. Visiškai viena kitą dengiančios nugaros dalys, plačios rankovės, XL dydžio mėlynos spalvos. Ilgis ne mažiau 145 cm.</t>
    </r>
  </si>
  <si>
    <r>
      <rPr>
        <b/>
        <sz val="12"/>
        <rFont val="Times New Roman"/>
        <family val="1"/>
        <charset val="186"/>
      </rPr>
      <t>Hipoderminė adata</t>
    </r>
    <r>
      <rPr>
        <sz val="12"/>
        <rFont val="Times New Roman"/>
        <family val="1"/>
        <charset val="186"/>
      </rPr>
      <t xml:space="preserve"> injekcijoms permatomu, spalva koduotu antgaliu, antrinėse pakuotėse - dėžutėse ≤ 100 vnt. Ant dėžutės turi būti pavadinimas, dydis, serija, galiojimas.</t>
    </r>
  </si>
  <si>
    <r>
      <rPr>
        <b/>
        <sz val="12"/>
        <rFont val="Times New Roman"/>
        <family val="1"/>
        <charset val="186"/>
      </rPr>
      <t>Drugelio tipo</t>
    </r>
    <r>
      <rPr>
        <sz val="12"/>
        <rFont val="Times New Roman"/>
        <family val="1"/>
        <charset val="186"/>
      </rPr>
      <t xml:space="preserve"> venos rinkinys, spalva koduotu antgaliu, antrinėse pakuotėse - dėžutėse ≤ 100 vnt. Ant dėžutės turi būti pavadinimas, dydis, serija, galiojimas.</t>
    </r>
  </si>
  <si>
    <r>
      <rPr>
        <b/>
        <sz val="12"/>
        <rFont val="Times New Roman"/>
        <family val="1"/>
        <charset val="186"/>
      </rPr>
      <t>Lancetai</t>
    </r>
    <r>
      <rPr>
        <sz val="12"/>
        <rFont val="Times New Roman"/>
        <family val="1"/>
        <charset val="186"/>
      </rPr>
      <t xml:space="preserve"> (skarifikatoriai) sterilūs</t>
    </r>
  </si>
  <si>
    <r>
      <t>Termometras medicininis</t>
    </r>
    <r>
      <rPr>
        <b/>
        <sz val="12"/>
        <rFont val="Times New Roman"/>
        <family val="1"/>
        <charset val="186"/>
      </rPr>
      <t xml:space="preserve"> be gyvsidabrio</t>
    </r>
  </si>
  <si>
    <r>
      <t xml:space="preserve">Termometras šaldytuvams ir sandėliams, </t>
    </r>
    <r>
      <rPr>
        <b/>
        <sz val="12"/>
        <rFont val="Times New Roman"/>
        <family val="1"/>
        <charset val="186"/>
      </rPr>
      <t>metrologiškai patikrintas</t>
    </r>
  </si>
  <si>
    <r>
      <rPr>
        <b/>
        <sz val="12"/>
        <rFont val="Times New Roman"/>
        <family val="1"/>
        <charset val="186"/>
      </rPr>
      <t xml:space="preserve">Prailginimo linija 150 cm. </t>
    </r>
    <r>
      <rPr>
        <sz val="12"/>
        <rFont val="Times New Roman"/>
        <family val="1"/>
        <charset val="186"/>
      </rPr>
      <t>Sterilios, jungtys: female Luer lock / Male Luer-lock, diametras 1,5 x 2,5 mm. Sterilizuotos gama spinduliais.</t>
    </r>
  </si>
  <si>
    <r>
      <rPr>
        <b/>
        <sz val="12"/>
        <rFont val="Times New Roman"/>
        <family val="1"/>
        <charset val="186"/>
      </rPr>
      <t>Apyrankė</t>
    </r>
    <r>
      <rPr>
        <sz val="12"/>
        <rFont val="Times New Roman"/>
        <family val="1"/>
        <charset val="186"/>
      </rPr>
      <t xml:space="preserve"> naujagimiams mėlynos spalvos su vieta reikiamų duomenų įrašymui</t>
    </r>
  </si>
  <si>
    <r>
      <rPr>
        <b/>
        <sz val="12"/>
        <rFont val="Times New Roman"/>
        <family val="1"/>
        <charset val="186"/>
      </rPr>
      <t>Apyrankė</t>
    </r>
    <r>
      <rPr>
        <sz val="12"/>
        <rFont val="Times New Roman"/>
        <family val="1"/>
        <charset val="186"/>
      </rPr>
      <t xml:space="preserve"> naujagimiams rožinės spalvos su vieta reikiamų duomenų įrašymui</t>
    </r>
  </si>
  <si>
    <r>
      <rPr>
        <b/>
        <sz val="12"/>
        <rFont val="Times New Roman"/>
        <family val="1"/>
        <charset val="186"/>
      </rPr>
      <t>Apyrankė</t>
    </r>
    <r>
      <rPr>
        <sz val="12"/>
        <rFont val="Times New Roman"/>
        <family val="1"/>
        <charset val="186"/>
      </rPr>
      <t xml:space="preserve"> suaugusių  pacientų identifikavimui</t>
    </r>
  </si>
  <si>
    <r>
      <t>Timpa</t>
    </r>
    <r>
      <rPr>
        <sz val="12"/>
        <rFont val="Times New Roman"/>
        <family val="1"/>
        <charset val="186"/>
      </rPr>
      <t xml:space="preserve"> (žgutas) plastmasine galvute, naudojama rankai suveržti. Autoklavuojama. 48 cm ilgio ir 3 cm pločio. Tvirtas susegimas. Timpos medžiagos sudėtis: 83 % poliesterio ir 17 % elastomero. Sagties medžiagos sudėtis: polikarbonatas, polipropilenas. Pateikti patvirtinančius dokumentus.</t>
    </r>
  </si>
  <si>
    <t>3.2.1</t>
  </si>
  <si>
    <r>
      <rPr>
        <b/>
        <sz val="12"/>
        <rFont val="Times New Roman"/>
        <family val="1"/>
        <charset val="186"/>
      </rPr>
      <t>Nosies kaniulės suaugusiems.</t>
    </r>
    <r>
      <rPr>
        <sz val="12"/>
        <rFont val="Times New Roman"/>
        <family val="1"/>
        <charset val="186"/>
      </rPr>
      <t xml:space="preserve"> Vienkartinės, kliniškai švarios, gaminio sudėtyje nėra latekso, turi CE ženklinimą. Atšakos tiesios, minkštos, netraumuojančios gleivinės, su atšakėles fiksuojančia atramėle, deguonies vamzdelis ne lygiasienis, su specialiu vidiniu profiliu, su kūginės formos elastiniu konektoriumi gale (minkštas). Deguonis į atšakėles paduodamas dviem skirtingais vamzdeliais, kad apsaugotų nuo visiško deguonies tiekimo užblokavimo, jei atsitiktinumo dėka būtų užspaustas vienas iš vamzdelių. Nosies kaniulės ilgis 1.8- 2.0 m. Esant 4-6 l/min. srautui, tiekiamas 28-36 % koncentracijos deguonis. Ant pakuotės pateikta informacija apie gaminį (gamintojas, gaminio pavadinimas, prekės kodas, galiojimo laikas ir t.t.). Supakuotos į maišelius po 1 vnt.</t>
    </r>
  </si>
  <si>
    <t>S dydis</t>
  </si>
  <si>
    <t>M dydis</t>
  </si>
  <si>
    <t>L dydis</t>
  </si>
  <si>
    <t>Xl dydis</t>
  </si>
  <si>
    <t>vnt</t>
  </si>
  <si>
    <t>Vienkartinis trijų dalių švirkštas. Hermetiškas, sterilus, apirogeniškas, netoksiškas, be latekso, be PVC, nesuteptas silikonu (pateikti gamintojo patvirtinančius dokumentus). Stūmoklis turi būti spalvotas. Švirkštas įpakuotas su šalia esančia atitinkamo dydžio hipodermine adata. Įpakavimas - "blister", turi 2 prilaikančius žiedus, apsaugančius nuo stūmoklio ištraukimo.Ant kiekvienos pakuotės nurodytas Matrix kodas arba lygiavertis. Supakuoti dėžutėse ne daugiau kaip po 100 vnt. Ekscentrinio tipo Luer slip galiukas :</t>
  </si>
  <si>
    <t xml:space="preserve">20 ml </t>
  </si>
  <si>
    <t>Švirkštas 50 ml perfuzinis, užsukamas</t>
  </si>
  <si>
    <t>Švirkštas 50 ml neužsukama adata, 3 dalių</t>
  </si>
  <si>
    <r>
      <rPr>
        <b/>
        <sz val="12"/>
        <rFont val="Times New Roman"/>
        <family val="1"/>
        <charset val="186"/>
      </rPr>
      <t>Trišakis kranelis.</t>
    </r>
    <r>
      <rPr>
        <sz val="12"/>
        <rFont val="Times New Roman"/>
        <family val="1"/>
        <charset val="186"/>
      </rPr>
      <t xml:space="preserve"> Korpusas pagamintas iš mikrokristalinio poliamido, rankenėlė - iš polikarbonato. Atsparus lipidams, propofoliui, antibiotikams, alkoholiui. Saugi, patikima fiksacija ir atjungimas. Sterilus. Paženklinti CE ženklu. Tėkmė reguliuojama fiksatoriumi kas  45° (8 žingsniai). Komplektacijoje 2 skirtingų spalvų kamštukai.</t>
    </r>
  </si>
  <si>
    <t xml:space="preserve"> Užsakymai ir sąskaitos elektroniniu formatu per SKS pageidaujama.</t>
  </si>
  <si>
    <t xml:space="preserve"> MEDICINOS PAGALBOS PRIEMONĖS 2022-09-01-2023-08-30</t>
  </si>
  <si>
    <t>1 pirkimo objekto dalis. Nosies kaniulės</t>
  </si>
  <si>
    <t>1.1.</t>
  </si>
  <si>
    <t>1.2.</t>
  </si>
  <si>
    <t>2 pirkimo objekto dalis. Orofaringiniai vamzdeliai.</t>
  </si>
  <si>
    <t>2.1.2</t>
  </si>
  <si>
    <t>2.1.3</t>
  </si>
  <si>
    <t>2.1.4</t>
  </si>
  <si>
    <t>2.1.5</t>
  </si>
  <si>
    <t>2.1.6</t>
  </si>
  <si>
    <t>2.1.7</t>
  </si>
  <si>
    <t>2.1.8</t>
  </si>
  <si>
    <t>2.1.9</t>
  </si>
  <si>
    <t>3 pirkimo objekto dalis. Intubacinis vamzdelis</t>
  </si>
  <si>
    <t>3.1.</t>
  </si>
  <si>
    <t>3.1.2</t>
  </si>
  <si>
    <t>3.1.3</t>
  </si>
  <si>
    <t>3.1.4</t>
  </si>
  <si>
    <t>3.2.</t>
  </si>
  <si>
    <t>3.2.2</t>
  </si>
  <si>
    <t>3.2.3</t>
  </si>
  <si>
    <t>3.2.4</t>
  </si>
  <si>
    <t>3.2.5</t>
  </si>
  <si>
    <t>3.2.6</t>
  </si>
  <si>
    <t>3.2.7</t>
  </si>
  <si>
    <t>3.2.8</t>
  </si>
  <si>
    <t>3.2.9</t>
  </si>
  <si>
    <t>3.2.10</t>
  </si>
  <si>
    <t>3.2.11</t>
  </si>
  <si>
    <t>3.2.12</t>
  </si>
  <si>
    <t>3.3.</t>
  </si>
  <si>
    <t>4 pirkimo objekto dalis. Apsauginiai rūbai</t>
  </si>
  <si>
    <t>4.1.</t>
  </si>
  <si>
    <t>4.2.</t>
  </si>
  <si>
    <t>5 pirkimo objekto dalis. Sterilios medicininės adatos, skarifikatoriai</t>
  </si>
  <si>
    <t>5.1.</t>
  </si>
  <si>
    <t>5.1.1.</t>
  </si>
  <si>
    <t>5.1.2.</t>
  </si>
  <si>
    <t>5.1.3.</t>
  </si>
  <si>
    <t>5.1.4.</t>
  </si>
  <si>
    <t>5.1.5.</t>
  </si>
  <si>
    <t>5.2.</t>
  </si>
  <si>
    <t>5.2.1</t>
  </si>
  <si>
    <t>5.2.2</t>
  </si>
  <si>
    <t>5.2.3</t>
  </si>
  <si>
    <t>5.2.4</t>
  </si>
  <si>
    <t>5.3.</t>
  </si>
  <si>
    <t>6 pirkimo objekto dalis. Termometrai</t>
  </si>
  <si>
    <t>6.1.</t>
  </si>
  <si>
    <t>6.2.</t>
  </si>
  <si>
    <t>7 pirkimo objekto dalis. Intraveninių sistemų priedai</t>
  </si>
  <si>
    <t>7.1.</t>
  </si>
  <si>
    <t>7.2.</t>
  </si>
  <si>
    <t>7.3.</t>
  </si>
  <si>
    <t>8pirkimo objekto dalis. Šlapimo surinkėjai</t>
  </si>
  <si>
    <t>8.1.</t>
  </si>
  <si>
    <t>8.2.</t>
  </si>
  <si>
    <t>9 Pirkimo objekto dalis. Servetėlės dezinfekcijai</t>
  </si>
  <si>
    <t>9.1.</t>
  </si>
  <si>
    <t>9.2.</t>
  </si>
  <si>
    <t>9.3.</t>
  </si>
  <si>
    <t>9.4.</t>
  </si>
  <si>
    <t>10 pirkimo objekto dalis. Apyrankės pacientams</t>
  </si>
  <si>
    <t>10.1.</t>
  </si>
  <si>
    <t>10.2.</t>
  </si>
  <si>
    <t>10.3.</t>
  </si>
  <si>
    <t>11 pirkimo objekto dalis. Timpos</t>
  </si>
  <si>
    <t>11.1.</t>
  </si>
  <si>
    <t xml:space="preserve">12 pirkimo objekto dalis. Švirkštai perfuzoriui </t>
  </si>
  <si>
    <t>12.1.</t>
  </si>
  <si>
    <t>12.1.1.</t>
  </si>
  <si>
    <t>12.1.2.</t>
  </si>
  <si>
    <t>12.1.3.</t>
  </si>
  <si>
    <t>Vidutinio/didelio dydžio (M/L), dvigubo užsapudimo su dviem lygiagrečiai einančiomis kojelėmis ir tarpu tarp jų, bendras atidarytos kabutės plotis 7,8±0,1 mm, ilgis 8,9±0,1mm, vidiniai paviršiai su rombo formos nelygumais, turi tikti prie ligoninėje esančio daugkartinio naudojimo kabučių uždėjimo instumento PL807R, 1 sterilioje kasetėje, 6 kabutės.</t>
  </si>
  <si>
    <t>13 pirkimo objekto dalis. Vienkartinės kabutės tinkančios prie kabučių uždėjimo instumento Aesculap PL807R</t>
  </si>
  <si>
    <t>13.1.</t>
  </si>
  <si>
    <t>14 pirkimo objekto dalis.Tinklelis laparoskopinei ir atvirai ingvinalinei hernioplastikai</t>
  </si>
  <si>
    <t>14.1.</t>
  </si>
  <si>
    <t xml:space="preserve">Dydis 15x9 cm. Dvikomponentis tinklelis su polipropileno (PP) ir polilakstinės rūgšties (PLA) monofilamentais. Optimalus poringumas (porų dydis: 1,6 x 1,0 mm) greitam ir optimizuotam audinių užaugimui. visiškas PLA monofilamento rezorbcija: 15 mėnesių. </t>
  </si>
  <si>
    <t>1 metų poreikio suma be PVM, €</t>
  </si>
  <si>
    <t xml:space="preserve">1 metų poreikio PVM suma, € </t>
  </si>
  <si>
    <t>1 metų poreikio suma su PVM, €</t>
  </si>
  <si>
    <t>15 pirkimo objekto dalis. Rinkinys ascito punkcijai</t>
  </si>
  <si>
    <t>15.1.</t>
  </si>
  <si>
    <t>16 pirkimo objekto dalis. Rinkinys ascito punkcijai</t>
  </si>
  <si>
    <t>16.1.</t>
  </si>
  <si>
    <t>Vienkartinis PEG rinkinys. Didysis 20F (6,7mm). Endoskopijos kontrolėje 36±1 cm ilgio gastrostominis vamzdelis į skrandį įvedamas, taikant "traukimo" techniką. Ant mazdelio privalo būti dydį informuojanti žymą. Su 15 cm žymeklio juostele kas 2 cm, vizualinei kontrolei iš vidinės plokštelės pusės; su pritvirtinta rentgeno kontrastine vidine silikonine plokštele (sagute). išorinė fiksacinė rentgeno kontrastinė plokštelė, fikusuojanti gastrostominį vamzdelį 90° kampu. apvalkalu padengta svetimkūnių pašalinimo kilpa. vielos išorinis paviršius padengtas Polyglide arba lygiaverčiu tepalu. punkcinė Seldingerio adata su oro vožtuvu; rinkinys su dvigubu traukimo siūlu. dvigubos kilpos jungtis. tarp "traukimo" siūlo ir gastrostominio vamzdelio. C  formos plastikinis spaustukas. adapteris. salpelis. metalinės žirklės. Lenktas metalinis spaustukas. sterilus paklotas. 2 marliniai tvarsčiai. 4 drenažo kempinėlės 45x45 mm  dydžio. naudojimo instrukcija lietuvių kalba.</t>
  </si>
  <si>
    <t xml:space="preserve">17 pirkimo objekto dalis. Vienkartinės nitrilo pirštinės </t>
  </si>
  <si>
    <t>17.1.</t>
  </si>
  <si>
    <t>Pirštinės, pagamintos iš nitrilo. Nepudruotos.AQL ne daugiau kaip 1,0. Rankogalis su susisukančiu krašteliu. Ilgis ne mažiau kaip  240 mm. Viengubos sienelės storis ties piršais  ne mažiau 0,09mm,, delno, rankogalio srityje -ne mažiau 0,05 mm, nutrūkimo jėga- ne  mažiau 6 N po sendinimo.Turi atitikti: III-ą asmens saugos kategoriją, EN ISO 13485,  EN ISO 14971, EN 455-1, EN 455-2, EN 455-3, EN 455-4, EN 1041, EN 374-1, išskyrus punktą 5.3.2, EN 374-2, EN 374-3, EN 420, ar lygiaverčius standartus. Cheminių medžiagų prasiskverbimas -  EN 374-3 (cheminėms medžiagoms). CE ženklinimas (pagal Direktyvą 93/42/EEB). Pakuotėje ne mažiau 100 vnt.</t>
  </si>
  <si>
    <t>Zarys</t>
  </si>
  <si>
    <t xml:space="preserve">Deguonies kateteris (oksigenatorius) 2,0 m /CTND-200     </t>
  </si>
  <si>
    <t xml:space="preserve">Deguonies kateteris (oksigenatorius) 2,0 m, vaikams/CTNN-200     </t>
  </si>
  <si>
    <t xml:space="preserve">Orofaringinis vamzdelis Nr. 000     </t>
  </si>
  <si>
    <t>Orofaringinis vamzdelis Nr. 00/RG50</t>
  </si>
  <si>
    <t xml:space="preserve">Orofaringinis vamzdelis Nr.0, juod., (ISO5.5)                                                       </t>
  </si>
  <si>
    <t xml:space="preserve">Orofaringinis vamzdelis Nr.1, balt., (ISO6,5)/RG60    </t>
  </si>
  <si>
    <t xml:space="preserve">Orofaringinis vamzdelis Nr.1,5, žal., (ISO8) /RG70 </t>
  </si>
  <si>
    <t>Orofaringinis vamzdelis Nr.2, žal., (ISO8)/  RG80</t>
  </si>
  <si>
    <t xml:space="preserve">Orofaringinis vamzdelis Nr.3, gelt., (ISO9) /RG90  </t>
  </si>
  <si>
    <t xml:space="preserve">Orofaringinis vamzdelis Nr.4, raud., (ISO10)  /RG100    </t>
  </si>
  <si>
    <t>Orofaringinis vamzdelis Nr.5, mėl., (ISO12) /RG110</t>
  </si>
  <si>
    <t>Endotrachėjinis vamzdelis be manžetės 2,5 mm /RIB-25</t>
  </si>
  <si>
    <t>Endotrachėjinis vamzdelis be manžetės 3 mm /RIB-30</t>
  </si>
  <si>
    <t>Endotrachėjinis vamzdelis be manžetės 3,5 mm /RIB-35</t>
  </si>
  <si>
    <t>Endotrachėjinis vamzdelis be manžetės 4 mm /RIB-40</t>
  </si>
  <si>
    <t xml:space="preserve">Endotrachėjinis vamzdelis su manž. 3,5 mm ZARYS /RIM-35  </t>
  </si>
  <si>
    <t xml:space="preserve">Endotrachėjinis vamzdelis su manž. 4 mm ZARYS /RIM-40 </t>
  </si>
  <si>
    <t xml:space="preserve">Endotrachėjinis vamzdelis su manž. 4,5 mm ZARYS /RIM-45  </t>
  </si>
  <si>
    <t xml:space="preserve">Endotrachėjinis vamzdelis su manž. 5 mm ZARYS /RIM-50 </t>
  </si>
  <si>
    <t xml:space="preserve">Endotrachėjinis vamzdelis su manž. 5,5 mm ZARYS /RIM-55  </t>
  </si>
  <si>
    <t xml:space="preserve">Endotrachėjinis vamzdelis su manž. 6 mm ZARYS /RIM-60  </t>
  </si>
  <si>
    <t xml:space="preserve">Endotrachėjinis vamzdelis su manž. 6,5 mm ZARYS /RIM-65  </t>
  </si>
  <si>
    <t xml:space="preserve">Endotrachėjinis vamzdelis su manž. 7 mm ZARYS /RIM-70  </t>
  </si>
  <si>
    <t xml:space="preserve">Endotrachėjinis vamzdelis su manž. 7,5 mm ZARYS /RIM-75  </t>
  </si>
  <si>
    <t xml:space="preserve">Endotrachėjinis vamzdelis su manž. 8 mm ZARYS /RIM-80  </t>
  </si>
  <si>
    <t xml:space="preserve">Endotrachėjinis vamzdelis su manž. 8,5 mm ZARYS /RIM-85  </t>
  </si>
  <si>
    <t xml:space="preserve">Endotrachėjinis vamzdelis su manž. 9 mm ZARYS /RIM-90  </t>
  </si>
  <si>
    <t>Deguonies kaukė su purkštuvu ir vamzd. (nebulaizeriui)/MTN</t>
  </si>
  <si>
    <t>Chalatas  apsauginis medicininis  N10 L</t>
  </si>
  <si>
    <t>Chalatas  apsauginis medicininis  N10 XL</t>
  </si>
  <si>
    <t xml:space="preserve">Vienk. adata  1,6 x 40 mm 16Gx1+1/2" N100  </t>
  </si>
  <si>
    <t xml:space="preserve">Vienk. adata  1,2 x 40 mm 18Gx1+1/2" N100   </t>
  </si>
  <si>
    <t>Vienk. adata  0,8 x 40 mm 21Gx1+1/2" N100</t>
  </si>
  <si>
    <t xml:space="preserve">Vienk. adata  0,6 x 30 mm 23Gx1'' N100  </t>
  </si>
  <si>
    <t>Vienk. adata  0,4 x 19 mm 27Gx3/4" N100</t>
  </si>
  <si>
    <t>Zibo Eastmed Health Care Products</t>
  </si>
  <si>
    <t>Vienkartinė adata BUTTERFLY 20G N100</t>
  </si>
  <si>
    <t>Vienkartinė adata BUTTERFLY 21G N100</t>
  </si>
  <si>
    <t>Vienkartinė adata BUTTERFLY 22G N100</t>
  </si>
  <si>
    <t>Vienkartinė adata BUTTERFLY 23G N100</t>
  </si>
  <si>
    <t>Van Oostveen Medical B.V. Romed</t>
  </si>
  <si>
    <t xml:space="preserve">Skarifikatorius (lancetas) , vienkartinis, steril., N200, Romed </t>
  </si>
  <si>
    <t xml:space="preserve">Termometras, medic., stikl., be gyvsidabrio Romed  </t>
  </si>
  <si>
    <t>Steklopribor</t>
  </si>
  <si>
    <t xml:space="preserve">Kamštukas intraveniniam kateteriui N250 </t>
  </si>
  <si>
    <t xml:space="preserve">Prailginimo linija 1,5 m N1 /100   </t>
  </si>
  <si>
    <t xml:space="preserve">Kranelis 3-jų krypčių </t>
  </si>
  <si>
    <t>Disposafe</t>
  </si>
  <si>
    <t>Taizhou Xinkang Medical Materials</t>
  </si>
  <si>
    <t xml:space="preserve">Basonas vyr."Antis" 1l plast.       </t>
  </si>
  <si>
    <t xml:space="preserve">Basonas mot."Antis" 750ml plast.  </t>
  </si>
  <si>
    <t>Chemipharm</t>
  </si>
  <si>
    <t xml:space="preserve">Dez. servetėlės CHEMISEPT N100   </t>
  </si>
  <si>
    <t>Dr, Shumacher GmbH</t>
  </si>
  <si>
    <t xml:space="preserve">Dez. servetėlės CLEANISEPT N100 be alkohol.   </t>
  </si>
  <si>
    <t>Troge Medical</t>
  </si>
  <si>
    <t xml:space="preserve">Dez. servetėlės, spiritinės 3 x 6 cm 2sl. N200   </t>
  </si>
  <si>
    <t>Resorba</t>
  </si>
  <si>
    <t xml:space="preserve">RESO-CLEAR servet. endoskopijos optikai N24  </t>
  </si>
  <si>
    <t>Jiangsu Yada</t>
  </si>
  <si>
    <t xml:space="preserve">Apyrankė suaugusiems, mėlyna, N100   </t>
  </si>
  <si>
    <t>Apyrankė suaugusiems, rožinė, N100</t>
  </si>
  <si>
    <t>Apyrankė suaugusiems,balta, N100</t>
  </si>
  <si>
    <t xml:space="preserve">Vienk. švirkštas 20 ml, 3d. ZIBO, LL, N 50 </t>
  </si>
  <si>
    <t xml:space="preserve">Vienk. švirkštas 60 ml, LL, N25 su adata 1,2 x 38 mm             </t>
  </si>
  <si>
    <t xml:space="preserve">Vienk. švirkštas 50 ml, LS, b/a, ZARYS, N25  </t>
  </si>
  <si>
    <t>Mercator Medical</t>
  </si>
  <si>
    <t>Pirštinės,nitrilo, be pudros N100 S,</t>
  </si>
  <si>
    <t>Pirštinės, nitrilo, be pudros N100 M,</t>
  </si>
  <si>
    <t>Pirštinės, nitrilo, be pudros N100 L,</t>
  </si>
  <si>
    <t>Pirštinės, nitrilo, be pudros N100 XL,</t>
  </si>
  <si>
    <t>Timpa su plastikine sagtele  /SA-001</t>
  </si>
  <si>
    <t>Direktorius Juozas Devižis</t>
  </si>
  <si>
    <t>Iš viso :</t>
  </si>
  <si>
    <t>Termometras, šaldyt. ir sand. pat., TS - 7*  (PVM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</si>
</sst>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15" x14ac:knownFonts="1">
    <font>
      <sz val="10"/>
      <name val="Arial"/>
      <charset val="186"/>
    </font>
    <font>
      <sz val="11"/>
      <color indexed="8"/>
      <name val="Calibri"/>
      <family val="2"/>
      <charset val="186"/>
    </font>
    <font>
      <sz val="11"/>
      <color rgb="FF006100"/>
      <name val="Calibri"/>
      <family val="2"/>
      <charset val="186"/>
      <scheme val="minor"/>
    </font>
    <font>
      <b/>
      <sz val="12"/>
      <name val="Times New Roman"/>
      <family val="1"/>
      <charset val="186"/>
    </font>
    <font>
      <sz val="12"/>
      <name val="Times New Roman"/>
      <family val="1"/>
      <charset val="186"/>
    </font>
    <font>
      <b/>
      <sz val="12"/>
      <color rgb="FFFF0000"/>
      <name val="Times New Roman"/>
      <family val="1"/>
      <charset val="186"/>
    </font>
    <font>
      <sz val="10"/>
      <name val="Arial"/>
      <family val="2"/>
      <charset val="186"/>
    </font>
    <font>
      <sz val="12"/>
      <color rgb="FF006100"/>
      <name val="Times New Roman"/>
      <family val="1"/>
      <charset val="186"/>
    </font>
    <font>
      <sz val="12"/>
      <color rgb="FFFF0000"/>
      <name val="Times New Roman"/>
      <family val="1"/>
      <charset val="186"/>
    </font>
    <font>
      <sz val="12"/>
      <color indexed="10"/>
      <name val="Times New Roman"/>
      <family val="1"/>
      <charset val="186"/>
    </font>
    <font>
      <sz val="9"/>
      <name val="Times New Roman"/>
      <family val="1"/>
      <charset val="186"/>
    </font>
    <font>
      <sz val="12"/>
      <name val="Arial"/>
      <family val="2"/>
      <charset val="186"/>
    </font>
    <font>
      <sz val="9"/>
      <color rgb="FFFF0000"/>
      <name val="Times New Roman"/>
      <family val="1"/>
      <charset val="186"/>
    </font>
    <font>
      <sz val="11"/>
      <name val="Times New Roman"/>
      <family val="1"/>
      <charset val="186"/>
    </font>
    <font>
      <sz val="10"/>
      <name val="Times New Roman"/>
      <family val="1"/>
      <charset val="186"/>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2" fillId="4" borderId="0" applyNumberFormat="0" applyBorder="0" applyAlignment="0" applyProtection="0"/>
    <xf numFmtId="0" fontId="6" fillId="0" borderId="0"/>
  </cellStyleXfs>
  <cellXfs count="104">
    <xf numFmtId="0" fontId="0" fillId="0" borderId="0" xfId="0"/>
    <xf numFmtId="2" fontId="4" fillId="0" borderId="1" xfId="0" applyNumberFormat="1" applyFont="1" applyBorder="1" applyAlignment="1">
      <alignment horizontal="left" vertical="top" wrapText="1"/>
    </xf>
    <xf numFmtId="0" fontId="4" fillId="0" borderId="1" xfId="0" applyFont="1" applyBorder="1" applyAlignment="1">
      <alignment horizontal="left" vertical="top"/>
    </xf>
    <xf numFmtId="0" fontId="4" fillId="0" borderId="0" xfId="0" applyFont="1" applyAlignment="1">
      <alignment horizontal="left" vertical="top"/>
    </xf>
    <xf numFmtId="0" fontId="4"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164" fontId="4" fillId="0" borderId="1" xfId="0" applyNumberFormat="1" applyFont="1" applyBorder="1" applyAlignment="1">
      <alignment horizontal="left" vertical="top" wrapText="1"/>
    </xf>
    <xf numFmtId="0" fontId="4" fillId="0" borderId="0" xfId="0" applyFont="1" applyAlignment="1">
      <alignment horizontal="left"/>
    </xf>
    <xf numFmtId="0" fontId="4" fillId="0" borderId="0" xfId="0" applyFont="1" applyAlignment="1">
      <alignment horizontal="left" vertical="top" wrapText="1"/>
    </xf>
    <xf numFmtId="0" fontId="4" fillId="0" borderId="1" xfId="0" applyFont="1" applyBorder="1" applyAlignment="1">
      <alignment horizontal="left"/>
    </xf>
    <xf numFmtId="0" fontId="8" fillId="0" borderId="1" xfId="0" applyFont="1" applyBorder="1" applyAlignment="1">
      <alignment horizontal="left" vertical="top" wrapText="1"/>
    </xf>
    <xf numFmtId="0" fontId="4" fillId="0" borderId="0" xfId="0" applyFont="1" applyAlignment="1">
      <alignment horizontal="left" wrapText="1"/>
    </xf>
    <xf numFmtId="0" fontId="4" fillId="3" borderId="1" xfId="0" applyFont="1" applyFill="1" applyBorder="1" applyAlignment="1">
      <alignment horizontal="left" vertical="top"/>
    </xf>
    <xf numFmtId="0" fontId="3" fillId="3" borderId="1" xfId="3" applyFont="1" applyFill="1" applyBorder="1" applyAlignment="1">
      <alignment horizontal="left" vertical="top" wrapText="1"/>
    </xf>
    <xf numFmtId="49" fontId="4" fillId="0" borderId="1" xfId="0" applyNumberFormat="1" applyFont="1" applyBorder="1" applyAlignment="1">
      <alignment horizontal="lef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3" fillId="3" borderId="1" xfId="0" applyFont="1" applyFill="1" applyBorder="1" applyAlignment="1">
      <alignment horizontal="left" vertical="top"/>
    </xf>
    <xf numFmtId="0" fontId="4" fillId="3" borderId="4" xfId="0" applyFont="1" applyFill="1" applyBorder="1" applyAlignment="1">
      <alignment horizontal="left" vertical="top"/>
    </xf>
    <xf numFmtId="0" fontId="4" fillId="0" borderId="1" xfId="0" applyFont="1" applyBorder="1" applyAlignment="1">
      <alignment vertical="top" wrapText="1"/>
    </xf>
    <xf numFmtId="0" fontId="8" fillId="0" borderId="1" xfId="0" applyFont="1" applyBorder="1" applyAlignment="1">
      <alignment horizontal="left" vertical="top"/>
    </xf>
    <xf numFmtId="14" fontId="4" fillId="3" borderId="4" xfId="0" applyNumberFormat="1" applyFont="1" applyFill="1" applyBorder="1" applyAlignment="1">
      <alignment horizontal="left" vertical="top"/>
    </xf>
    <xf numFmtId="0" fontId="10" fillId="0" borderId="0" xfId="0" applyFont="1"/>
    <xf numFmtId="1" fontId="10" fillId="0" borderId="0" xfId="0" applyNumberFormat="1" applyFont="1"/>
    <xf numFmtId="4" fontId="10" fillId="0" borderId="1" xfId="0" applyNumberFormat="1" applyFont="1" applyBorder="1" applyAlignment="1">
      <alignment horizontal="center" vertical="top"/>
    </xf>
    <xf numFmtId="0" fontId="10" fillId="0" borderId="1" xfId="0" applyFont="1" applyBorder="1" applyAlignment="1">
      <alignment horizontal="right" vertical="top" wrapText="1"/>
    </xf>
    <xf numFmtId="0" fontId="10" fillId="0" borderId="1" xfId="0" applyFont="1" applyBorder="1" applyAlignment="1">
      <alignment horizontal="center" vertical="top"/>
    </xf>
    <xf numFmtId="0" fontId="4" fillId="0" borderId="2" xfId="0" applyFont="1" applyBorder="1" applyAlignment="1">
      <alignment horizontal="left" vertical="top"/>
    </xf>
    <xf numFmtId="0" fontId="8" fillId="0" borderId="2" xfId="0" applyFont="1" applyBorder="1" applyAlignment="1">
      <alignment horizontal="left" vertical="top"/>
    </xf>
    <xf numFmtId="0" fontId="4" fillId="0" borderId="3" xfId="0" applyFont="1" applyBorder="1" applyAlignment="1">
      <alignment horizontal="left" vertical="top" wrapText="1"/>
    </xf>
    <xf numFmtId="0" fontId="11" fillId="0" borderId="0" xfId="0" applyFont="1"/>
    <xf numFmtId="0" fontId="4" fillId="0" borderId="0" xfId="0" applyFont="1"/>
    <xf numFmtId="0" fontId="4" fillId="0" borderId="3" xfId="0" applyFont="1" applyBorder="1" applyAlignment="1">
      <alignment horizontal="center" vertical="top" wrapText="1"/>
    </xf>
    <xf numFmtId="4" fontId="4" fillId="0" borderId="3" xfId="0" applyNumberFormat="1" applyFont="1" applyBorder="1" applyAlignment="1">
      <alignment horizontal="center" vertical="top"/>
    </xf>
    <xf numFmtId="4" fontId="4" fillId="0" borderId="3" xfId="0" applyNumberFormat="1" applyFont="1" applyBorder="1" applyAlignment="1">
      <alignment horizontal="center" vertical="top" wrapText="1"/>
    </xf>
    <xf numFmtId="1" fontId="4" fillId="0" borderId="0" xfId="0" applyNumberFormat="1" applyFont="1"/>
    <xf numFmtId="0" fontId="4" fillId="2" borderId="4" xfId="0" applyFont="1" applyFill="1" applyBorder="1" applyAlignment="1">
      <alignment horizontal="left" vertical="top"/>
    </xf>
    <xf numFmtId="0" fontId="4" fillId="2" borderId="5" xfId="0" applyFont="1" applyFill="1" applyBorder="1" applyAlignment="1">
      <alignment horizontal="left" vertical="top"/>
    </xf>
    <xf numFmtId="164" fontId="4" fillId="0" borderId="3" xfId="2" applyNumberFormat="1" applyFont="1" applyFill="1" applyBorder="1" applyAlignment="1">
      <alignment horizontal="left" vertical="top"/>
    </xf>
    <xf numFmtId="49" fontId="4" fillId="0" borderId="1" xfId="0" applyNumberFormat="1" applyFont="1" applyBorder="1" applyAlignment="1">
      <alignment horizontal="left" vertical="top"/>
    </xf>
    <xf numFmtId="0" fontId="4" fillId="0" borderId="1" xfId="0" applyFont="1" applyBorder="1" applyAlignment="1">
      <alignment horizontal="right" vertical="top" wrapText="1"/>
    </xf>
    <xf numFmtId="0" fontId="4" fillId="0" borderId="1" xfId="0" applyFont="1" applyBorder="1" applyAlignment="1">
      <alignment horizontal="center" vertical="top"/>
    </xf>
    <xf numFmtId="4" fontId="4" fillId="0" borderId="1" xfId="0" applyNumberFormat="1" applyFont="1" applyBorder="1" applyAlignment="1">
      <alignment horizontal="center" vertical="top"/>
    </xf>
    <xf numFmtId="4" fontId="12" fillId="0" borderId="1" xfId="0" applyNumberFormat="1" applyFont="1" applyBorder="1" applyAlignment="1">
      <alignment horizontal="center" vertical="top"/>
    </xf>
    <xf numFmtId="0" fontId="13" fillId="0" borderId="1" xfId="0" applyFont="1" applyBorder="1" applyAlignment="1">
      <alignment horizontal="left" vertical="top" wrapText="1"/>
    </xf>
    <xf numFmtId="0" fontId="14" fillId="0" borderId="1" xfId="0" applyFont="1" applyBorder="1" applyAlignment="1">
      <alignment horizontal="left" vertical="top" wrapText="1"/>
    </xf>
    <xf numFmtId="0" fontId="13" fillId="0" borderId="3" xfId="0" applyFont="1" applyBorder="1" applyAlignment="1">
      <alignment vertical="top" wrapText="1"/>
    </xf>
    <xf numFmtId="0" fontId="14" fillId="3" borderId="2" xfId="0" applyFont="1" applyFill="1" applyBorder="1" applyAlignment="1">
      <alignment vertical="top" wrapText="1"/>
    </xf>
    <xf numFmtId="0" fontId="6" fillId="0" borderId="9" xfId="0" applyFont="1" applyBorder="1" applyAlignment="1">
      <alignment vertical="top" wrapText="1"/>
    </xf>
    <xf numFmtId="0" fontId="14" fillId="3" borderId="1" xfId="0" applyFont="1" applyFill="1" applyBorder="1" applyAlignment="1">
      <alignment horizontal="left" vertical="top"/>
    </xf>
    <xf numFmtId="0" fontId="6" fillId="0" borderId="3" xfId="0" applyFont="1" applyBorder="1" applyAlignment="1">
      <alignment vertical="top" wrapText="1"/>
    </xf>
    <xf numFmtId="2" fontId="3" fillId="0" borderId="1" xfId="0" applyNumberFormat="1" applyFont="1" applyBorder="1" applyAlignment="1">
      <alignment horizontal="left" vertical="top" wrapText="1"/>
    </xf>
    <xf numFmtId="165" fontId="4" fillId="0" borderId="1" xfId="0" applyNumberFormat="1" applyFont="1" applyBorder="1" applyAlignment="1">
      <alignment horizontal="left" vertical="top" wrapText="1"/>
    </xf>
    <xf numFmtId="166" fontId="4" fillId="0" borderId="1" xfId="0" applyNumberFormat="1" applyFont="1" applyBorder="1" applyAlignment="1">
      <alignment horizontal="left" vertical="top" wrapText="1"/>
    </xf>
    <xf numFmtId="4" fontId="13" fillId="0" borderId="1" xfId="0" applyNumberFormat="1" applyFont="1" applyBorder="1" applyAlignment="1">
      <alignment horizontal="center" vertical="top"/>
    </xf>
    <xf numFmtId="166" fontId="4" fillId="3" borderId="1" xfId="0" applyNumberFormat="1" applyFont="1" applyFill="1" applyBorder="1" applyAlignment="1">
      <alignment horizontal="left" vertical="top"/>
    </xf>
    <xf numFmtId="2" fontId="4" fillId="0" borderId="2" xfId="0" applyNumberFormat="1" applyFont="1" applyBorder="1" applyAlignment="1">
      <alignment horizontal="left" vertical="top"/>
    </xf>
    <xf numFmtId="2" fontId="4" fillId="0" borderId="1" xfId="0" applyNumberFormat="1" applyFont="1" applyBorder="1" applyAlignment="1">
      <alignment horizontal="left" vertical="top"/>
    </xf>
    <xf numFmtId="2" fontId="4" fillId="0" borderId="1" xfId="0" applyNumberFormat="1" applyFont="1" applyBorder="1" applyAlignment="1">
      <alignment horizontal="left"/>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13" fillId="0" borderId="2" xfId="0" applyFont="1" applyBorder="1" applyAlignment="1">
      <alignment horizontal="center" vertical="top" wrapText="1"/>
    </xf>
    <xf numFmtId="0" fontId="13" fillId="0" borderId="9" xfId="0" applyFont="1" applyBorder="1" applyAlignment="1">
      <alignment horizontal="center" vertical="top" wrapText="1"/>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4" fillId="0" borderId="2" xfId="0" applyFont="1" applyBorder="1" applyAlignment="1">
      <alignment horizontal="center" vertical="top" wrapText="1"/>
    </xf>
    <xf numFmtId="0" fontId="4" fillId="0" borderId="9" xfId="0" applyFont="1" applyBorder="1" applyAlignment="1">
      <alignment horizontal="center" vertical="top" wrapText="1"/>
    </xf>
    <xf numFmtId="0" fontId="4" fillId="0" borderId="3" xfId="0" applyFont="1" applyBorder="1" applyAlignment="1">
      <alignment horizontal="center" vertical="top" wrapText="1"/>
    </xf>
    <xf numFmtId="0" fontId="4" fillId="2" borderId="4" xfId="0" applyFont="1" applyFill="1" applyBorder="1" applyAlignment="1">
      <alignment horizontal="left" vertical="top"/>
    </xf>
    <xf numFmtId="0" fontId="4" fillId="2" borderId="5" xfId="0" applyFont="1" applyFill="1" applyBorder="1" applyAlignment="1">
      <alignment horizontal="left" vertical="top"/>
    </xf>
    <xf numFmtId="0" fontId="4" fillId="2" borderId="6" xfId="0" applyFont="1" applyFill="1" applyBorder="1" applyAlignment="1">
      <alignment horizontal="left" vertical="top"/>
    </xf>
    <xf numFmtId="0" fontId="8" fillId="0" borderId="4" xfId="0" applyFont="1" applyBorder="1" applyAlignment="1">
      <alignment horizontal="left" vertical="top"/>
    </xf>
    <xf numFmtId="0" fontId="8" fillId="0" borderId="6" xfId="0" applyFont="1" applyBorder="1" applyAlignment="1">
      <alignment horizontal="left" vertical="top"/>
    </xf>
    <xf numFmtId="2" fontId="3" fillId="2" borderId="4" xfId="0" applyNumberFormat="1" applyFont="1" applyFill="1" applyBorder="1" applyAlignment="1">
      <alignment horizontal="left" vertical="top" wrapText="1"/>
    </xf>
    <xf numFmtId="2" fontId="3" fillId="2" borderId="5" xfId="0" applyNumberFormat="1" applyFont="1" applyFill="1" applyBorder="1" applyAlignment="1">
      <alignment horizontal="left" vertical="top" wrapText="1"/>
    </xf>
    <xf numFmtId="2" fontId="3" fillId="2" borderId="6" xfId="0" applyNumberFormat="1" applyFont="1" applyFill="1" applyBorder="1" applyAlignment="1">
      <alignment horizontal="left" vertical="top" wrapText="1"/>
    </xf>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164" fontId="5" fillId="0" borderId="7" xfId="0" applyNumberFormat="1" applyFont="1" applyBorder="1" applyAlignment="1">
      <alignment horizontal="left" vertical="top"/>
    </xf>
    <xf numFmtId="164" fontId="5" fillId="0" borderId="8" xfId="0" applyNumberFormat="1" applyFont="1" applyBorder="1" applyAlignment="1">
      <alignment horizontal="left" vertical="top"/>
    </xf>
    <xf numFmtId="0" fontId="8" fillId="0" borderId="1" xfId="0" applyFont="1" applyBorder="1" applyAlignment="1">
      <alignment horizontal="left" vertical="top" wrapText="1"/>
    </xf>
    <xf numFmtId="164" fontId="5" fillId="0" borderId="4" xfId="0" applyNumberFormat="1" applyFont="1" applyBorder="1" applyAlignment="1">
      <alignment horizontal="left" vertical="top" wrapText="1"/>
    </xf>
    <xf numFmtId="164" fontId="5" fillId="0" borderId="6" xfId="0" applyNumberFormat="1" applyFont="1" applyBorder="1" applyAlignment="1">
      <alignment horizontal="left" vertical="top" wrapText="1"/>
    </xf>
    <xf numFmtId="0" fontId="3"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7" fillId="4" borderId="4" xfId="2" applyFont="1" applyBorder="1" applyAlignment="1">
      <alignment horizontal="left" vertical="top" wrapText="1"/>
    </xf>
    <xf numFmtId="0" fontId="7" fillId="4" borderId="5" xfId="2" applyFont="1" applyBorder="1" applyAlignment="1">
      <alignment horizontal="left" vertical="top" wrapText="1"/>
    </xf>
    <xf numFmtId="0" fontId="7" fillId="4" borderId="6" xfId="2" applyFont="1" applyBorder="1" applyAlignment="1">
      <alignment horizontal="left" vertical="top" wrapText="1"/>
    </xf>
    <xf numFmtId="49" fontId="3" fillId="2" borderId="4" xfId="0" applyNumberFormat="1" applyFont="1" applyFill="1" applyBorder="1" applyAlignment="1">
      <alignment horizontal="left" vertical="top" wrapText="1"/>
    </xf>
    <xf numFmtId="49" fontId="3" fillId="2" borderId="5" xfId="0" applyNumberFormat="1" applyFont="1" applyFill="1" applyBorder="1" applyAlignment="1">
      <alignment horizontal="left" vertical="top" wrapText="1"/>
    </xf>
    <xf numFmtId="49" fontId="3" fillId="2" borderId="6" xfId="0" applyNumberFormat="1" applyFont="1" applyFill="1" applyBorder="1" applyAlignment="1">
      <alignment horizontal="left" vertical="top" wrapText="1"/>
    </xf>
    <xf numFmtId="2" fontId="5" fillId="0" borderId="4" xfId="0" applyNumberFormat="1" applyFont="1" applyBorder="1" applyAlignment="1">
      <alignment horizontal="left" vertical="top" wrapText="1"/>
    </xf>
    <xf numFmtId="2" fontId="5" fillId="0" borderId="6" xfId="0" applyNumberFormat="1" applyFont="1" applyBorder="1" applyAlignment="1">
      <alignment horizontal="left" vertical="top" wrapText="1"/>
    </xf>
    <xf numFmtId="164" fontId="3" fillId="2" borderId="4" xfId="0" applyNumberFormat="1" applyFont="1" applyFill="1" applyBorder="1" applyAlignment="1">
      <alignment horizontal="left" vertical="top" wrapText="1"/>
    </xf>
    <xf numFmtId="164" fontId="3" fillId="2" borderId="5" xfId="0" applyNumberFormat="1" applyFont="1" applyFill="1" applyBorder="1" applyAlignment="1">
      <alignment horizontal="left" vertical="top" wrapText="1"/>
    </xf>
    <xf numFmtId="164" fontId="3" fillId="2" borderId="6" xfId="0" applyNumberFormat="1" applyFont="1" applyFill="1" applyBorder="1" applyAlignment="1">
      <alignment horizontal="left" vertical="top" wrapText="1"/>
    </xf>
    <xf numFmtId="0" fontId="3" fillId="2" borderId="1" xfId="0" applyFont="1" applyFill="1" applyBorder="1" applyAlignment="1">
      <alignment horizontal="left" vertical="top" wrapText="1"/>
    </xf>
  </cellXfs>
  <cellStyles count="4">
    <cellStyle name="Excel Built-in Normal" xfId="1" xr:uid="{00000000-0005-0000-0000-000000000000}"/>
    <cellStyle name="Geras" xfId="2" builtinId="26"/>
    <cellStyle name="Įprastas" xfId="0" builtinId="0"/>
    <cellStyle name="Įprastas 2" xfId="3" xr:uid="{B1BE0775-8566-4452-8A86-E2C5231A24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1718254</xdr:colOff>
      <xdr:row>112</xdr:row>
      <xdr:rowOff>66374</xdr:rowOff>
    </xdr:from>
    <xdr:to>
      <xdr:col>1</xdr:col>
      <xdr:colOff>2453942</xdr:colOff>
      <xdr:row>115</xdr:row>
      <xdr:rowOff>188684</xdr:rowOff>
    </xdr:to>
    <xdr:sp macro="" textlink="">
      <xdr:nvSpPr>
        <xdr:cNvPr id="2" name="Laisva forma: figūra 1">
          <a:extLst>
            <a:ext uri="{FF2B5EF4-FFF2-40B4-BE49-F238E27FC236}">
              <a16:creationId xmlns:a16="http://schemas.microsoft.com/office/drawing/2014/main" id="{A4665488-037B-B8C4-5B86-B7EF389BB040}"/>
            </a:ext>
          </a:extLst>
        </xdr:cNvPr>
        <xdr:cNvSpPr/>
      </xdr:nvSpPr>
      <xdr:spPr>
        <a:xfrm>
          <a:off x="2308804" y="56863949"/>
          <a:ext cx="735688" cy="722385"/>
        </a:xfrm>
        <a:custGeom>
          <a:avLst/>
          <a:gdLst>
            <a:gd name="connsiteX0" fmla="*/ 120071 w 735688"/>
            <a:gd name="connsiteY0" fmla="*/ 409876 h 722385"/>
            <a:gd name="connsiteX1" fmla="*/ 301046 w 735688"/>
            <a:gd name="connsiteY1" fmla="*/ 286051 h 722385"/>
            <a:gd name="connsiteX2" fmla="*/ 424871 w 735688"/>
            <a:gd name="connsiteY2" fmla="*/ 181276 h 722385"/>
            <a:gd name="connsiteX3" fmla="*/ 443921 w 735688"/>
            <a:gd name="connsiteY3" fmla="*/ 47926 h 722385"/>
            <a:gd name="connsiteX4" fmla="*/ 434396 w 735688"/>
            <a:gd name="connsiteY4" fmla="*/ 301 h 722385"/>
            <a:gd name="connsiteX5" fmla="*/ 367721 w 735688"/>
            <a:gd name="connsiteY5" fmla="*/ 66976 h 722385"/>
            <a:gd name="connsiteX6" fmla="*/ 320096 w 735688"/>
            <a:gd name="connsiteY6" fmla="*/ 247951 h 722385"/>
            <a:gd name="connsiteX7" fmla="*/ 234371 w 735688"/>
            <a:gd name="connsiteY7" fmla="*/ 447976 h 722385"/>
            <a:gd name="connsiteX8" fmla="*/ 186746 w 735688"/>
            <a:gd name="connsiteY8" fmla="*/ 600376 h 722385"/>
            <a:gd name="connsiteX9" fmla="*/ 177221 w 735688"/>
            <a:gd name="connsiteY9" fmla="*/ 714676 h 722385"/>
            <a:gd name="connsiteX10" fmla="*/ 186746 w 735688"/>
            <a:gd name="connsiteY10" fmla="*/ 428926 h 722385"/>
            <a:gd name="connsiteX11" fmla="*/ 205796 w 735688"/>
            <a:gd name="connsiteY11" fmla="*/ 286051 h 722385"/>
            <a:gd name="connsiteX12" fmla="*/ 167696 w 735688"/>
            <a:gd name="connsiteY12" fmla="*/ 524176 h 722385"/>
            <a:gd name="connsiteX13" fmla="*/ 129596 w 735688"/>
            <a:gd name="connsiteY13" fmla="*/ 581326 h 722385"/>
            <a:gd name="connsiteX14" fmla="*/ 320096 w 735688"/>
            <a:gd name="connsiteY14" fmla="*/ 495601 h 722385"/>
            <a:gd name="connsiteX15" fmla="*/ 386771 w 735688"/>
            <a:gd name="connsiteY15" fmla="*/ 476551 h 722385"/>
            <a:gd name="connsiteX16" fmla="*/ 215321 w 735688"/>
            <a:gd name="connsiteY16" fmla="*/ 247951 h 722385"/>
            <a:gd name="connsiteX17" fmla="*/ 148646 w 735688"/>
            <a:gd name="connsiteY17" fmla="*/ 276526 h 722385"/>
            <a:gd name="connsiteX18" fmla="*/ 158171 w 735688"/>
            <a:gd name="connsiteY18" fmla="*/ 390826 h 722385"/>
            <a:gd name="connsiteX19" fmla="*/ 196271 w 735688"/>
            <a:gd name="connsiteY19" fmla="*/ 419401 h 722385"/>
            <a:gd name="connsiteX20" fmla="*/ 281996 w 735688"/>
            <a:gd name="connsiteY20" fmla="*/ 371776 h 722385"/>
            <a:gd name="connsiteX21" fmla="*/ 320096 w 735688"/>
            <a:gd name="connsiteY21" fmla="*/ 438451 h 722385"/>
            <a:gd name="connsiteX22" fmla="*/ 424871 w 735688"/>
            <a:gd name="connsiteY22" fmla="*/ 447976 h 722385"/>
            <a:gd name="connsiteX23" fmla="*/ 520121 w 735688"/>
            <a:gd name="connsiteY23" fmla="*/ 409876 h 722385"/>
            <a:gd name="connsiteX24" fmla="*/ 567746 w 735688"/>
            <a:gd name="connsiteY24" fmla="*/ 419401 h 722385"/>
            <a:gd name="connsiteX25" fmla="*/ 653471 w 735688"/>
            <a:gd name="connsiteY25" fmla="*/ 371776 h 722385"/>
            <a:gd name="connsiteX26" fmla="*/ 729671 w 735688"/>
            <a:gd name="connsiteY26" fmla="*/ 333676 h 722385"/>
            <a:gd name="connsiteX27" fmla="*/ 529646 w 735688"/>
            <a:gd name="connsiteY27" fmla="*/ 362251 h 722385"/>
            <a:gd name="connsiteX28" fmla="*/ 596321 w 735688"/>
            <a:gd name="connsiteY28" fmla="*/ 371776 h 722385"/>
            <a:gd name="connsiteX29" fmla="*/ 396296 w 735688"/>
            <a:gd name="connsiteY29" fmla="*/ 381301 h 722385"/>
            <a:gd name="connsiteX30" fmla="*/ 24821 w 735688"/>
            <a:gd name="connsiteY30" fmla="*/ 362251 h 722385"/>
            <a:gd name="connsiteX31" fmla="*/ 605846 w 735688"/>
            <a:gd name="connsiteY31" fmla="*/ 362251 h 7223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735688" h="722385">
              <a:moveTo>
                <a:pt x="120071" y="409876"/>
              </a:moveTo>
              <a:cubicBezTo>
                <a:pt x="143712" y="291669"/>
                <a:pt x="107650" y="404584"/>
                <a:pt x="301046" y="286051"/>
              </a:cubicBezTo>
              <a:cubicBezTo>
                <a:pt x="347145" y="257797"/>
                <a:pt x="383596" y="216201"/>
                <a:pt x="424871" y="181276"/>
              </a:cubicBezTo>
              <a:cubicBezTo>
                <a:pt x="431221" y="136826"/>
                <a:pt x="441561" y="92765"/>
                <a:pt x="443921" y="47926"/>
              </a:cubicBezTo>
              <a:cubicBezTo>
                <a:pt x="444772" y="31759"/>
                <a:pt x="450102" y="-3626"/>
                <a:pt x="434396" y="301"/>
              </a:cubicBezTo>
              <a:cubicBezTo>
                <a:pt x="403904" y="7924"/>
                <a:pt x="389946" y="44751"/>
                <a:pt x="367721" y="66976"/>
              </a:cubicBezTo>
              <a:cubicBezTo>
                <a:pt x="351846" y="127301"/>
                <a:pt x="340703" y="189074"/>
                <a:pt x="320096" y="247951"/>
              </a:cubicBezTo>
              <a:cubicBezTo>
                <a:pt x="296132" y="316419"/>
                <a:pt x="260042" y="380130"/>
                <a:pt x="234371" y="447976"/>
              </a:cubicBezTo>
              <a:cubicBezTo>
                <a:pt x="215536" y="497754"/>
                <a:pt x="202621" y="549576"/>
                <a:pt x="186746" y="600376"/>
              </a:cubicBezTo>
              <a:cubicBezTo>
                <a:pt x="183571" y="638476"/>
                <a:pt x="177221" y="752908"/>
                <a:pt x="177221" y="714676"/>
              </a:cubicBezTo>
              <a:cubicBezTo>
                <a:pt x="177221" y="619373"/>
                <a:pt x="180407" y="524018"/>
                <a:pt x="186746" y="428926"/>
              </a:cubicBezTo>
              <a:cubicBezTo>
                <a:pt x="189942" y="380986"/>
                <a:pt x="215219" y="238938"/>
                <a:pt x="205796" y="286051"/>
              </a:cubicBezTo>
              <a:cubicBezTo>
                <a:pt x="190031" y="364875"/>
                <a:pt x="187782" y="446341"/>
                <a:pt x="167696" y="524176"/>
              </a:cubicBezTo>
              <a:cubicBezTo>
                <a:pt x="161975" y="546345"/>
                <a:pt x="107093" y="585545"/>
                <a:pt x="129596" y="581326"/>
              </a:cubicBezTo>
              <a:cubicBezTo>
                <a:pt x="198037" y="568493"/>
                <a:pt x="255609" y="521873"/>
                <a:pt x="320096" y="495601"/>
              </a:cubicBezTo>
              <a:cubicBezTo>
                <a:pt x="341502" y="486880"/>
                <a:pt x="364546" y="482901"/>
                <a:pt x="386771" y="476551"/>
              </a:cubicBezTo>
              <a:cubicBezTo>
                <a:pt x="366086" y="331757"/>
                <a:pt x="396675" y="303146"/>
                <a:pt x="215321" y="247951"/>
              </a:cubicBezTo>
              <a:cubicBezTo>
                <a:pt x="192189" y="240911"/>
                <a:pt x="170871" y="267001"/>
                <a:pt x="148646" y="276526"/>
              </a:cubicBezTo>
              <a:cubicBezTo>
                <a:pt x="151821" y="314626"/>
                <a:pt x="146081" y="354556"/>
                <a:pt x="158171" y="390826"/>
              </a:cubicBezTo>
              <a:cubicBezTo>
                <a:pt x="163191" y="405886"/>
                <a:pt x="180581" y="421815"/>
                <a:pt x="196271" y="419401"/>
              </a:cubicBezTo>
              <a:cubicBezTo>
                <a:pt x="228580" y="414430"/>
                <a:pt x="253421" y="387651"/>
                <a:pt x="281996" y="371776"/>
              </a:cubicBezTo>
              <a:cubicBezTo>
                <a:pt x="332336" y="296265"/>
                <a:pt x="261098" y="388530"/>
                <a:pt x="320096" y="438451"/>
              </a:cubicBezTo>
              <a:cubicBezTo>
                <a:pt x="346867" y="461104"/>
                <a:pt x="389946" y="444801"/>
                <a:pt x="424871" y="447976"/>
              </a:cubicBezTo>
              <a:cubicBezTo>
                <a:pt x="456621" y="435276"/>
                <a:pt x="486589" y="416582"/>
                <a:pt x="520121" y="409876"/>
              </a:cubicBezTo>
              <a:cubicBezTo>
                <a:pt x="535996" y="406701"/>
                <a:pt x="552180" y="423849"/>
                <a:pt x="567746" y="419401"/>
              </a:cubicBezTo>
              <a:cubicBezTo>
                <a:pt x="599177" y="410421"/>
                <a:pt x="624581" y="387071"/>
                <a:pt x="653471" y="371776"/>
              </a:cubicBezTo>
              <a:cubicBezTo>
                <a:pt x="678569" y="358489"/>
                <a:pt x="757985" y="335854"/>
                <a:pt x="729671" y="333676"/>
              </a:cubicBezTo>
              <a:cubicBezTo>
                <a:pt x="662517" y="328510"/>
                <a:pt x="596321" y="352726"/>
                <a:pt x="529646" y="362251"/>
              </a:cubicBezTo>
              <a:cubicBezTo>
                <a:pt x="551871" y="365426"/>
                <a:pt x="618546" y="368601"/>
                <a:pt x="596321" y="371776"/>
              </a:cubicBezTo>
              <a:cubicBezTo>
                <a:pt x="530241" y="381216"/>
                <a:pt x="463037" y="382413"/>
                <a:pt x="396296" y="381301"/>
              </a:cubicBezTo>
              <a:cubicBezTo>
                <a:pt x="272326" y="379235"/>
                <a:pt x="-98658" y="373476"/>
                <a:pt x="24821" y="362251"/>
              </a:cubicBezTo>
              <a:cubicBezTo>
                <a:pt x="217701" y="344716"/>
                <a:pt x="412171" y="362251"/>
                <a:pt x="605846" y="362251"/>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5"/>
  <sheetViews>
    <sheetView tabSelected="1" zoomScaleNormal="100" zoomScaleSheetLayoutView="90" workbookViewId="0">
      <selection activeCell="I111" sqref="I111"/>
    </sheetView>
  </sheetViews>
  <sheetFormatPr defaultColWidth="9.109375" defaultRowHeight="15.6" x14ac:dyDescent="0.3"/>
  <cols>
    <col min="1" max="1" width="8.88671875" style="3" customWidth="1"/>
    <col min="2" max="2" width="71.88671875" style="9" bestFit="1" customWidth="1"/>
    <col min="3" max="3" width="6.109375" style="9" customWidth="1"/>
    <col min="4" max="4" width="10.88671875" style="9" customWidth="1"/>
    <col min="5" max="5" width="20.44140625" style="9" customWidth="1"/>
    <col min="6" max="6" width="28.44140625" style="9" customWidth="1"/>
    <col min="7" max="7" width="7.88671875" style="9" customWidth="1"/>
    <col min="8" max="8" width="9.33203125" style="9" customWidth="1"/>
    <col min="9" max="9" width="10" style="9" customWidth="1"/>
    <col min="10" max="10" width="9.5546875" style="9" customWidth="1"/>
    <col min="11" max="16384" width="9.109375" style="9"/>
  </cols>
  <sheetData>
    <row r="1" spans="1:10" x14ac:dyDescent="0.3">
      <c r="A1" s="89" t="s">
        <v>101</v>
      </c>
      <c r="B1" s="90"/>
      <c r="C1" s="90"/>
      <c r="D1" s="90"/>
      <c r="E1" s="90"/>
      <c r="F1" s="90"/>
      <c r="G1" s="90"/>
      <c r="H1" s="90"/>
      <c r="I1" s="90"/>
      <c r="J1" s="91"/>
    </row>
    <row r="2" spans="1:10" x14ac:dyDescent="0.3">
      <c r="A2" s="92" t="s">
        <v>100</v>
      </c>
      <c r="B2" s="93"/>
      <c r="C2" s="93"/>
      <c r="D2" s="93"/>
      <c r="E2" s="93"/>
      <c r="F2" s="93"/>
      <c r="G2" s="93"/>
      <c r="H2" s="93"/>
      <c r="I2" s="93"/>
      <c r="J2" s="94"/>
    </row>
    <row r="3" spans="1:10" s="10" customFormat="1" ht="95.25" customHeight="1" x14ac:dyDescent="0.25">
      <c r="A3" s="1" t="s">
        <v>6</v>
      </c>
      <c r="B3" s="6" t="s">
        <v>25</v>
      </c>
      <c r="C3" s="6" t="s">
        <v>2</v>
      </c>
      <c r="D3" s="6" t="s">
        <v>69</v>
      </c>
      <c r="E3" s="6" t="s">
        <v>9</v>
      </c>
      <c r="F3" s="6" t="s">
        <v>58</v>
      </c>
      <c r="G3" s="6" t="s">
        <v>70</v>
      </c>
      <c r="H3" s="6" t="s">
        <v>180</v>
      </c>
      <c r="I3" s="6" t="s">
        <v>181</v>
      </c>
      <c r="J3" s="6" t="s">
        <v>182</v>
      </c>
    </row>
    <row r="4" spans="1:10" x14ac:dyDescent="0.3">
      <c r="A4" s="100" t="s">
        <v>102</v>
      </c>
      <c r="B4" s="101"/>
      <c r="C4" s="101"/>
      <c r="D4" s="101"/>
      <c r="E4" s="101"/>
      <c r="F4" s="101"/>
      <c r="G4" s="101"/>
      <c r="H4" s="101"/>
      <c r="I4" s="101"/>
      <c r="J4" s="102"/>
    </row>
    <row r="5" spans="1:10" ht="164.25" customHeight="1" x14ac:dyDescent="0.3">
      <c r="A5" s="8" t="s">
        <v>103</v>
      </c>
      <c r="B5" s="6" t="s">
        <v>89</v>
      </c>
      <c r="C5" s="6" t="s">
        <v>10</v>
      </c>
      <c r="D5" s="6">
        <v>4000</v>
      </c>
      <c r="E5" s="6" t="s">
        <v>191</v>
      </c>
      <c r="F5" s="6" t="s">
        <v>192</v>
      </c>
      <c r="G5" s="6">
        <v>0.28799999999999998</v>
      </c>
      <c r="H5" s="1">
        <f>SUM(D5*G5)</f>
        <v>1152</v>
      </c>
      <c r="I5" s="55">
        <f>H5*0.05</f>
        <v>57.6</v>
      </c>
      <c r="J5" s="1">
        <f>H5+I5</f>
        <v>1209.5999999999999</v>
      </c>
    </row>
    <row r="6" spans="1:10" ht="147.75" customHeight="1" x14ac:dyDescent="0.3">
      <c r="A6" s="1" t="s">
        <v>104</v>
      </c>
      <c r="B6" s="5" t="s">
        <v>71</v>
      </c>
      <c r="C6" s="6" t="s">
        <v>10</v>
      </c>
      <c r="D6" s="6">
        <v>20</v>
      </c>
      <c r="E6" s="6" t="s">
        <v>191</v>
      </c>
      <c r="F6" s="6" t="s">
        <v>193</v>
      </c>
      <c r="G6" s="6">
        <v>0.26</v>
      </c>
      <c r="H6" s="1">
        <f>SUM(D6*G6)</f>
        <v>5.2</v>
      </c>
      <c r="I6" s="55">
        <f>H6*0.05</f>
        <v>0.26</v>
      </c>
      <c r="J6" s="1">
        <f>H6+I6</f>
        <v>5.46</v>
      </c>
    </row>
    <row r="7" spans="1:10" x14ac:dyDescent="0.3">
      <c r="A7" s="98" t="s">
        <v>12</v>
      </c>
      <c r="B7" s="99"/>
      <c r="C7" s="6"/>
      <c r="D7" s="12">
        <f>SUM(D5+D6)</f>
        <v>4020</v>
      </c>
      <c r="E7" s="6"/>
      <c r="F7" s="6"/>
      <c r="G7" s="6"/>
      <c r="H7" s="53">
        <f>SUM(H5:H6)</f>
        <v>1157.2</v>
      </c>
      <c r="I7" s="53">
        <f>SUM(I5:I6)</f>
        <v>57.86</v>
      </c>
      <c r="J7" s="53">
        <f>SUM(J5:J6)</f>
        <v>1215.06</v>
      </c>
    </row>
    <row r="8" spans="1:10" x14ac:dyDescent="0.3">
      <c r="A8" s="95" t="s">
        <v>105</v>
      </c>
      <c r="B8" s="96"/>
      <c r="C8" s="96"/>
      <c r="D8" s="96"/>
      <c r="E8" s="96"/>
      <c r="F8" s="96"/>
      <c r="G8" s="96"/>
      <c r="H8" s="96"/>
      <c r="I8" s="96"/>
      <c r="J8" s="97"/>
    </row>
    <row r="9" spans="1:10" ht="87.75" customHeight="1" x14ac:dyDescent="0.3">
      <c r="A9" s="16" t="s">
        <v>67</v>
      </c>
      <c r="B9" s="7" t="s">
        <v>72</v>
      </c>
      <c r="C9" s="7"/>
      <c r="D9" s="7"/>
      <c r="E9" s="7"/>
      <c r="F9" s="7"/>
      <c r="G9" s="7"/>
      <c r="H9" s="6"/>
      <c r="I9" s="7"/>
      <c r="J9" s="7"/>
    </row>
    <row r="10" spans="1:10" ht="31.2" x14ac:dyDescent="0.3">
      <c r="A10" s="16" t="s">
        <v>68</v>
      </c>
      <c r="B10" s="6" t="s">
        <v>26</v>
      </c>
      <c r="C10" s="6" t="s">
        <v>10</v>
      </c>
      <c r="D10" s="6">
        <v>10</v>
      </c>
      <c r="E10" s="6" t="s">
        <v>191</v>
      </c>
      <c r="F10" s="6" t="s">
        <v>194</v>
      </c>
      <c r="G10" s="6">
        <v>0.248</v>
      </c>
      <c r="H10" s="54">
        <f>SUM(D10*G10)</f>
        <v>2.48</v>
      </c>
      <c r="I10" s="55">
        <f>H10*0.05</f>
        <v>0.124</v>
      </c>
      <c r="J10" s="55">
        <f>H10+I10</f>
        <v>2.6040000000000001</v>
      </c>
    </row>
    <row r="11" spans="1:10" ht="31.2" x14ac:dyDescent="0.3">
      <c r="A11" s="16" t="s">
        <v>106</v>
      </c>
      <c r="B11" s="6" t="s">
        <v>33</v>
      </c>
      <c r="C11" s="6" t="s">
        <v>10</v>
      </c>
      <c r="D11" s="6">
        <v>10</v>
      </c>
      <c r="E11" s="6" t="s">
        <v>191</v>
      </c>
      <c r="F11" s="6" t="s">
        <v>195</v>
      </c>
      <c r="G11" s="6">
        <v>0.248</v>
      </c>
      <c r="H11" s="54">
        <f t="shared" ref="H11:H18" si="0">SUM(D11*G11)</f>
        <v>2.48</v>
      </c>
      <c r="I11" s="55">
        <f t="shared" ref="I11:I18" si="1">H11*0.05</f>
        <v>0.124</v>
      </c>
      <c r="J11" s="55">
        <f t="shared" ref="J11:J18" si="2">H11+I11</f>
        <v>2.6040000000000001</v>
      </c>
    </row>
    <row r="12" spans="1:10" ht="31.2" x14ac:dyDescent="0.3">
      <c r="A12" s="16" t="s">
        <v>107</v>
      </c>
      <c r="B12" s="6" t="s">
        <v>34</v>
      </c>
      <c r="C12" s="6" t="s">
        <v>10</v>
      </c>
      <c r="D12" s="6">
        <v>20</v>
      </c>
      <c r="E12" s="6" t="s">
        <v>191</v>
      </c>
      <c r="F12" s="6" t="s">
        <v>196</v>
      </c>
      <c r="G12" s="6">
        <v>0.248</v>
      </c>
      <c r="H12" s="54">
        <f t="shared" si="0"/>
        <v>4.96</v>
      </c>
      <c r="I12" s="55">
        <f t="shared" si="1"/>
        <v>0.248</v>
      </c>
      <c r="J12" s="55">
        <f t="shared" si="2"/>
        <v>5.2080000000000002</v>
      </c>
    </row>
    <row r="13" spans="1:10" ht="31.2" x14ac:dyDescent="0.3">
      <c r="A13" s="16" t="s">
        <v>108</v>
      </c>
      <c r="B13" s="6" t="s">
        <v>27</v>
      </c>
      <c r="C13" s="6" t="s">
        <v>10</v>
      </c>
      <c r="D13" s="6">
        <v>50</v>
      </c>
      <c r="E13" s="6" t="s">
        <v>191</v>
      </c>
      <c r="F13" s="6" t="s">
        <v>197</v>
      </c>
      <c r="G13" s="6">
        <v>0.248</v>
      </c>
      <c r="H13" s="54">
        <f t="shared" si="0"/>
        <v>12.4</v>
      </c>
      <c r="I13" s="55">
        <f t="shared" si="1"/>
        <v>0.62000000000000011</v>
      </c>
      <c r="J13" s="55">
        <f t="shared" si="2"/>
        <v>13.02</v>
      </c>
    </row>
    <row r="14" spans="1:10" ht="31.2" x14ac:dyDescent="0.3">
      <c r="A14" s="16" t="s">
        <v>109</v>
      </c>
      <c r="B14" s="6" t="s">
        <v>28</v>
      </c>
      <c r="C14" s="6" t="s">
        <v>10</v>
      </c>
      <c r="D14" s="6">
        <v>50</v>
      </c>
      <c r="E14" s="6" t="s">
        <v>191</v>
      </c>
      <c r="F14" s="6" t="s">
        <v>198</v>
      </c>
      <c r="G14" s="6">
        <v>0.248</v>
      </c>
      <c r="H14" s="54">
        <f t="shared" si="0"/>
        <v>12.4</v>
      </c>
      <c r="I14" s="55">
        <f t="shared" si="1"/>
        <v>0.62000000000000011</v>
      </c>
      <c r="J14" s="55">
        <f t="shared" si="2"/>
        <v>13.02</v>
      </c>
    </row>
    <row r="15" spans="1:10" ht="31.2" x14ac:dyDescent="0.3">
      <c r="A15" s="16" t="s">
        <v>110</v>
      </c>
      <c r="B15" s="6" t="s">
        <v>29</v>
      </c>
      <c r="C15" s="6" t="s">
        <v>10</v>
      </c>
      <c r="D15" s="6">
        <v>150</v>
      </c>
      <c r="E15" s="6" t="s">
        <v>191</v>
      </c>
      <c r="F15" s="6" t="s">
        <v>199</v>
      </c>
      <c r="G15" s="6">
        <v>0.248</v>
      </c>
      <c r="H15" s="54">
        <f t="shared" si="0"/>
        <v>37.200000000000003</v>
      </c>
      <c r="I15" s="55">
        <f t="shared" si="1"/>
        <v>1.8600000000000003</v>
      </c>
      <c r="J15" s="55">
        <f t="shared" si="2"/>
        <v>39.06</v>
      </c>
    </row>
    <row r="16" spans="1:10" ht="31.2" x14ac:dyDescent="0.3">
      <c r="A16" s="16" t="s">
        <v>111</v>
      </c>
      <c r="B16" s="6" t="s">
        <v>30</v>
      </c>
      <c r="C16" s="6" t="s">
        <v>10</v>
      </c>
      <c r="D16" s="6">
        <v>300</v>
      </c>
      <c r="E16" s="6" t="s">
        <v>191</v>
      </c>
      <c r="F16" s="6" t="s">
        <v>200</v>
      </c>
      <c r="G16" s="6">
        <v>0.248</v>
      </c>
      <c r="H16" s="54">
        <f t="shared" si="0"/>
        <v>74.400000000000006</v>
      </c>
      <c r="I16" s="55">
        <f t="shared" si="1"/>
        <v>3.7200000000000006</v>
      </c>
      <c r="J16" s="55">
        <f t="shared" si="2"/>
        <v>78.12</v>
      </c>
    </row>
    <row r="17" spans="1:10" ht="31.2" x14ac:dyDescent="0.3">
      <c r="A17" s="16" t="s">
        <v>112</v>
      </c>
      <c r="B17" s="6" t="s">
        <v>31</v>
      </c>
      <c r="C17" s="6" t="s">
        <v>10</v>
      </c>
      <c r="D17" s="6">
        <v>300</v>
      </c>
      <c r="E17" s="6" t="s">
        <v>191</v>
      </c>
      <c r="F17" s="6" t="s">
        <v>201</v>
      </c>
      <c r="G17" s="6">
        <v>0.248</v>
      </c>
      <c r="H17" s="54">
        <f t="shared" si="0"/>
        <v>74.400000000000006</v>
      </c>
      <c r="I17" s="55">
        <f t="shared" si="1"/>
        <v>3.7200000000000006</v>
      </c>
      <c r="J17" s="55">
        <f t="shared" si="2"/>
        <v>78.12</v>
      </c>
    </row>
    <row r="18" spans="1:10" ht="31.2" x14ac:dyDescent="0.3">
      <c r="A18" s="16" t="s">
        <v>113</v>
      </c>
      <c r="B18" s="6" t="s">
        <v>32</v>
      </c>
      <c r="C18" s="6" t="s">
        <v>10</v>
      </c>
      <c r="D18" s="6">
        <v>200</v>
      </c>
      <c r="E18" s="6" t="s">
        <v>191</v>
      </c>
      <c r="F18" s="6" t="s">
        <v>202</v>
      </c>
      <c r="G18" s="6">
        <v>0.248</v>
      </c>
      <c r="H18" s="54">
        <f t="shared" si="0"/>
        <v>49.6</v>
      </c>
      <c r="I18" s="55">
        <f t="shared" si="1"/>
        <v>2.4800000000000004</v>
      </c>
      <c r="J18" s="55">
        <f t="shared" si="2"/>
        <v>52.08</v>
      </c>
    </row>
    <row r="19" spans="1:10" x14ac:dyDescent="0.3">
      <c r="A19" s="98" t="s">
        <v>13</v>
      </c>
      <c r="B19" s="99"/>
      <c r="C19" s="6"/>
      <c r="D19" s="12">
        <f>SUM(D10:D18)</f>
        <v>1090</v>
      </c>
      <c r="E19" s="7"/>
      <c r="F19" s="7"/>
      <c r="G19" s="7"/>
      <c r="H19" s="53">
        <f>SUM(H10:H18)</f>
        <v>270.32</v>
      </c>
      <c r="I19" s="53">
        <f>SUM(I10:I18)</f>
        <v>13.516000000000002</v>
      </c>
      <c r="J19" s="53">
        <f>SUM(J10:J18)</f>
        <v>283.83600000000001</v>
      </c>
    </row>
    <row r="20" spans="1:10" x14ac:dyDescent="0.3">
      <c r="A20" s="76" t="s">
        <v>114</v>
      </c>
      <c r="B20" s="77"/>
      <c r="C20" s="77"/>
      <c r="D20" s="77"/>
      <c r="E20" s="77"/>
      <c r="F20" s="77"/>
      <c r="G20" s="77"/>
      <c r="H20" s="77"/>
      <c r="I20" s="77"/>
      <c r="J20" s="78"/>
    </row>
    <row r="21" spans="1:10" ht="166.5" customHeight="1" x14ac:dyDescent="0.3">
      <c r="A21" s="1" t="s">
        <v>115</v>
      </c>
      <c r="B21" s="7" t="s">
        <v>73</v>
      </c>
      <c r="C21" s="6"/>
      <c r="D21" s="6"/>
      <c r="E21" s="6"/>
      <c r="F21" s="6"/>
      <c r="G21" s="6"/>
      <c r="H21" s="6"/>
      <c r="I21" s="6"/>
      <c r="J21" s="6"/>
    </row>
    <row r="22" spans="1:10" ht="31.2" x14ac:dyDescent="0.3">
      <c r="A22" s="16" t="s">
        <v>11</v>
      </c>
      <c r="B22" s="6" t="s">
        <v>43</v>
      </c>
      <c r="C22" s="6" t="s">
        <v>10</v>
      </c>
      <c r="D22" s="7">
        <v>10</v>
      </c>
      <c r="E22" s="6" t="s">
        <v>191</v>
      </c>
      <c r="F22" s="6" t="s">
        <v>203</v>
      </c>
      <c r="G22" s="6">
        <v>0.43</v>
      </c>
      <c r="H22" s="55">
        <f t="shared" ref="H22" si="3">SUM(D22*G22)</f>
        <v>4.3</v>
      </c>
      <c r="I22" s="55">
        <f t="shared" ref="I22:I39" si="4">H22*0.05</f>
        <v>0.215</v>
      </c>
      <c r="J22" s="55">
        <f t="shared" ref="J22" si="5">H22+I22</f>
        <v>4.5149999999999997</v>
      </c>
    </row>
    <row r="23" spans="1:10" ht="31.2" x14ac:dyDescent="0.3">
      <c r="A23" s="16" t="s">
        <v>116</v>
      </c>
      <c r="B23" s="6" t="s">
        <v>41</v>
      </c>
      <c r="C23" s="6" t="s">
        <v>10</v>
      </c>
      <c r="D23" s="7">
        <v>20</v>
      </c>
      <c r="E23" s="6" t="s">
        <v>191</v>
      </c>
      <c r="F23" s="6" t="s">
        <v>204</v>
      </c>
      <c r="G23" s="6">
        <v>0.43</v>
      </c>
      <c r="H23" s="55">
        <f t="shared" ref="H23:H39" si="6">SUM(D23*G23)</f>
        <v>8.6</v>
      </c>
      <c r="I23" s="55">
        <f t="shared" si="4"/>
        <v>0.43</v>
      </c>
      <c r="J23" s="55">
        <f t="shared" ref="J23:J39" si="7">H23+I23</f>
        <v>9.0299999999999994</v>
      </c>
    </row>
    <row r="24" spans="1:10" ht="31.2" x14ac:dyDescent="0.3">
      <c r="A24" s="16" t="s">
        <v>117</v>
      </c>
      <c r="B24" s="6" t="s">
        <v>35</v>
      </c>
      <c r="C24" s="6" t="s">
        <v>10</v>
      </c>
      <c r="D24" s="7">
        <v>20</v>
      </c>
      <c r="E24" s="6" t="s">
        <v>191</v>
      </c>
      <c r="F24" s="6" t="s">
        <v>205</v>
      </c>
      <c r="G24" s="6">
        <v>0.43</v>
      </c>
      <c r="H24" s="55">
        <f t="shared" si="6"/>
        <v>8.6</v>
      </c>
      <c r="I24" s="55">
        <f t="shared" si="4"/>
        <v>0.43</v>
      </c>
      <c r="J24" s="55">
        <f t="shared" si="7"/>
        <v>9.0299999999999994</v>
      </c>
    </row>
    <row r="25" spans="1:10" ht="31.2" x14ac:dyDescent="0.3">
      <c r="A25" s="16" t="s">
        <v>118</v>
      </c>
      <c r="B25" s="6" t="s">
        <v>42</v>
      </c>
      <c r="C25" s="6" t="s">
        <v>10</v>
      </c>
      <c r="D25" s="7">
        <v>20</v>
      </c>
      <c r="E25" s="6" t="s">
        <v>191</v>
      </c>
      <c r="F25" s="6" t="s">
        <v>206</v>
      </c>
      <c r="G25" s="6">
        <v>0.43</v>
      </c>
      <c r="H25" s="55">
        <f t="shared" si="6"/>
        <v>8.6</v>
      </c>
      <c r="I25" s="55">
        <f t="shared" si="4"/>
        <v>0.43</v>
      </c>
      <c r="J25" s="55">
        <f t="shared" si="7"/>
        <v>9.0299999999999994</v>
      </c>
    </row>
    <row r="26" spans="1:10" ht="261.75" customHeight="1" x14ac:dyDescent="0.3">
      <c r="A26" s="1" t="s">
        <v>119</v>
      </c>
      <c r="B26" s="15" t="s">
        <v>74</v>
      </c>
      <c r="C26" s="6"/>
      <c r="D26" s="7"/>
      <c r="E26" s="6"/>
      <c r="F26" s="6"/>
      <c r="G26" s="6"/>
      <c r="H26" s="6"/>
      <c r="I26" s="55"/>
      <c r="J26" s="1"/>
    </row>
    <row r="27" spans="1:10" ht="46.8" x14ac:dyDescent="0.3">
      <c r="A27" s="16" t="s">
        <v>88</v>
      </c>
      <c r="B27" s="6" t="s">
        <v>35</v>
      </c>
      <c r="C27" s="6" t="s">
        <v>10</v>
      </c>
      <c r="D27" s="6">
        <v>10</v>
      </c>
      <c r="E27" s="6" t="s">
        <v>191</v>
      </c>
      <c r="F27" s="6" t="s">
        <v>207</v>
      </c>
      <c r="G27" s="6">
        <v>0.68899999999999995</v>
      </c>
      <c r="H27" s="55">
        <f t="shared" si="6"/>
        <v>6.89</v>
      </c>
      <c r="I27" s="55">
        <f t="shared" si="4"/>
        <v>0.34450000000000003</v>
      </c>
      <c r="J27" s="55">
        <f t="shared" si="7"/>
        <v>7.2344999999999997</v>
      </c>
    </row>
    <row r="28" spans="1:10" ht="31.2" x14ac:dyDescent="0.3">
      <c r="A28" s="16" t="s">
        <v>120</v>
      </c>
      <c r="B28" s="6" t="s">
        <v>42</v>
      </c>
      <c r="C28" s="6" t="s">
        <v>10</v>
      </c>
      <c r="D28" s="6">
        <v>20</v>
      </c>
      <c r="E28" s="6" t="s">
        <v>191</v>
      </c>
      <c r="F28" s="6" t="s">
        <v>208</v>
      </c>
      <c r="G28" s="6">
        <v>0.68899999999999995</v>
      </c>
      <c r="H28" s="55">
        <f t="shared" si="6"/>
        <v>13.78</v>
      </c>
      <c r="I28" s="55">
        <f t="shared" si="4"/>
        <v>0.68900000000000006</v>
      </c>
      <c r="J28" s="55">
        <f t="shared" si="7"/>
        <v>14.468999999999999</v>
      </c>
    </row>
    <row r="29" spans="1:10" ht="46.8" x14ac:dyDescent="0.3">
      <c r="A29" s="16" t="s">
        <v>121</v>
      </c>
      <c r="B29" s="6" t="s">
        <v>36</v>
      </c>
      <c r="C29" s="6" t="s">
        <v>10</v>
      </c>
      <c r="D29" s="6">
        <v>30</v>
      </c>
      <c r="E29" s="6" t="s">
        <v>191</v>
      </c>
      <c r="F29" s="6" t="s">
        <v>209</v>
      </c>
      <c r="G29" s="6">
        <v>0.68899999999999995</v>
      </c>
      <c r="H29" s="55">
        <f t="shared" si="6"/>
        <v>20.669999999999998</v>
      </c>
      <c r="I29" s="55">
        <f t="shared" si="4"/>
        <v>1.0334999999999999</v>
      </c>
      <c r="J29" s="55">
        <f t="shared" si="7"/>
        <v>21.703499999999998</v>
      </c>
    </row>
    <row r="30" spans="1:10" ht="31.2" x14ac:dyDescent="0.3">
      <c r="A30" s="16" t="s">
        <v>122</v>
      </c>
      <c r="B30" s="6" t="s">
        <v>44</v>
      </c>
      <c r="C30" s="6" t="s">
        <v>10</v>
      </c>
      <c r="D30" s="6">
        <v>40</v>
      </c>
      <c r="E30" s="6" t="s">
        <v>191</v>
      </c>
      <c r="F30" s="6" t="s">
        <v>210</v>
      </c>
      <c r="G30" s="6">
        <v>0.68899999999999995</v>
      </c>
      <c r="H30" s="55">
        <f t="shared" si="6"/>
        <v>27.56</v>
      </c>
      <c r="I30" s="55">
        <f t="shared" si="4"/>
        <v>1.3780000000000001</v>
      </c>
      <c r="J30" s="55">
        <f t="shared" si="7"/>
        <v>28.937999999999999</v>
      </c>
    </row>
    <row r="31" spans="1:10" ht="46.8" x14ac:dyDescent="0.3">
      <c r="A31" s="16" t="s">
        <v>123</v>
      </c>
      <c r="B31" s="6" t="s">
        <v>37</v>
      </c>
      <c r="C31" s="6" t="s">
        <v>10</v>
      </c>
      <c r="D31" s="6">
        <v>40</v>
      </c>
      <c r="E31" s="6" t="s">
        <v>191</v>
      </c>
      <c r="F31" s="6" t="s">
        <v>211</v>
      </c>
      <c r="G31" s="6">
        <v>0.68899999999999995</v>
      </c>
      <c r="H31" s="55">
        <f t="shared" si="6"/>
        <v>27.56</v>
      </c>
      <c r="I31" s="55">
        <f t="shared" si="4"/>
        <v>1.3780000000000001</v>
      </c>
      <c r="J31" s="55">
        <f t="shared" si="7"/>
        <v>28.937999999999999</v>
      </c>
    </row>
    <row r="32" spans="1:10" ht="31.2" x14ac:dyDescent="0.3">
      <c r="A32" s="16" t="s">
        <v>124</v>
      </c>
      <c r="B32" s="6" t="s">
        <v>45</v>
      </c>
      <c r="C32" s="6" t="s">
        <v>10</v>
      </c>
      <c r="D32" s="6">
        <v>40</v>
      </c>
      <c r="E32" s="6" t="s">
        <v>191</v>
      </c>
      <c r="F32" s="6" t="s">
        <v>212</v>
      </c>
      <c r="G32" s="6">
        <v>0.68899999999999995</v>
      </c>
      <c r="H32" s="55">
        <f t="shared" si="6"/>
        <v>27.56</v>
      </c>
      <c r="I32" s="55">
        <f t="shared" si="4"/>
        <v>1.3780000000000001</v>
      </c>
      <c r="J32" s="55">
        <f t="shared" si="7"/>
        <v>28.937999999999999</v>
      </c>
    </row>
    <row r="33" spans="1:10" ht="46.8" x14ac:dyDescent="0.3">
      <c r="A33" s="16" t="s">
        <v>125</v>
      </c>
      <c r="B33" s="6" t="s">
        <v>38</v>
      </c>
      <c r="C33" s="6" t="s">
        <v>10</v>
      </c>
      <c r="D33" s="6">
        <v>60</v>
      </c>
      <c r="E33" s="6" t="s">
        <v>191</v>
      </c>
      <c r="F33" s="6" t="s">
        <v>213</v>
      </c>
      <c r="G33" s="6">
        <v>0.68899999999999995</v>
      </c>
      <c r="H33" s="55">
        <f t="shared" si="6"/>
        <v>41.339999999999996</v>
      </c>
      <c r="I33" s="55">
        <f t="shared" si="4"/>
        <v>2.0669999999999997</v>
      </c>
      <c r="J33" s="55">
        <f t="shared" si="7"/>
        <v>43.406999999999996</v>
      </c>
    </row>
    <row r="34" spans="1:10" ht="31.2" x14ac:dyDescent="0.3">
      <c r="A34" s="16" t="s">
        <v>126</v>
      </c>
      <c r="B34" s="6" t="s">
        <v>46</v>
      </c>
      <c r="C34" s="6" t="s">
        <v>10</v>
      </c>
      <c r="D34" s="6">
        <v>200</v>
      </c>
      <c r="E34" s="6" t="s">
        <v>191</v>
      </c>
      <c r="F34" s="6" t="s">
        <v>214</v>
      </c>
      <c r="G34" s="6">
        <v>0.68899999999999995</v>
      </c>
      <c r="H34" s="54">
        <f t="shared" si="6"/>
        <v>137.79999999999998</v>
      </c>
      <c r="I34" s="55">
        <f t="shared" si="4"/>
        <v>6.89</v>
      </c>
      <c r="J34" s="54">
        <f t="shared" si="7"/>
        <v>144.68999999999997</v>
      </c>
    </row>
    <row r="35" spans="1:10" ht="46.8" x14ac:dyDescent="0.3">
      <c r="A35" s="16" t="s">
        <v>127</v>
      </c>
      <c r="B35" s="6" t="s">
        <v>39</v>
      </c>
      <c r="C35" s="6" t="s">
        <v>10</v>
      </c>
      <c r="D35" s="6">
        <v>300</v>
      </c>
      <c r="E35" s="6" t="s">
        <v>191</v>
      </c>
      <c r="F35" s="6" t="s">
        <v>215</v>
      </c>
      <c r="G35" s="6">
        <v>0.68899999999999995</v>
      </c>
      <c r="H35" s="54">
        <f t="shared" si="6"/>
        <v>206.7</v>
      </c>
      <c r="I35" s="55">
        <f t="shared" si="4"/>
        <v>10.335000000000001</v>
      </c>
      <c r="J35" s="54">
        <f t="shared" si="7"/>
        <v>217.035</v>
      </c>
    </row>
    <row r="36" spans="1:10" ht="31.2" x14ac:dyDescent="0.3">
      <c r="A36" s="16" t="s">
        <v>128</v>
      </c>
      <c r="B36" s="6" t="s">
        <v>47</v>
      </c>
      <c r="C36" s="6" t="s">
        <v>10</v>
      </c>
      <c r="D36" s="6">
        <v>200</v>
      </c>
      <c r="E36" s="6" t="s">
        <v>191</v>
      </c>
      <c r="F36" s="6" t="s">
        <v>216</v>
      </c>
      <c r="G36" s="6">
        <v>0.68899999999999995</v>
      </c>
      <c r="H36" s="54">
        <f t="shared" si="6"/>
        <v>137.79999999999998</v>
      </c>
      <c r="I36" s="55">
        <f t="shared" si="4"/>
        <v>6.89</v>
      </c>
      <c r="J36" s="54">
        <f t="shared" si="7"/>
        <v>144.68999999999997</v>
      </c>
    </row>
    <row r="37" spans="1:10" ht="46.8" x14ac:dyDescent="0.3">
      <c r="A37" s="16" t="s">
        <v>129</v>
      </c>
      <c r="B37" s="6" t="s">
        <v>40</v>
      </c>
      <c r="C37" s="6" t="s">
        <v>10</v>
      </c>
      <c r="D37" s="6">
        <v>50</v>
      </c>
      <c r="E37" s="6" t="s">
        <v>191</v>
      </c>
      <c r="F37" s="6" t="s">
        <v>217</v>
      </c>
      <c r="G37" s="6">
        <v>0.68899999999999995</v>
      </c>
      <c r="H37" s="55">
        <f t="shared" si="6"/>
        <v>34.449999999999996</v>
      </c>
      <c r="I37" s="55">
        <f t="shared" si="4"/>
        <v>1.7224999999999999</v>
      </c>
      <c r="J37" s="55">
        <f t="shared" si="7"/>
        <v>36.172499999999992</v>
      </c>
    </row>
    <row r="38" spans="1:10" ht="31.2" x14ac:dyDescent="0.3">
      <c r="A38" s="16" t="s">
        <v>130</v>
      </c>
      <c r="B38" s="6" t="s">
        <v>48</v>
      </c>
      <c r="C38" s="6" t="s">
        <v>10</v>
      </c>
      <c r="D38" s="6">
        <v>20</v>
      </c>
      <c r="E38" s="6" t="s">
        <v>191</v>
      </c>
      <c r="F38" s="6" t="s">
        <v>218</v>
      </c>
      <c r="G38" s="6">
        <v>0.68899999999999995</v>
      </c>
      <c r="H38" s="55">
        <f t="shared" si="6"/>
        <v>13.78</v>
      </c>
      <c r="I38" s="55">
        <f t="shared" si="4"/>
        <v>0.68900000000000006</v>
      </c>
      <c r="J38" s="55">
        <f t="shared" si="7"/>
        <v>14.468999999999999</v>
      </c>
    </row>
    <row r="39" spans="1:10" ht="231.75" customHeight="1" x14ac:dyDescent="0.3">
      <c r="A39" s="1" t="s">
        <v>131</v>
      </c>
      <c r="B39" s="7" t="s">
        <v>75</v>
      </c>
      <c r="C39" s="6" t="s">
        <v>10</v>
      </c>
      <c r="D39" s="6">
        <v>80</v>
      </c>
      <c r="E39" s="6" t="s">
        <v>191</v>
      </c>
      <c r="F39" s="6" t="s">
        <v>219</v>
      </c>
      <c r="G39" s="6">
        <v>0.89</v>
      </c>
      <c r="H39" s="55">
        <f t="shared" si="6"/>
        <v>71.2</v>
      </c>
      <c r="I39" s="55">
        <f t="shared" si="4"/>
        <v>3.5600000000000005</v>
      </c>
      <c r="J39" s="55">
        <f t="shared" si="7"/>
        <v>74.760000000000005</v>
      </c>
    </row>
    <row r="40" spans="1:10" x14ac:dyDescent="0.3">
      <c r="A40" s="79" t="s">
        <v>14</v>
      </c>
      <c r="B40" s="91"/>
      <c r="C40" s="12"/>
      <c r="D40" s="12">
        <f>SUM(D22:D39)</f>
        <v>1160</v>
      </c>
      <c r="E40" s="12"/>
      <c r="F40" s="12"/>
      <c r="G40" s="12"/>
      <c r="H40" s="53">
        <f>SUM(H22:H39)</f>
        <v>797.19</v>
      </c>
      <c r="I40" s="53">
        <f>SUM(I22:I39)</f>
        <v>39.859499999999997</v>
      </c>
      <c r="J40" s="53">
        <f>SUM(J22:J39)</f>
        <v>837.04949999999997</v>
      </c>
    </row>
    <row r="41" spans="1:10" x14ac:dyDescent="0.3">
      <c r="A41" s="100" t="s">
        <v>132</v>
      </c>
      <c r="B41" s="101"/>
      <c r="C41" s="101"/>
      <c r="D41" s="101"/>
      <c r="E41" s="101"/>
      <c r="F41" s="101"/>
      <c r="G41" s="101"/>
      <c r="H41" s="101"/>
      <c r="I41" s="101"/>
      <c r="J41" s="102"/>
    </row>
    <row r="42" spans="1:10" ht="42" customHeight="1" x14ac:dyDescent="0.3">
      <c r="A42" s="8" t="s">
        <v>133</v>
      </c>
      <c r="B42" s="7" t="s">
        <v>76</v>
      </c>
      <c r="C42" s="6" t="s">
        <v>10</v>
      </c>
      <c r="D42" s="6">
        <v>10000</v>
      </c>
      <c r="E42" s="6" t="s">
        <v>191</v>
      </c>
      <c r="F42" s="6" t="s">
        <v>220</v>
      </c>
      <c r="G42" s="6">
        <v>0.56000000000000005</v>
      </c>
      <c r="H42" s="1">
        <f t="shared" ref="H42:H43" si="8">SUM(D42*G42)</f>
        <v>5600.0000000000009</v>
      </c>
      <c r="I42" s="1">
        <f>H42*0.05</f>
        <v>280.00000000000006</v>
      </c>
      <c r="J42" s="1">
        <f>H42+I42</f>
        <v>5880.0000000000009</v>
      </c>
    </row>
    <row r="43" spans="1:10" ht="53.25" customHeight="1" x14ac:dyDescent="0.3">
      <c r="A43" s="8" t="s">
        <v>134</v>
      </c>
      <c r="B43" s="7" t="s">
        <v>77</v>
      </c>
      <c r="C43" s="6" t="s">
        <v>10</v>
      </c>
      <c r="D43" s="6">
        <v>500</v>
      </c>
      <c r="E43" s="6" t="s">
        <v>191</v>
      </c>
      <c r="F43" s="6" t="s">
        <v>221</v>
      </c>
      <c r="G43" s="6">
        <v>0.46</v>
      </c>
      <c r="H43" s="1">
        <f t="shared" si="8"/>
        <v>230</v>
      </c>
      <c r="I43" s="1">
        <f>H43*0.05</f>
        <v>11.5</v>
      </c>
      <c r="J43" s="1">
        <f>H43+I43</f>
        <v>241.5</v>
      </c>
    </row>
    <row r="44" spans="1:10" x14ac:dyDescent="0.3">
      <c r="A44" s="87" t="s">
        <v>15</v>
      </c>
      <c r="B44" s="88"/>
      <c r="C44" s="6"/>
      <c r="D44" s="12">
        <f>SUM(D42:D43)</f>
        <v>10500</v>
      </c>
      <c r="E44" s="6"/>
      <c r="F44" s="6"/>
      <c r="G44" s="6"/>
      <c r="H44" s="1">
        <f>SUM(H42:H43)</f>
        <v>5830.0000000000009</v>
      </c>
      <c r="I44" s="1">
        <f>SUM(I42:I43)</f>
        <v>291.50000000000006</v>
      </c>
      <c r="J44" s="1">
        <f>SUM(J42:J43)</f>
        <v>6121.5000000000009</v>
      </c>
    </row>
    <row r="45" spans="1:10" x14ac:dyDescent="0.3">
      <c r="A45" s="81" t="s">
        <v>135</v>
      </c>
      <c r="B45" s="82"/>
      <c r="C45" s="82"/>
      <c r="D45" s="82"/>
      <c r="E45" s="82"/>
      <c r="F45" s="82"/>
      <c r="G45" s="82"/>
      <c r="H45" s="82"/>
      <c r="I45" s="82"/>
      <c r="J45" s="83"/>
    </row>
    <row r="46" spans="1:10" ht="52.5" customHeight="1" x14ac:dyDescent="0.3">
      <c r="A46" s="8" t="s">
        <v>136</v>
      </c>
      <c r="B46" s="6" t="s">
        <v>78</v>
      </c>
      <c r="C46" s="6"/>
      <c r="D46" s="6"/>
      <c r="E46" s="61" t="s">
        <v>191</v>
      </c>
      <c r="F46" s="6"/>
      <c r="G46" s="6"/>
      <c r="H46" s="6"/>
      <c r="I46" s="6"/>
      <c r="J46" s="6"/>
    </row>
    <row r="47" spans="1:10" ht="27.6" x14ac:dyDescent="0.3">
      <c r="A47" s="8" t="s">
        <v>137</v>
      </c>
      <c r="B47" s="6" t="s">
        <v>60</v>
      </c>
      <c r="C47" s="6" t="s">
        <v>10</v>
      </c>
      <c r="D47" s="6">
        <v>6000</v>
      </c>
      <c r="E47" s="62"/>
      <c r="F47" s="46" t="s">
        <v>222</v>
      </c>
      <c r="G47" s="6">
        <v>1.24E-2</v>
      </c>
      <c r="H47" s="6">
        <f t="shared" ref="H47:H57" si="9">SUM(D47*G47)</f>
        <v>74.399999999999991</v>
      </c>
      <c r="I47" s="55">
        <f t="shared" ref="I47:I60" si="10">H47*0.05</f>
        <v>3.7199999999999998</v>
      </c>
      <c r="J47" s="55">
        <f t="shared" ref="J47" si="11">H47+I47</f>
        <v>78.11999999999999</v>
      </c>
    </row>
    <row r="48" spans="1:10" ht="27.6" x14ac:dyDescent="0.3">
      <c r="A48" s="8" t="s">
        <v>138</v>
      </c>
      <c r="B48" s="6" t="s">
        <v>61</v>
      </c>
      <c r="C48" s="6" t="s">
        <v>10</v>
      </c>
      <c r="D48" s="6">
        <v>25000</v>
      </c>
      <c r="E48" s="62"/>
      <c r="F48" s="46" t="s">
        <v>223</v>
      </c>
      <c r="G48" s="6">
        <v>1.24E-2</v>
      </c>
      <c r="H48" s="6">
        <f t="shared" si="9"/>
        <v>310</v>
      </c>
      <c r="I48" s="55">
        <f t="shared" si="10"/>
        <v>15.5</v>
      </c>
      <c r="J48" s="54">
        <f t="shared" ref="J48:J57" si="12">H48+I48</f>
        <v>325.5</v>
      </c>
    </row>
    <row r="49" spans="1:10" ht="27.6" x14ac:dyDescent="0.3">
      <c r="A49" s="8" t="s">
        <v>139</v>
      </c>
      <c r="B49" s="6" t="s">
        <v>62</v>
      </c>
      <c r="C49" s="6" t="s">
        <v>10</v>
      </c>
      <c r="D49" s="6">
        <v>7500</v>
      </c>
      <c r="E49" s="62"/>
      <c r="F49" s="46" t="s">
        <v>224</v>
      </c>
      <c r="G49" s="6">
        <v>0.123</v>
      </c>
      <c r="H49" s="6">
        <f t="shared" si="9"/>
        <v>922.5</v>
      </c>
      <c r="I49" s="55">
        <f t="shared" si="10"/>
        <v>46.125</v>
      </c>
      <c r="J49" s="54">
        <f t="shared" si="12"/>
        <v>968.625</v>
      </c>
    </row>
    <row r="50" spans="1:10" ht="27.6" x14ac:dyDescent="0.3">
      <c r="A50" s="8" t="s">
        <v>140</v>
      </c>
      <c r="B50" s="6" t="s">
        <v>63</v>
      </c>
      <c r="C50" s="6" t="s">
        <v>10</v>
      </c>
      <c r="D50" s="6">
        <v>2000</v>
      </c>
      <c r="E50" s="62"/>
      <c r="F50" s="46" t="s">
        <v>225</v>
      </c>
      <c r="G50" s="6">
        <v>0.122</v>
      </c>
      <c r="H50" s="6">
        <f t="shared" si="9"/>
        <v>244</v>
      </c>
      <c r="I50" s="55">
        <f t="shared" si="10"/>
        <v>12.200000000000001</v>
      </c>
      <c r="J50" s="54">
        <f t="shared" si="12"/>
        <v>256.2</v>
      </c>
    </row>
    <row r="51" spans="1:10" ht="27.6" x14ac:dyDescent="0.3">
      <c r="A51" s="8" t="s">
        <v>141</v>
      </c>
      <c r="B51" s="6" t="s">
        <v>64</v>
      </c>
      <c r="C51" s="6" t="s">
        <v>10</v>
      </c>
      <c r="D51" s="6">
        <v>1000</v>
      </c>
      <c r="E51" s="63"/>
      <c r="F51" s="46" t="s">
        <v>226</v>
      </c>
      <c r="G51" s="6">
        <v>0.122</v>
      </c>
      <c r="H51" s="6">
        <f t="shared" si="9"/>
        <v>122</v>
      </c>
      <c r="I51" s="55">
        <f t="shared" si="10"/>
        <v>6.1000000000000005</v>
      </c>
      <c r="J51" s="54">
        <f t="shared" si="12"/>
        <v>128.1</v>
      </c>
    </row>
    <row r="52" spans="1:10" ht="42.75" customHeight="1" x14ac:dyDescent="0.3">
      <c r="A52" s="8" t="s">
        <v>142</v>
      </c>
      <c r="B52" s="6" t="s">
        <v>79</v>
      </c>
      <c r="C52" s="6"/>
      <c r="D52" s="6"/>
      <c r="E52" s="64" t="s">
        <v>227</v>
      </c>
      <c r="F52" s="46"/>
      <c r="G52" s="6"/>
      <c r="H52" s="6"/>
      <c r="I52" s="55"/>
      <c r="J52" s="55"/>
    </row>
    <row r="53" spans="1:10" ht="26.4" x14ac:dyDescent="0.3">
      <c r="A53" s="16" t="s">
        <v>143</v>
      </c>
      <c r="B53" s="6" t="s">
        <v>50</v>
      </c>
      <c r="C53" s="6" t="s">
        <v>10</v>
      </c>
      <c r="D53" s="6">
        <v>100</v>
      </c>
      <c r="E53" s="65"/>
      <c r="F53" s="47" t="s">
        <v>228</v>
      </c>
      <c r="G53" s="6">
        <v>4.3999999999999997E-2</v>
      </c>
      <c r="H53" s="6">
        <f t="shared" si="9"/>
        <v>4.3999999999999995</v>
      </c>
      <c r="I53" s="55">
        <f t="shared" si="10"/>
        <v>0.21999999999999997</v>
      </c>
      <c r="J53" s="55">
        <f t="shared" si="12"/>
        <v>4.6199999999999992</v>
      </c>
    </row>
    <row r="54" spans="1:10" ht="26.4" x14ac:dyDescent="0.3">
      <c r="A54" s="16" t="s">
        <v>144</v>
      </c>
      <c r="B54" s="6" t="s">
        <v>65</v>
      </c>
      <c r="C54" s="6" t="s">
        <v>10</v>
      </c>
      <c r="D54" s="6">
        <v>900</v>
      </c>
      <c r="E54" s="65"/>
      <c r="F54" s="47" t="s">
        <v>229</v>
      </c>
      <c r="G54" s="6">
        <v>4.3999999999999997E-2</v>
      </c>
      <c r="H54" s="6">
        <f t="shared" si="9"/>
        <v>39.599999999999994</v>
      </c>
      <c r="I54" s="55">
        <f t="shared" si="10"/>
        <v>1.9799999999999998</v>
      </c>
      <c r="J54" s="55">
        <f t="shared" si="12"/>
        <v>41.579999999999991</v>
      </c>
    </row>
    <row r="55" spans="1:10" ht="26.4" x14ac:dyDescent="0.3">
      <c r="A55" s="16" t="s">
        <v>145</v>
      </c>
      <c r="B55" s="6" t="s">
        <v>51</v>
      </c>
      <c r="C55" s="6" t="s">
        <v>10</v>
      </c>
      <c r="D55" s="6">
        <v>2500</v>
      </c>
      <c r="E55" s="65"/>
      <c r="F55" s="47" t="s">
        <v>230</v>
      </c>
      <c r="G55" s="6">
        <v>4.3999999999999997E-2</v>
      </c>
      <c r="H55" s="6">
        <f t="shared" si="9"/>
        <v>110</v>
      </c>
      <c r="I55" s="55">
        <f t="shared" si="10"/>
        <v>5.5</v>
      </c>
      <c r="J55" s="55">
        <f t="shared" si="12"/>
        <v>115.5</v>
      </c>
    </row>
    <row r="56" spans="1:10" ht="26.4" x14ac:dyDescent="0.3">
      <c r="A56" s="16" t="s">
        <v>146</v>
      </c>
      <c r="B56" s="6" t="s">
        <v>66</v>
      </c>
      <c r="C56" s="6" t="s">
        <v>10</v>
      </c>
      <c r="D56" s="6">
        <v>1200</v>
      </c>
      <c r="E56" s="65"/>
      <c r="F56" s="47" t="s">
        <v>231</v>
      </c>
      <c r="G56" s="6">
        <v>4.3999999999999997E-2</v>
      </c>
      <c r="H56" s="6">
        <f t="shared" si="9"/>
        <v>52.8</v>
      </c>
      <c r="I56" s="55">
        <f t="shared" si="10"/>
        <v>2.64</v>
      </c>
      <c r="J56" s="55">
        <f t="shared" si="12"/>
        <v>55.44</v>
      </c>
    </row>
    <row r="57" spans="1:10" ht="27.6" x14ac:dyDescent="0.3">
      <c r="A57" s="8" t="s">
        <v>147</v>
      </c>
      <c r="B57" s="6" t="s">
        <v>80</v>
      </c>
      <c r="C57" s="6" t="s">
        <v>10</v>
      </c>
      <c r="D57" s="6">
        <v>6000</v>
      </c>
      <c r="E57" s="48" t="s">
        <v>232</v>
      </c>
      <c r="F57" s="46" t="s">
        <v>233</v>
      </c>
      <c r="G57" s="6">
        <v>4.3999999999999997E-2</v>
      </c>
      <c r="H57" s="6">
        <f t="shared" si="9"/>
        <v>264</v>
      </c>
      <c r="I57" s="55">
        <f t="shared" si="10"/>
        <v>13.200000000000001</v>
      </c>
      <c r="J57" s="55">
        <f t="shared" si="12"/>
        <v>277.2</v>
      </c>
    </row>
    <row r="58" spans="1:10" x14ac:dyDescent="0.3">
      <c r="A58" s="79" t="s">
        <v>5</v>
      </c>
      <c r="B58" s="80"/>
      <c r="C58" s="12"/>
      <c r="D58" s="12">
        <f>SUM(D47:D57)</f>
        <v>52200</v>
      </c>
      <c r="E58" s="12"/>
      <c r="F58" s="12"/>
      <c r="G58" s="12"/>
      <c r="H58" s="1">
        <f>SUM(H47:H57)</f>
        <v>2143.6999999999998</v>
      </c>
      <c r="I58" s="1">
        <f>SUM(I47:I57)</f>
        <v>107.185</v>
      </c>
      <c r="J58" s="1">
        <f>SUM(J47:J57)</f>
        <v>2250.8849999999998</v>
      </c>
    </row>
    <row r="59" spans="1:10" x14ac:dyDescent="0.3">
      <c r="A59" s="81" t="s">
        <v>148</v>
      </c>
      <c r="B59" s="82"/>
      <c r="C59" s="82"/>
      <c r="D59" s="82"/>
      <c r="E59" s="82"/>
      <c r="F59" s="82"/>
      <c r="G59" s="82"/>
      <c r="H59" s="82"/>
      <c r="I59" s="82"/>
      <c r="J59" s="83"/>
    </row>
    <row r="60" spans="1:10" ht="31.2" x14ac:dyDescent="0.3">
      <c r="A60" s="1" t="s">
        <v>149</v>
      </c>
      <c r="B60" s="6" t="s">
        <v>81</v>
      </c>
      <c r="C60" s="6" t="s">
        <v>10</v>
      </c>
      <c r="D60" s="6">
        <v>180</v>
      </c>
      <c r="E60" s="6" t="s">
        <v>232</v>
      </c>
      <c r="F60" s="6" t="s">
        <v>234</v>
      </c>
      <c r="G60" s="6">
        <v>2.46</v>
      </c>
      <c r="H60" s="6">
        <f t="shared" ref="H60:H61" si="13">SUM(D60*G60)</f>
        <v>442.8</v>
      </c>
      <c r="I60" s="55">
        <f t="shared" si="10"/>
        <v>22.14</v>
      </c>
      <c r="J60" s="55">
        <f t="shared" ref="J60" si="14">H60+I60</f>
        <v>464.94</v>
      </c>
    </row>
    <row r="61" spans="1:10" ht="31.2" x14ac:dyDescent="0.3">
      <c r="A61" s="1" t="s">
        <v>150</v>
      </c>
      <c r="B61" s="6" t="s">
        <v>82</v>
      </c>
      <c r="C61" s="6" t="s">
        <v>10</v>
      </c>
      <c r="D61" s="6">
        <v>5</v>
      </c>
      <c r="E61" s="9" t="s">
        <v>235</v>
      </c>
      <c r="F61" s="6" t="s">
        <v>266</v>
      </c>
      <c r="G61" s="6">
        <v>24</v>
      </c>
      <c r="H61" s="6">
        <f t="shared" si="13"/>
        <v>120</v>
      </c>
      <c r="I61" s="55">
        <f>H61*0.21</f>
        <v>25.2</v>
      </c>
      <c r="J61" s="55">
        <f t="shared" ref="J61" si="15">H61+I61</f>
        <v>145.19999999999999</v>
      </c>
    </row>
    <row r="62" spans="1:10" x14ac:dyDescent="0.3">
      <c r="A62" s="79" t="s">
        <v>16</v>
      </c>
      <c r="B62" s="80"/>
      <c r="C62" s="6"/>
      <c r="D62" s="12">
        <f>SUM(D60:D61)</f>
        <v>185</v>
      </c>
      <c r="E62" s="6"/>
      <c r="F62" s="6"/>
      <c r="G62" s="6"/>
      <c r="H62" s="6">
        <f>SUM(H60:H61)</f>
        <v>562.79999999999995</v>
      </c>
      <c r="I62" s="6">
        <f>SUM(I60:I61)</f>
        <v>47.34</v>
      </c>
      <c r="J62" s="6">
        <f>SUM(J60:J61)</f>
        <v>610.14</v>
      </c>
    </row>
    <row r="63" spans="1:10" x14ac:dyDescent="0.3">
      <c r="A63" s="76" t="s">
        <v>151</v>
      </c>
      <c r="B63" s="77"/>
      <c r="C63" s="77"/>
      <c r="D63" s="77"/>
      <c r="E63" s="77"/>
      <c r="F63" s="77"/>
      <c r="G63" s="77"/>
      <c r="H63" s="77"/>
      <c r="I63" s="77"/>
      <c r="J63" s="78"/>
    </row>
    <row r="64" spans="1:10" ht="27.75" customHeight="1" x14ac:dyDescent="0.3">
      <c r="A64" s="1" t="s">
        <v>152</v>
      </c>
      <c r="B64" s="7" t="s">
        <v>49</v>
      </c>
      <c r="C64" s="6" t="s">
        <v>10</v>
      </c>
      <c r="D64" s="6">
        <v>7000</v>
      </c>
      <c r="E64" s="6" t="s">
        <v>191</v>
      </c>
      <c r="F64" s="46" t="s">
        <v>236</v>
      </c>
      <c r="G64" s="6">
        <v>2.46E-2</v>
      </c>
      <c r="H64" s="6">
        <f>D64*G64</f>
        <v>172.2</v>
      </c>
      <c r="I64" s="55">
        <f t="shared" ref="I64:I66" si="16">H64*0.05</f>
        <v>8.61</v>
      </c>
      <c r="J64" s="55">
        <f t="shared" ref="J64" si="17">H64+I64</f>
        <v>180.81</v>
      </c>
    </row>
    <row r="65" spans="1:10" ht="42.75" customHeight="1" x14ac:dyDescent="0.3">
      <c r="A65" s="1" t="s">
        <v>153</v>
      </c>
      <c r="B65" s="6" t="s">
        <v>83</v>
      </c>
      <c r="C65" s="6" t="s">
        <v>10</v>
      </c>
      <c r="D65" s="6">
        <v>900</v>
      </c>
      <c r="E65" s="6" t="s">
        <v>191</v>
      </c>
      <c r="F65" s="46" t="s">
        <v>237</v>
      </c>
      <c r="G65" s="6">
        <v>0.124</v>
      </c>
      <c r="H65" s="6">
        <f t="shared" ref="H65:H66" si="18">D65*G65</f>
        <v>111.6</v>
      </c>
      <c r="I65" s="55">
        <f t="shared" si="16"/>
        <v>5.58</v>
      </c>
      <c r="J65" s="55">
        <f t="shared" ref="J65:J66" si="19">H65+I65</f>
        <v>117.17999999999999</v>
      </c>
    </row>
    <row r="66" spans="1:10" s="13" customFormat="1" ht="86.25" customHeight="1" x14ac:dyDescent="0.3">
      <c r="A66" s="1" t="s">
        <v>154</v>
      </c>
      <c r="B66" s="6" t="s">
        <v>99</v>
      </c>
      <c r="C66" s="6" t="s">
        <v>10</v>
      </c>
      <c r="D66" s="6">
        <v>1300</v>
      </c>
      <c r="E66" s="6" t="s">
        <v>239</v>
      </c>
      <c r="F66" s="46" t="s">
        <v>238</v>
      </c>
      <c r="G66" s="6">
        <v>0.128</v>
      </c>
      <c r="H66" s="6">
        <f t="shared" si="18"/>
        <v>166.4</v>
      </c>
      <c r="I66" s="55">
        <f t="shared" si="16"/>
        <v>8.32</v>
      </c>
      <c r="J66" s="55">
        <f t="shared" si="19"/>
        <v>174.72</v>
      </c>
    </row>
    <row r="67" spans="1:10" x14ac:dyDescent="0.3">
      <c r="A67" s="79" t="s">
        <v>17</v>
      </c>
      <c r="B67" s="80"/>
      <c r="C67" s="6"/>
      <c r="D67" s="12">
        <f>SUM(D64:D66)</f>
        <v>9200</v>
      </c>
      <c r="E67" s="6"/>
      <c r="F67" s="6"/>
      <c r="G67" s="6"/>
      <c r="H67" s="1">
        <f>SUM(H64:H66)</f>
        <v>450.19999999999993</v>
      </c>
      <c r="I67" s="1">
        <f>SUM(I64:I66)</f>
        <v>22.509999999999998</v>
      </c>
      <c r="J67" s="1">
        <f>SUM(J64:J66)</f>
        <v>472.71000000000004</v>
      </c>
    </row>
    <row r="68" spans="1:10" x14ac:dyDescent="0.3">
      <c r="A68" s="76" t="s">
        <v>155</v>
      </c>
      <c r="B68" s="77"/>
      <c r="C68" s="77"/>
      <c r="D68" s="77"/>
      <c r="E68" s="77"/>
      <c r="F68" s="77"/>
      <c r="G68" s="77"/>
      <c r="H68" s="77"/>
      <c r="I68" s="77"/>
      <c r="J68" s="78"/>
    </row>
    <row r="69" spans="1:10" x14ac:dyDescent="0.3">
      <c r="A69" s="1" t="s">
        <v>156</v>
      </c>
      <c r="B69" s="6" t="s">
        <v>3</v>
      </c>
      <c r="C69" s="6" t="s">
        <v>10</v>
      </c>
      <c r="D69" s="6">
        <v>15</v>
      </c>
      <c r="E69" s="66" t="s">
        <v>240</v>
      </c>
      <c r="F69" s="47" t="s">
        <v>241</v>
      </c>
      <c r="G69" s="6">
        <v>1.5</v>
      </c>
      <c r="H69" s="6">
        <f t="shared" ref="H69:H70" si="20">SUM(D69*G69)</f>
        <v>22.5</v>
      </c>
      <c r="I69" s="6">
        <f>H69*0.05</f>
        <v>1.125</v>
      </c>
      <c r="J69" s="6">
        <f>H69+I69</f>
        <v>23.625</v>
      </c>
    </row>
    <row r="70" spans="1:10" x14ac:dyDescent="0.3">
      <c r="A70" s="1" t="s">
        <v>157</v>
      </c>
      <c r="B70" s="6" t="s">
        <v>59</v>
      </c>
      <c r="C70" s="6" t="s">
        <v>10</v>
      </c>
      <c r="D70" s="6">
        <v>15</v>
      </c>
      <c r="E70" s="67"/>
      <c r="F70" s="47" t="s">
        <v>242</v>
      </c>
      <c r="G70" s="6">
        <v>4.4000000000000004</v>
      </c>
      <c r="H70" s="6">
        <f t="shared" si="20"/>
        <v>66</v>
      </c>
      <c r="I70" s="6">
        <f t="shared" ref="I70" si="21">H70*0.05</f>
        <v>3.3000000000000003</v>
      </c>
      <c r="J70" s="6">
        <f>H70+I70</f>
        <v>69.3</v>
      </c>
    </row>
    <row r="71" spans="1:10" x14ac:dyDescent="0.3">
      <c r="A71" s="79" t="s">
        <v>7</v>
      </c>
      <c r="B71" s="80"/>
      <c r="C71" s="12"/>
      <c r="D71" s="12">
        <f>SUM(D69:D70)</f>
        <v>30</v>
      </c>
      <c r="E71" s="12"/>
      <c r="F71" s="12"/>
      <c r="G71" s="12"/>
      <c r="H71" s="1">
        <f>SUM(H69:H70)</f>
        <v>88.5</v>
      </c>
      <c r="I71" s="6">
        <v>4.43</v>
      </c>
      <c r="J71" s="1">
        <f>SUM(J69:J70)</f>
        <v>92.924999999999997</v>
      </c>
    </row>
    <row r="72" spans="1:10" x14ac:dyDescent="0.3">
      <c r="A72" s="81" t="s">
        <v>158</v>
      </c>
      <c r="B72" s="82"/>
      <c r="C72" s="17"/>
      <c r="D72" s="17"/>
      <c r="E72" s="17"/>
      <c r="F72" s="17"/>
      <c r="G72" s="17"/>
      <c r="H72" s="17"/>
      <c r="I72" s="17"/>
      <c r="J72" s="18"/>
    </row>
    <row r="73" spans="1:10" ht="46.8" x14ac:dyDescent="0.3">
      <c r="A73" s="1" t="s">
        <v>159</v>
      </c>
      <c r="B73" s="6" t="s">
        <v>1</v>
      </c>
      <c r="C73" s="6" t="s">
        <v>8</v>
      </c>
      <c r="D73" s="6">
        <v>100000</v>
      </c>
      <c r="E73" s="46" t="s">
        <v>243</v>
      </c>
      <c r="F73" s="47" t="s">
        <v>244</v>
      </c>
      <c r="G73" s="6">
        <v>3.4799999999999998E-2</v>
      </c>
      <c r="H73" s="6">
        <f t="shared" ref="H73" si="22">D73*G73</f>
        <v>3479.9999999999995</v>
      </c>
      <c r="I73" s="54">
        <f t="shared" ref="I73:I81" si="23">H73*0.05</f>
        <v>174</v>
      </c>
      <c r="J73" s="54">
        <f t="shared" ref="J73" si="24">H73+I73</f>
        <v>3653.9999999999995</v>
      </c>
    </row>
    <row r="74" spans="1:10" ht="31.2" x14ac:dyDescent="0.3">
      <c r="A74" s="1" t="s">
        <v>160</v>
      </c>
      <c r="B74" s="6" t="s">
        <v>4</v>
      </c>
      <c r="C74" s="6" t="s">
        <v>8</v>
      </c>
      <c r="D74" s="6">
        <v>5000</v>
      </c>
      <c r="E74" s="46" t="s">
        <v>245</v>
      </c>
      <c r="F74" s="47" t="s">
        <v>246</v>
      </c>
      <c r="G74" s="6">
        <v>7.9000000000000001E-2</v>
      </c>
      <c r="H74" s="6">
        <f t="shared" ref="H74:H76" si="25">D74*G74</f>
        <v>395</v>
      </c>
      <c r="I74" s="55">
        <f t="shared" si="23"/>
        <v>19.75</v>
      </c>
      <c r="J74" s="55">
        <f t="shared" ref="J74:J76" si="26">H74+I74</f>
        <v>414.75</v>
      </c>
    </row>
    <row r="75" spans="1:10" ht="31.2" x14ac:dyDescent="0.3">
      <c r="A75" s="1" t="s">
        <v>161</v>
      </c>
      <c r="B75" s="6" t="s">
        <v>57</v>
      </c>
      <c r="C75" s="6" t="s">
        <v>8</v>
      </c>
      <c r="D75" s="6">
        <v>10000</v>
      </c>
      <c r="E75" s="46" t="s">
        <v>247</v>
      </c>
      <c r="F75" s="47" t="s">
        <v>248</v>
      </c>
      <c r="G75" s="6">
        <v>1.2E-2</v>
      </c>
      <c r="H75" s="6">
        <f t="shared" si="25"/>
        <v>120</v>
      </c>
      <c r="I75" s="55">
        <f t="shared" si="23"/>
        <v>6</v>
      </c>
      <c r="J75" s="55">
        <f t="shared" si="26"/>
        <v>126</v>
      </c>
    </row>
    <row r="76" spans="1:10" ht="23.25" customHeight="1" x14ac:dyDescent="0.3">
      <c r="A76" s="1" t="s">
        <v>162</v>
      </c>
      <c r="B76" s="6" t="s">
        <v>0</v>
      </c>
      <c r="C76" s="6" t="s">
        <v>8</v>
      </c>
      <c r="D76" s="6">
        <v>360</v>
      </c>
      <c r="E76" s="6" t="s">
        <v>249</v>
      </c>
      <c r="F76" s="47" t="s">
        <v>250</v>
      </c>
      <c r="G76" s="6">
        <v>0.78</v>
      </c>
      <c r="H76" s="6">
        <f t="shared" si="25"/>
        <v>280.8</v>
      </c>
      <c r="I76" s="55">
        <f t="shared" si="23"/>
        <v>14.040000000000001</v>
      </c>
      <c r="J76" s="55">
        <f t="shared" si="26"/>
        <v>294.84000000000003</v>
      </c>
    </row>
    <row r="77" spans="1:10" x14ac:dyDescent="0.3">
      <c r="A77" s="79" t="s">
        <v>18</v>
      </c>
      <c r="B77" s="80"/>
      <c r="C77" s="12"/>
      <c r="D77" s="12">
        <f>SUM(D73:D76)</f>
        <v>115360</v>
      </c>
      <c r="E77" s="12"/>
      <c r="F77" s="12"/>
      <c r="G77" s="12"/>
      <c r="H77" s="1">
        <f>SUM(H73:H76)</f>
        <v>4275.7999999999993</v>
      </c>
      <c r="I77" s="1">
        <f>SUM(I73:I76)</f>
        <v>213.79</v>
      </c>
      <c r="J77" s="1">
        <f>SUM(J73:J76)</f>
        <v>4489.59</v>
      </c>
    </row>
    <row r="78" spans="1:10" x14ac:dyDescent="0.3">
      <c r="A78" s="81" t="s">
        <v>163</v>
      </c>
      <c r="B78" s="82"/>
      <c r="C78" s="82"/>
      <c r="D78" s="82"/>
      <c r="E78" s="82"/>
      <c r="F78" s="82"/>
      <c r="G78" s="82"/>
      <c r="H78" s="82"/>
      <c r="I78" s="82"/>
      <c r="J78" s="83"/>
    </row>
    <row r="79" spans="1:10" ht="24" customHeight="1" x14ac:dyDescent="0.3">
      <c r="A79" s="8" t="s">
        <v>164</v>
      </c>
      <c r="B79" s="6" t="s">
        <v>84</v>
      </c>
      <c r="C79" s="6" t="s">
        <v>8</v>
      </c>
      <c r="D79" s="6">
        <v>900</v>
      </c>
      <c r="E79" s="68" t="s">
        <v>251</v>
      </c>
      <c r="F79" s="47" t="s">
        <v>252</v>
      </c>
      <c r="G79" s="6">
        <v>4.2000000000000003E-2</v>
      </c>
      <c r="H79" s="6">
        <f t="shared" ref="H79" si="27">D79*G79</f>
        <v>37.800000000000004</v>
      </c>
      <c r="I79" s="55">
        <f t="shared" si="23"/>
        <v>1.8900000000000003</v>
      </c>
      <c r="J79" s="55">
        <f t="shared" ref="J79" si="28">H79+I79</f>
        <v>39.690000000000005</v>
      </c>
    </row>
    <row r="80" spans="1:10" ht="19.5" customHeight="1" x14ac:dyDescent="0.3">
      <c r="A80" s="8" t="s">
        <v>165</v>
      </c>
      <c r="B80" s="6" t="s">
        <v>85</v>
      </c>
      <c r="C80" s="6" t="s">
        <v>8</v>
      </c>
      <c r="D80" s="6">
        <v>900</v>
      </c>
      <c r="E80" s="69"/>
      <c r="F80" s="47" t="s">
        <v>253</v>
      </c>
      <c r="G80" s="6">
        <v>4.2000000000000003E-2</v>
      </c>
      <c r="H80" s="6">
        <f t="shared" ref="H80:H81" si="29">SUM(D80*G80)</f>
        <v>37.800000000000004</v>
      </c>
      <c r="I80" s="55">
        <f t="shared" si="23"/>
        <v>1.8900000000000003</v>
      </c>
      <c r="J80" s="55">
        <f t="shared" ref="J80:J81" si="30">H80+I80</f>
        <v>39.690000000000005</v>
      </c>
    </row>
    <row r="81" spans="1:12" ht="21.75" customHeight="1" x14ac:dyDescent="0.3">
      <c r="A81" s="8" t="s">
        <v>166</v>
      </c>
      <c r="B81" s="6" t="s">
        <v>86</v>
      </c>
      <c r="C81" s="6" t="s">
        <v>8</v>
      </c>
      <c r="D81" s="6">
        <v>500</v>
      </c>
      <c r="E81" s="70"/>
      <c r="F81" s="47" t="s">
        <v>254</v>
      </c>
      <c r="G81" s="6">
        <v>4.2000000000000003E-2</v>
      </c>
      <c r="H81" s="6">
        <f t="shared" si="29"/>
        <v>21</v>
      </c>
      <c r="I81" s="55">
        <f t="shared" si="23"/>
        <v>1.05</v>
      </c>
      <c r="J81" s="55">
        <f t="shared" si="30"/>
        <v>22.05</v>
      </c>
    </row>
    <row r="82" spans="1:12" x14ac:dyDescent="0.3">
      <c r="A82" s="79" t="s">
        <v>19</v>
      </c>
      <c r="B82" s="80"/>
      <c r="C82" s="12"/>
      <c r="D82" s="12">
        <f>SUM(D79:D81)</f>
        <v>2300</v>
      </c>
      <c r="E82" s="12"/>
      <c r="F82" s="12"/>
      <c r="G82" s="12"/>
      <c r="H82" s="1">
        <f>SUM(H79:H81)</f>
        <v>96.600000000000009</v>
      </c>
      <c r="I82" s="1">
        <f>SUM(I79:I81)</f>
        <v>4.830000000000001</v>
      </c>
      <c r="J82" s="1">
        <f>SUM(J79:J81)</f>
        <v>101.43</v>
      </c>
    </row>
    <row r="83" spans="1:12" x14ac:dyDescent="0.3">
      <c r="A83" s="81" t="s">
        <v>167</v>
      </c>
      <c r="B83" s="82"/>
      <c r="C83" s="82"/>
      <c r="D83" s="82"/>
      <c r="E83" s="82"/>
      <c r="F83" s="82"/>
      <c r="G83" s="82"/>
      <c r="H83" s="82"/>
      <c r="I83" s="82"/>
      <c r="J83" s="83"/>
    </row>
    <row r="84" spans="1:12" ht="62.4" x14ac:dyDescent="0.3">
      <c r="A84" s="8" t="s">
        <v>168</v>
      </c>
      <c r="B84" s="7" t="s">
        <v>87</v>
      </c>
      <c r="C84" s="6" t="s">
        <v>10</v>
      </c>
      <c r="D84" s="6">
        <v>50</v>
      </c>
      <c r="E84" s="6" t="s">
        <v>191</v>
      </c>
      <c r="F84" s="6" t="s">
        <v>263</v>
      </c>
      <c r="G84" s="6">
        <v>1.17</v>
      </c>
      <c r="H84" s="6">
        <f t="shared" ref="H84" si="31">SUM(D84*G84)</f>
        <v>58.5</v>
      </c>
      <c r="I84" s="6">
        <f>H84*0.05</f>
        <v>2.9250000000000003</v>
      </c>
      <c r="J84" s="6">
        <f>I84+H84</f>
        <v>61.424999999999997</v>
      </c>
    </row>
    <row r="85" spans="1:12" x14ac:dyDescent="0.3">
      <c r="A85" s="79" t="s">
        <v>20</v>
      </c>
      <c r="B85" s="80"/>
      <c r="C85" s="12"/>
      <c r="D85" s="12">
        <f>SUM(D84)</f>
        <v>50</v>
      </c>
      <c r="E85" s="12"/>
      <c r="F85" s="12"/>
      <c r="G85" s="12"/>
      <c r="H85" s="1">
        <f>SUM(H84)</f>
        <v>58.5</v>
      </c>
      <c r="I85" s="1">
        <f t="shared" ref="I85:J85" si="32">SUM(I84)</f>
        <v>2.9250000000000003</v>
      </c>
      <c r="J85" s="1">
        <f t="shared" si="32"/>
        <v>61.424999999999997</v>
      </c>
    </row>
    <row r="86" spans="1:12" x14ac:dyDescent="0.3">
      <c r="A86" s="103" t="s">
        <v>169</v>
      </c>
      <c r="B86" s="103"/>
      <c r="C86" s="103"/>
      <c r="D86" s="103"/>
      <c r="E86" s="103"/>
      <c r="F86" s="103"/>
      <c r="G86" s="103"/>
      <c r="H86" s="103"/>
      <c r="I86" s="103"/>
      <c r="J86" s="103"/>
    </row>
    <row r="87" spans="1:12" ht="116.25" customHeight="1" x14ac:dyDescent="0.3">
      <c r="A87" s="14" t="s">
        <v>170</v>
      </c>
      <c r="B87" s="4" t="s">
        <v>95</v>
      </c>
      <c r="C87" s="19"/>
      <c r="D87" s="19"/>
      <c r="E87" s="19"/>
      <c r="F87" s="19"/>
      <c r="G87" s="19"/>
      <c r="H87" s="19"/>
      <c r="I87" s="19"/>
      <c r="J87" s="19"/>
    </row>
    <row r="88" spans="1:12" ht="26.4" x14ac:dyDescent="0.3">
      <c r="A88" s="20" t="s">
        <v>171</v>
      </c>
      <c r="B88" s="6" t="s">
        <v>96</v>
      </c>
      <c r="C88" s="14" t="s">
        <v>94</v>
      </c>
      <c r="D88" s="14">
        <v>1000</v>
      </c>
      <c r="E88" s="51" t="s">
        <v>191</v>
      </c>
      <c r="F88" s="49" t="s">
        <v>255</v>
      </c>
      <c r="G88" s="14">
        <v>0.09</v>
      </c>
      <c r="H88" s="6">
        <f t="shared" ref="H88:H90" si="33">SUM(D88*G88)</f>
        <v>90</v>
      </c>
      <c r="I88" s="57">
        <f>H88*0.05</f>
        <v>4.5</v>
      </c>
      <c r="J88" s="57">
        <f>I88+H88</f>
        <v>94.5</v>
      </c>
    </row>
    <row r="89" spans="1:12" ht="26.4" x14ac:dyDescent="0.3">
      <c r="A89" s="23" t="s">
        <v>172</v>
      </c>
      <c r="B89" s="21" t="s">
        <v>97</v>
      </c>
      <c r="C89" s="14" t="s">
        <v>94</v>
      </c>
      <c r="D89" s="14">
        <v>800</v>
      </c>
      <c r="E89" s="49" t="s">
        <v>227</v>
      </c>
      <c r="F89" s="50" t="s">
        <v>256</v>
      </c>
      <c r="G89" s="14">
        <v>0.24</v>
      </c>
      <c r="H89" s="6">
        <f t="shared" si="33"/>
        <v>192</v>
      </c>
      <c r="I89" s="57">
        <f t="shared" ref="I89:I90" si="34">H89*0.05</f>
        <v>9.6000000000000014</v>
      </c>
      <c r="J89" s="57">
        <f t="shared" ref="J89:J90" si="35">I89+H89</f>
        <v>201.6</v>
      </c>
    </row>
    <row r="90" spans="1:12" ht="26.4" x14ac:dyDescent="0.3">
      <c r="A90" s="23" t="s">
        <v>173</v>
      </c>
      <c r="B90" s="21" t="s">
        <v>98</v>
      </c>
      <c r="C90" s="14" t="s">
        <v>94</v>
      </c>
      <c r="D90" s="14">
        <v>800</v>
      </c>
      <c r="E90" s="51" t="s">
        <v>191</v>
      </c>
      <c r="F90" s="52" t="s">
        <v>257</v>
      </c>
      <c r="G90" s="14">
        <v>0.24</v>
      </c>
      <c r="H90" s="6">
        <f t="shared" si="33"/>
        <v>192</v>
      </c>
      <c r="I90" s="57">
        <f t="shared" si="34"/>
        <v>9.6000000000000014</v>
      </c>
      <c r="J90" s="57">
        <f t="shared" si="35"/>
        <v>201.6</v>
      </c>
    </row>
    <row r="91" spans="1:12" x14ac:dyDescent="0.3">
      <c r="A91" s="84" t="s">
        <v>21</v>
      </c>
      <c r="B91" s="85"/>
      <c r="C91" s="29"/>
      <c r="D91" s="30">
        <f>SUM(D88:D90)</f>
        <v>2600</v>
      </c>
      <c r="E91" s="29"/>
      <c r="F91" s="29"/>
      <c r="G91" s="29"/>
      <c r="H91" s="58">
        <f>SUM(H88:H90)</f>
        <v>474</v>
      </c>
      <c r="I91" s="58">
        <f>SUM(I88:I90)</f>
        <v>23.700000000000003</v>
      </c>
      <c r="J91" s="58">
        <f>SUM(J88:J90)</f>
        <v>497.70000000000005</v>
      </c>
    </row>
    <row r="92" spans="1:12" s="32" customFormat="1" x14ac:dyDescent="0.25">
      <c r="A92" s="38" t="s">
        <v>175</v>
      </c>
      <c r="B92" s="39"/>
      <c r="C92" s="39"/>
      <c r="D92" s="39"/>
      <c r="E92" s="39"/>
      <c r="F92" s="39"/>
      <c r="G92" s="39"/>
      <c r="H92" s="39"/>
      <c r="I92" s="39"/>
      <c r="J92" s="39"/>
    </row>
    <row r="93" spans="1:12" s="33" customFormat="1" ht="78" x14ac:dyDescent="0.3">
      <c r="A93" s="40" t="s">
        <v>176</v>
      </c>
      <c r="B93" s="31" t="s">
        <v>174</v>
      </c>
      <c r="C93" s="33" t="s">
        <v>10</v>
      </c>
      <c r="D93" s="34">
        <v>60</v>
      </c>
      <c r="E93" s="34"/>
      <c r="F93" s="34"/>
      <c r="G93" s="34"/>
      <c r="H93" s="6">
        <f t="shared" ref="H93" si="36">SUM(D93*G93)</f>
        <v>0</v>
      </c>
      <c r="I93" s="35"/>
      <c r="J93" s="36"/>
      <c r="L93" s="37"/>
    </row>
    <row r="94" spans="1:12" s="33" customFormat="1" x14ac:dyDescent="0.3">
      <c r="A94" s="86" t="s">
        <v>52</v>
      </c>
      <c r="B94" s="86"/>
      <c r="C94" s="42"/>
      <c r="D94" s="43">
        <f>SUM(D93)</f>
        <v>60</v>
      </c>
      <c r="E94" s="43"/>
      <c r="F94" s="43"/>
      <c r="G94" s="43"/>
      <c r="H94" s="44">
        <f>SUM(H93)</f>
        <v>0</v>
      </c>
      <c r="I94" s="44">
        <f>SUM(I93)</f>
        <v>0</v>
      </c>
      <c r="J94" s="44">
        <f>SUM(J93)</f>
        <v>0</v>
      </c>
      <c r="L94" s="37"/>
    </row>
    <row r="95" spans="1:12" s="32" customFormat="1" x14ac:dyDescent="0.25">
      <c r="A95" s="38" t="s">
        <v>177</v>
      </c>
      <c r="B95" s="39"/>
      <c r="C95" s="39"/>
      <c r="D95" s="39"/>
      <c r="E95" s="39"/>
      <c r="F95" s="39"/>
      <c r="G95" s="39"/>
      <c r="H95" s="39"/>
      <c r="I95" s="39"/>
      <c r="J95" s="39"/>
    </row>
    <row r="96" spans="1:12" s="33" customFormat="1" ht="62.4" x14ac:dyDescent="0.3">
      <c r="A96" s="40" t="s">
        <v>178</v>
      </c>
      <c r="B96" s="31" t="s">
        <v>179</v>
      </c>
      <c r="C96" s="33" t="s">
        <v>10</v>
      </c>
      <c r="D96" s="34">
        <v>20</v>
      </c>
      <c r="E96" s="34"/>
      <c r="F96" s="34"/>
      <c r="G96" s="34"/>
      <c r="H96" s="6">
        <f t="shared" ref="H96" si="37">SUM(D96*G96)</f>
        <v>0</v>
      </c>
      <c r="I96" s="35"/>
      <c r="J96" s="36"/>
      <c r="L96" s="37"/>
    </row>
    <row r="97" spans="1:12" s="24" customFormat="1" x14ac:dyDescent="0.25">
      <c r="A97" s="86" t="s">
        <v>22</v>
      </c>
      <c r="B97" s="86"/>
      <c r="C97" s="27"/>
      <c r="D97" s="28">
        <f>SUM(D96)</f>
        <v>20</v>
      </c>
      <c r="E97" s="28"/>
      <c r="F97" s="28"/>
      <c r="G97" s="28"/>
      <c r="H97" s="56">
        <f>SUM(H96)</f>
        <v>0</v>
      </c>
      <c r="I97" s="56">
        <f>SUM(I96)</f>
        <v>0</v>
      </c>
      <c r="J97" s="56">
        <f>SUM(J96)</f>
        <v>0</v>
      </c>
      <c r="L97" s="25"/>
    </row>
    <row r="98" spans="1:12" s="32" customFormat="1" x14ac:dyDescent="0.25">
      <c r="A98" s="38" t="s">
        <v>183</v>
      </c>
      <c r="B98" s="39"/>
      <c r="C98" s="39"/>
      <c r="D98" s="39"/>
      <c r="E98" s="39"/>
      <c r="F98" s="39"/>
      <c r="G98" s="39"/>
      <c r="H98" s="39"/>
      <c r="I98" s="39"/>
      <c r="J98" s="39"/>
    </row>
    <row r="99" spans="1:12" s="33" customFormat="1" ht="62.4" x14ac:dyDescent="0.3">
      <c r="A99" s="40" t="s">
        <v>184</v>
      </c>
      <c r="B99" s="31" t="s">
        <v>179</v>
      </c>
      <c r="C99" s="33" t="s">
        <v>10</v>
      </c>
      <c r="D99" s="34">
        <v>50</v>
      </c>
      <c r="E99" s="34"/>
      <c r="F99" s="34"/>
      <c r="G99" s="34"/>
      <c r="H99" s="6">
        <f t="shared" ref="H99" si="38">SUM(D99*G99)</f>
        <v>0</v>
      </c>
      <c r="I99" s="35"/>
      <c r="J99" s="36"/>
      <c r="L99" s="37"/>
    </row>
    <row r="100" spans="1:12" s="24" customFormat="1" x14ac:dyDescent="0.25">
      <c r="A100" s="86" t="s">
        <v>22</v>
      </c>
      <c r="B100" s="86"/>
      <c r="C100" s="27"/>
      <c r="D100" s="28">
        <f>SUM(D99)</f>
        <v>50</v>
      </c>
      <c r="E100" s="28"/>
      <c r="F100" s="28"/>
      <c r="G100" s="28"/>
      <c r="H100" s="56">
        <f>SUM(H99)</f>
        <v>0</v>
      </c>
      <c r="I100" s="56">
        <f>SUM(I99)</f>
        <v>0</v>
      </c>
      <c r="J100" s="56">
        <f>SUM(J99)</f>
        <v>0</v>
      </c>
      <c r="L100" s="25"/>
    </row>
    <row r="101" spans="1:12" s="32" customFormat="1" x14ac:dyDescent="0.25">
      <c r="A101" s="38" t="s">
        <v>185</v>
      </c>
      <c r="B101" s="39"/>
      <c r="C101" s="39"/>
      <c r="D101" s="39"/>
      <c r="E101" s="39"/>
      <c r="F101" s="39"/>
      <c r="G101" s="39"/>
      <c r="H101" s="39"/>
      <c r="I101" s="39"/>
      <c r="J101" s="39"/>
    </row>
    <row r="102" spans="1:12" s="33" customFormat="1" ht="202.8" x14ac:dyDescent="0.3">
      <c r="A102" s="40" t="s">
        <v>186</v>
      </c>
      <c r="B102" s="31" t="s">
        <v>187</v>
      </c>
      <c r="C102" s="33" t="s">
        <v>10</v>
      </c>
      <c r="D102" s="34">
        <v>2</v>
      </c>
      <c r="E102" s="34"/>
      <c r="F102" s="34"/>
      <c r="G102" s="34"/>
      <c r="H102" s="6">
        <f t="shared" ref="H102" si="39">SUM(D102*G102)</f>
        <v>0</v>
      </c>
      <c r="I102" s="35"/>
      <c r="J102" s="36"/>
      <c r="L102" s="37"/>
    </row>
    <row r="103" spans="1:12" s="24" customFormat="1" x14ac:dyDescent="0.25">
      <c r="A103" s="86" t="s">
        <v>23</v>
      </c>
      <c r="B103" s="86"/>
      <c r="C103" s="27"/>
      <c r="D103" s="28">
        <f>SUM(D102)</f>
        <v>2</v>
      </c>
      <c r="E103" s="28"/>
      <c r="F103" s="28"/>
      <c r="G103" s="28"/>
      <c r="H103" s="45">
        <f>SUM(H102)</f>
        <v>0</v>
      </c>
      <c r="I103" s="26">
        <f>SUM(I102)</f>
        <v>0</v>
      </c>
      <c r="J103" s="26">
        <f>SUM(J102)</f>
        <v>0</v>
      </c>
      <c r="L103" s="25"/>
    </row>
    <row r="104" spans="1:12" x14ac:dyDescent="0.3">
      <c r="A104" s="71" t="s">
        <v>188</v>
      </c>
      <c r="B104" s="72"/>
      <c r="C104" s="72"/>
      <c r="D104" s="72"/>
      <c r="E104" s="72"/>
      <c r="F104" s="72"/>
      <c r="G104" s="72"/>
      <c r="H104" s="72"/>
      <c r="I104" s="72"/>
      <c r="J104" s="73"/>
    </row>
    <row r="105" spans="1:12" ht="151.5" customHeight="1" x14ac:dyDescent="0.3">
      <c r="A105" s="2" t="s">
        <v>189</v>
      </c>
      <c r="B105" s="6" t="s">
        <v>190</v>
      </c>
      <c r="C105" s="2"/>
      <c r="D105" s="2"/>
      <c r="E105" s="2" t="s">
        <v>258</v>
      </c>
      <c r="F105" s="2"/>
      <c r="G105" s="2"/>
      <c r="H105" s="2"/>
      <c r="I105" s="2"/>
      <c r="J105" s="2"/>
    </row>
    <row r="106" spans="1:12" x14ac:dyDescent="0.3">
      <c r="A106" s="41" t="s">
        <v>53</v>
      </c>
      <c r="B106" s="2" t="s">
        <v>90</v>
      </c>
      <c r="C106" s="2" t="s">
        <v>94</v>
      </c>
      <c r="D106" s="2">
        <v>90000</v>
      </c>
      <c r="E106" s="2"/>
      <c r="F106" s="47" t="s">
        <v>259</v>
      </c>
      <c r="G106" s="2">
        <v>3.1199999999999999E-2</v>
      </c>
      <c r="H106" s="6">
        <f t="shared" ref="H106:H109" si="40">SUM(D106*G106)</f>
        <v>2808</v>
      </c>
      <c r="I106" s="2">
        <f>H106*0.05</f>
        <v>140.4</v>
      </c>
      <c r="J106" s="2">
        <f>I106+H106</f>
        <v>2948.4</v>
      </c>
    </row>
    <row r="107" spans="1:12" ht="26.4" x14ac:dyDescent="0.3">
      <c r="A107" s="41" t="s">
        <v>54</v>
      </c>
      <c r="B107" s="2" t="s">
        <v>91</v>
      </c>
      <c r="C107" s="2" t="s">
        <v>94</v>
      </c>
      <c r="D107" s="2">
        <v>500000</v>
      </c>
      <c r="E107" s="2"/>
      <c r="F107" s="47" t="s">
        <v>260</v>
      </c>
      <c r="G107" s="2">
        <v>3.1199999999999999E-2</v>
      </c>
      <c r="H107" s="6">
        <f t="shared" si="40"/>
        <v>15600</v>
      </c>
      <c r="I107" s="2">
        <f t="shared" ref="I107:I109" si="41">H107*0.05</f>
        <v>780</v>
      </c>
      <c r="J107" s="2">
        <f t="shared" ref="J107:J109" si="42">I107+H107</f>
        <v>16380</v>
      </c>
    </row>
    <row r="108" spans="1:12" ht="26.4" x14ac:dyDescent="0.3">
      <c r="A108" s="41" t="s">
        <v>55</v>
      </c>
      <c r="B108" s="2" t="s">
        <v>92</v>
      </c>
      <c r="C108" s="2" t="s">
        <v>94</v>
      </c>
      <c r="D108" s="2">
        <v>200000</v>
      </c>
      <c r="E108" s="2"/>
      <c r="F108" s="47" t="s">
        <v>261</v>
      </c>
      <c r="G108" s="2">
        <v>3.1199999999999999E-2</v>
      </c>
      <c r="H108" s="6">
        <f t="shared" si="40"/>
        <v>6240</v>
      </c>
      <c r="I108" s="2">
        <f t="shared" si="41"/>
        <v>312</v>
      </c>
      <c r="J108" s="2">
        <f t="shared" si="42"/>
        <v>6552</v>
      </c>
    </row>
    <row r="109" spans="1:12" ht="26.4" x14ac:dyDescent="0.3">
      <c r="A109" s="41" t="s">
        <v>56</v>
      </c>
      <c r="B109" s="2" t="s">
        <v>93</v>
      </c>
      <c r="C109" s="2" t="s">
        <v>94</v>
      </c>
      <c r="D109" s="2">
        <v>20000</v>
      </c>
      <c r="E109" s="2"/>
      <c r="F109" s="47" t="s">
        <v>262</v>
      </c>
      <c r="G109" s="2">
        <v>3.1199999999999999E-2</v>
      </c>
      <c r="H109" s="6">
        <f t="shared" si="40"/>
        <v>624</v>
      </c>
      <c r="I109" s="2">
        <f t="shared" si="41"/>
        <v>31.200000000000003</v>
      </c>
      <c r="J109" s="2">
        <f t="shared" si="42"/>
        <v>655.20000000000005</v>
      </c>
    </row>
    <row r="110" spans="1:12" x14ac:dyDescent="0.3">
      <c r="A110" s="74" t="s">
        <v>24</v>
      </c>
      <c r="B110" s="75"/>
      <c r="C110" s="2"/>
      <c r="D110" s="22">
        <f>SUM(D106:D109)</f>
        <v>810000</v>
      </c>
      <c r="E110" s="2"/>
      <c r="F110" s="2"/>
      <c r="G110" s="2"/>
      <c r="H110" s="59">
        <f>SUM(H106:H109)</f>
        <v>25272</v>
      </c>
      <c r="I110" s="59">
        <f>SUM(I106:I109)</f>
        <v>1263.6000000000001</v>
      </c>
      <c r="J110" s="59">
        <f>SUM(J106:J109)</f>
        <v>26535.600000000002</v>
      </c>
    </row>
    <row r="111" spans="1:12" x14ac:dyDescent="0.3">
      <c r="A111" s="2"/>
      <c r="B111" s="11" t="s">
        <v>265</v>
      </c>
      <c r="C111" s="11"/>
      <c r="D111" s="11">
        <f>D110+D103+D100+D97+D94+D91+D85+D82+D77+D71+D67+D62+D58+D44+D40+D19+D7</f>
        <v>1008827</v>
      </c>
      <c r="E111" s="11"/>
      <c r="F111" s="11"/>
      <c r="G111" s="11"/>
      <c r="H111" s="60">
        <f>H7+H19+H40+H44+H58+H62+H67+H71+H77+H82+H85+H91+H110</f>
        <v>41476.81</v>
      </c>
      <c r="I111" s="60">
        <f>I7+I19+I40+I44+I58+I62+I67+I71+I77+I82+I85+I91+I110</f>
        <v>2093.0455000000002</v>
      </c>
      <c r="J111" s="60">
        <f>J7+J19+J40+J44+J58+J62+J67+J71+J77+J82+J85+J91+J110</f>
        <v>43569.8505</v>
      </c>
    </row>
    <row r="112" spans="1:12" x14ac:dyDescent="0.3">
      <c r="A112" s="2"/>
      <c r="B112" s="11"/>
      <c r="C112" s="11"/>
      <c r="D112" s="11"/>
      <c r="E112" s="11"/>
      <c r="F112" s="11"/>
      <c r="G112" s="11"/>
      <c r="H112" s="11"/>
      <c r="I112" s="11"/>
      <c r="J112" s="11"/>
    </row>
    <row r="113" spans="1:10" x14ac:dyDescent="0.3">
      <c r="A113" s="2"/>
      <c r="B113" s="11"/>
      <c r="C113" s="11"/>
      <c r="D113" s="11"/>
      <c r="E113" s="11"/>
      <c r="F113" s="11"/>
      <c r="G113" s="11"/>
      <c r="H113" s="11"/>
      <c r="I113" s="11"/>
      <c r="J113" s="11"/>
    </row>
    <row r="115" spans="1:10" x14ac:dyDescent="0.3">
      <c r="B115" s="9" t="s">
        <v>264</v>
      </c>
    </row>
  </sheetData>
  <mergeCells count="36">
    <mergeCell ref="A44:B44"/>
    <mergeCell ref="A1:J1"/>
    <mergeCell ref="A40:B40"/>
    <mergeCell ref="A2:J2"/>
    <mergeCell ref="A8:J8"/>
    <mergeCell ref="A19:B19"/>
    <mergeCell ref="A7:B7"/>
    <mergeCell ref="A4:J4"/>
    <mergeCell ref="A20:J20"/>
    <mergeCell ref="A41:J41"/>
    <mergeCell ref="A110:B110"/>
    <mergeCell ref="A68:J68"/>
    <mergeCell ref="A77:B77"/>
    <mergeCell ref="A45:J45"/>
    <mergeCell ref="A58:B58"/>
    <mergeCell ref="A72:B72"/>
    <mergeCell ref="A59:J59"/>
    <mergeCell ref="A62:B62"/>
    <mergeCell ref="A82:B82"/>
    <mergeCell ref="A71:B71"/>
    <mergeCell ref="A67:B67"/>
    <mergeCell ref="A63:J63"/>
    <mergeCell ref="A78:J78"/>
    <mergeCell ref="A91:B91"/>
    <mergeCell ref="A103:B103"/>
    <mergeCell ref="A83:J83"/>
    <mergeCell ref="E46:E51"/>
    <mergeCell ref="E52:E56"/>
    <mergeCell ref="E69:E70"/>
    <mergeCell ref="E79:E81"/>
    <mergeCell ref="A104:J104"/>
    <mergeCell ref="A85:B85"/>
    <mergeCell ref="A94:B94"/>
    <mergeCell ref="A97:B97"/>
    <mergeCell ref="A100:B100"/>
    <mergeCell ref="A86:J86"/>
  </mergeCells>
  <phoneticPr fontId="0" type="noConversion"/>
  <pageMargins left="0.23622047244094491" right="0.23622047244094491" top="0.74803149606299213" bottom="0.74803149606299213" header="0.31496062992125984" footer="0.31496062992125984"/>
  <pageSetup paperSize="9" scale="76" orientation="landscape" r:id="rId1"/>
  <headerFooter alignWithMargins="0">
    <oddHeader>&amp;LSpecifikacija Nr. 1&amp;CVšĮ Tauragės ligoninė</oddHeader>
    <oddFooter>Puslapių &amp;P</oddFooter>
  </headerFooter>
  <rowBreaks count="3" manualBreakCount="3">
    <brk id="44" max="16383" man="1"/>
    <brk id="58" max="16383" man="1"/>
    <brk id="7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33F53-8C70-4510-9622-F828DD165AD4}">
  <dimension ref="A1"/>
  <sheetViews>
    <sheetView workbookViewId="0"/>
  </sheetViews>
  <sheetFormatPr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Su SKS</vt:lpstr>
      <vt:lpstr>Lapas1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Juozas</cp:lastModifiedBy>
  <cp:lastPrinted>2022-09-02T08:21:55Z</cp:lastPrinted>
  <dcterms:created xsi:type="dcterms:W3CDTF">2015-05-06T08:01:16Z</dcterms:created>
  <dcterms:modified xsi:type="dcterms:W3CDTF">2022-09-12T18:04:48Z</dcterms:modified>
</cp:coreProperties>
</file>