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justina.satike\Desktop\Sutartys viesinimui\UK\"/>
    </mc:Choice>
  </mc:AlternateContent>
  <xr:revisionPtr revIDLastSave="0" documentId="8_{4AF83124-3189-49D1-A276-E267F6F6ED9C}" xr6:coauthVersionLast="47" xr6:coauthVersionMax="47" xr10:uidLastSave="{00000000-0000-0000-0000-000000000000}"/>
  <bookViews>
    <workbookView xWindow="-110" yWindow="-110" windowWidth="19420" windowHeight="10420" tabRatio="500" xr2:uid="{00000000-000D-0000-FFFF-FFFF00000000}"/>
  </bookViews>
  <sheets>
    <sheet name="(Pasiūlymo B dalies forma)" sheetId="1" r:id="rId1"/>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9" i="1" l="1"/>
  <c r="F189" i="1"/>
  <c r="F180" i="1"/>
  <c r="E180" i="1" s="1"/>
  <c r="F169" i="1"/>
  <c r="G169" i="1"/>
  <c r="F158" i="1"/>
  <c r="H158" i="1" s="1"/>
  <c r="H159" i="1" s="1"/>
  <c r="F148" i="1"/>
  <c r="E138" i="1"/>
  <c r="F138" i="1"/>
  <c r="E137" i="1"/>
  <c r="F137" i="1"/>
  <c r="F128" i="1"/>
  <c r="H128" i="1" s="1"/>
  <c r="E119" i="1"/>
  <c r="F119" i="1"/>
  <c r="F109" i="1"/>
  <c r="E109" i="1" s="1"/>
  <c r="E100" i="1"/>
  <c r="F100" i="1"/>
  <c r="H100" i="1" s="1"/>
  <c r="E99" i="1"/>
  <c r="F99" i="1"/>
  <c r="H99" i="1" s="1"/>
  <c r="E90" i="1"/>
  <c r="F90" i="1"/>
  <c r="E81" i="1"/>
  <c r="F81" i="1"/>
  <c r="F80" i="1"/>
  <c r="E80" i="1" s="1"/>
  <c r="F71" i="1"/>
  <c r="H71" i="1" s="1"/>
  <c r="E62" i="1"/>
  <c r="F62" i="1"/>
  <c r="H62" i="1" s="1"/>
  <c r="E61" i="1"/>
  <c r="F61" i="1"/>
  <c r="E52" i="1"/>
  <c r="F52" i="1"/>
  <c r="H52" i="1" s="1"/>
  <c r="E42" i="1"/>
  <c r="F42" i="1"/>
  <c r="E41" i="1"/>
  <c r="F41" i="1"/>
  <c r="H41" i="1" s="1"/>
  <c r="F32" i="1"/>
  <c r="E32" i="1" s="1"/>
  <c r="F31" i="1"/>
  <c r="E31" i="1" s="1"/>
  <c r="F22" i="1"/>
  <c r="H22" i="1" s="1"/>
  <c r="F12" i="1"/>
  <c r="E12" i="1"/>
  <c r="H12" i="1"/>
  <c r="H169" i="1"/>
  <c r="I171" i="1" s="1"/>
  <c r="I169" i="1"/>
  <c r="I148" i="1"/>
  <c r="G189" i="1"/>
  <c r="H191" i="1" s="1"/>
  <c r="H189" i="1"/>
  <c r="H190" i="1" s="1"/>
  <c r="G180" i="1"/>
  <c r="H182" i="1" s="1"/>
  <c r="H180" i="1"/>
  <c r="G158" i="1"/>
  <c r="H160" i="1" s="1"/>
  <c r="G138" i="1"/>
  <c r="G137" i="1"/>
  <c r="H138" i="1"/>
  <c r="H137" i="1"/>
  <c r="G128" i="1"/>
  <c r="H130" i="1" s="1"/>
  <c r="G119" i="1"/>
  <c r="H121" i="1" s="1"/>
  <c r="H119" i="1"/>
  <c r="G109" i="1"/>
  <c r="H111" i="1" s="1"/>
  <c r="G100" i="1"/>
  <c r="G99" i="1"/>
  <c r="G90" i="1"/>
  <c r="H92" i="1" s="1"/>
  <c r="H90" i="1"/>
  <c r="G81" i="1"/>
  <c r="G80" i="1"/>
  <c r="H81" i="1"/>
  <c r="H80" i="1"/>
  <c r="G71" i="1"/>
  <c r="H73" i="1" s="1"/>
  <c r="G62" i="1"/>
  <c r="G61" i="1"/>
  <c r="H61" i="1"/>
  <c r="G52" i="1"/>
  <c r="H54" i="1" s="1"/>
  <c r="G42" i="1"/>
  <c r="G41" i="1"/>
  <c r="H42" i="1"/>
  <c r="G32" i="1"/>
  <c r="G31" i="1"/>
  <c r="H32" i="1"/>
  <c r="H31" i="1"/>
  <c r="G22" i="1"/>
  <c r="H24" i="1" s="1"/>
  <c r="G12" i="1"/>
  <c r="H14" i="1" s="1"/>
  <c r="E158" i="1" l="1"/>
  <c r="E128" i="1"/>
  <c r="E71" i="1"/>
  <c r="H34" i="1"/>
  <c r="E22" i="1"/>
  <c r="H109" i="1"/>
  <c r="H110" i="1" s="1"/>
  <c r="H140" i="1"/>
  <c r="H102" i="1"/>
  <c r="H83" i="1"/>
  <c r="H64" i="1"/>
  <c r="H44" i="1"/>
  <c r="H63" i="1"/>
  <c r="H43" i="1"/>
  <c r="D148" i="1"/>
  <c r="H129" i="1"/>
  <c r="H120" i="1"/>
  <c r="H82" i="1"/>
  <c r="H72" i="1"/>
  <c r="I150" i="1" l="1"/>
  <c r="H148" i="1"/>
  <c r="I149" i="1"/>
  <c r="H101" i="1"/>
  <c r="H139" i="1"/>
  <c r="H23" i="1" l="1"/>
  <c r="H181" i="1"/>
  <c r="H91" i="1"/>
  <c r="I170" i="1"/>
  <c r="H53" i="1"/>
  <c r="H13" i="1" l="1"/>
  <c r="H33" i="1" l="1"/>
  <c r="D195" i="1" s="1"/>
</calcChain>
</file>

<file path=xl/sharedStrings.xml><?xml version="1.0" encoding="utf-8"?>
<sst xmlns="http://schemas.openxmlformats.org/spreadsheetml/2006/main" count="388" uniqueCount="168">
  <si>
    <t>4=2*3</t>
  </si>
  <si>
    <t>17 lentelė</t>
  </si>
  <si>
    <t>4.3 dalis (N):</t>
  </si>
  <si>
    <t>7=3*4</t>
  </si>
  <si>
    <t>8=3*6</t>
  </si>
  <si>
    <t>8=(2+4)*7</t>
  </si>
  <si>
    <t>9=(2+6)*7</t>
  </si>
  <si>
    <t>8=(3+5)*4</t>
  </si>
  <si>
    <t>9=(3+7)*4</t>
  </si>
  <si>
    <t>Annex 2 to the Conditions of Open Tender</t>
  </si>
  <si>
    <t>(Form for Part B of the Bid)</t>
  </si>
  <si>
    <t>PART B. BID PRICE</t>
  </si>
  <si>
    <t>Service provider's name</t>
  </si>
  <si>
    <t>1. Tourism market analysis (A):</t>
  </si>
  <si>
    <t>Procurement object:</t>
  </si>
  <si>
    <t>Unit of measurement</t>
  </si>
  <si>
    <t>Preliminary quantity* for a period of 36 months</t>
  </si>
  <si>
    <t>Price per unit, EUR incl. VAT**</t>
  </si>
  <si>
    <t>Amount of VAT in percent***</t>
  </si>
  <si>
    <t>Price per unit, EUR without VAT**</t>
  </si>
  <si>
    <t>Comparative amount, EUR incl. VAT</t>
  </si>
  <si>
    <t>Comparative amount, EUR without VAT</t>
  </si>
  <si>
    <t>Table 1</t>
  </si>
  <si>
    <t>Tourism market analysis (point 1 of the Technical Specification)</t>
  </si>
  <si>
    <t>1 analysis</t>
  </si>
  <si>
    <t>(A) Amount, EUR incl. VAT</t>
  </si>
  <si>
    <t>(A) Amount, EUR without VAT</t>
  </si>
  <si>
    <t>* Preliminary quantities are used only for comparison of proposals.</t>
  </si>
  <si>
    <t>**To be completed by the Service provider. Cannot be 0 (zero) or a negative number.</t>
  </si>
  <si>
    <t>*** the amount of applicable VAT in percent must be specified by the supplier.</t>
  </si>
  <si>
    <t>Table 2</t>
  </si>
  <si>
    <t>2. Cooperation with tourism professionals</t>
  </si>
  <si>
    <t>Cooperation with tourism professionals Part I (B):</t>
  </si>
  <si>
    <t>Technical specification for measures 2.1.-2.2:
provision of information, consultations, monitoring, working with A2-A5 lists.</t>
  </si>
  <si>
    <t>1 report (every 2 months)</t>
  </si>
  <si>
    <t>(B) Amount, EUR incl. VAT</t>
  </si>
  <si>
    <t>(B) Amount, EUR without VAT</t>
  </si>
  <si>
    <t>Table 3</t>
  </si>
  <si>
    <t>Cooperation with tourism professionals Part II. Maximum rates of the services (C):</t>
  </si>
  <si>
    <t>Point 2.3 of the Technical specification: Proactive support of Lithuania as a tourist destination by engaging with tourism specialists and concluding joint agreements regarding the implementation of marketing measures.</t>
  </si>
  <si>
    <t xml:space="preserve">One or more of the indicators in point 2.3 of the Technical specification have been implemented </t>
  </si>
  <si>
    <t xml:space="preserve">Technical specification p. 2.4: Encouraging the introduction of Lithuania as a new tourist destination by concluding joint agreements on the implementation of marketing measures with selected contacts from List A5.  </t>
  </si>
  <si>
    <t xml:space="preserve">Introducing Lithuania as a new direction </t>
  </si>
  <si>
    <t>(C) Amount, EUR incl. VAT</t>
  </si>
  <si>
    <t>(C) Amount, EUR without VAT</t>
  </si>
  <si>
    <t>Table 4</t>
  </si>
  <si>
    <t>Cooperation with tourism specialists Part III. Maximum rates of the services (D):</t>
  </si>
  <si>
    <t>Scouting and selecting new tourism specialists   for familiarisation tours in Lithuania (point 2.5 of the Technical specification).</t>
  </si>
  <si>
    <t xml:space="preserve">1 confirmed contact </t>
  </si>
  <si>
    <t>Escort service for a group in a familiarisation tour (point 2.5.1 of Technical specification).</t>
  </si>
  <si>
    <t>1 accompanying person</t>
  </si>
  <si>
    <t>(D) Amount, EUR incl. VAT</t>
  </si>
  <si>
    <t>(D) Amount, EUR without VAT</t>
  </si>
  <si>
    <t>3.	Interacting with the media, public relations, and communication on social media</t>
  </si>
  <si>
    <t>Part 3.1 (E):</t>
  </si>
  <si>
    <t>Table 5</t>
  </si>
  <si>
    <t>3.1 Providing information to journalists and responding to their inquiries.</t>
  </si>
  <si>
    <t xml:space="preserve">1 report </t>
  </si>
  <si>
    <t>(E) Amount, EUR incl. VAT</t>
  </si>
  <si>
    <t>(E) Amount, EUR without VAT</t>
  </si>
  <si>
    <t>Table 6</t>
  </si>
  <si>
    <t>Part 3.2 (F):</t>
  </si>
  <si>
    <t>3.2 Writing and distributing articles in the language of the target market via its media channels.</t>
  </si>
  <si>
    <t>1 written article</t>
  </si>
  <si>
    <t xml:space="preserve">1 article distribution </t>
  </si>
  <si>
    <t>Table 7</t>
  </si>
  <si>
    <t>Part 3.3 (G):</t>
  </si>
  <si>
    <t>3.3. Monitoring of tourism news and background communication in the target market media.</t>
  </si>
  <si>
    <t>(F) Amount, EUR incl. VAT</t>
  </si>
  <si>
    <t>(F) Amount, EUR without VAT</t>
  </si>
  <si>
    <t>(G) Amount, EUR without VAT</t>
  </si>
  <si>
    <t>(G) Amount, EUR incl. VAT</t>
  </si>
  <si>
    <t>Table 8</t>
  </si>
  <si>
    <t>Part 3.4 (H):</t>
  </si>
  <si>
    <t>3.4. Selection of media representatives for press tours in Lithuania (point 3.4 of the Technical specification).</t>
  </si>
  <si>
    <t>1 confirmed media contact</t>
  </si>
  <si>
    <t>3.4.1. Escort service for a group formed and selected for a press tour  (point 3.4.1. of Technical specification).</t>
  </si>
  <si>
    <t>(H) Amount, EUR incl. VAT</t>
  </si>
  <si>
    <t>(H) Amount, EUR without VAT</t>
  </si>
  <si>
    <t>Table 9</t>
  </si>
  <si>
    <t>Part 3.5 Maximum rates for public relations campaign organisation services (I):</t>
  </si>
  <si>
    <t xml:space="preserve">3.5. Orginising the implementation of public relations campaign aimed at raising the profile of Lithuania and the tourism products thereof (selection of most suitable media outlet, providing campaign media plan, content preparation, providing the campaign results. Actual media costs of the campaign ar not included and will be compensated separetely).  </t>
  </si>
  <si>
    <t>orginising the implementation of  public relations campaign</t>
  </si>
  <si>
    <t>(I) Amount, EUR incl. VAT</t>
  </si>
  <si>
    <t>(I) Amount, EUR without VAT</t>
  </si>
  <si>
    <t>**To be completed by the Service provider. A fixed rate is applied regardless of the value of the project. Cannot be 0 (zero) or a negative number.</t>
  </si>
  <si>
    <t>Table 10</t>
  </si>
  <si>
    <t>Part 3.6.1 Maximum rates of communication services on social media in the target market language (J):</t>
  </si>
  <si>
    <t>3.6.1 Preparation and dissemination of advertising posts in the language of the target market.</t>
  </si>
  <si>
    <t>1 created post</t>
  </si>
  <si>
    <t>1 published post</t>
  </si>
  <si>
    <t>(J) Amount, EUR incl. VAT</t>
  </si>
  <si>
    <t>(J)  Amount, EUR without VAT</t>
  </si>
  <si>
    <t>Table 11</t>
  </si>
  <si>
    <r>
      <rPr>
        <b/>
        <sz val="11"/>
        <color theme="1"/>
        <rFont val="Times New Roman"/>
        <family val="1"/>
        <charset val="186"/>
      </rPr>
      <t>Part 3.6.2 (K):</t>
    </r>
  </si>
  <si>
    <t>3.6.2 Implementation of Facebook Live events for end users (including all the event related expenses).</t>
  </si>
  <si>
    <t xml:space="preserve">1 implemented event </t>
  </si>
  <si>
    <t>(K) Amount, EUR incl. VAT</t>
  </si>
  <si>
    <t>(K) Amount, EUR without VAT</t>
  </si>
  <si>
    <t>4.	Maximum rates of creation and/or maintenance of digital marketing content services</t>
  </si>
  <si>
    <r>
      <rPr>
        <b/>
        <sz val="11"/>
        <color theme="1"/>
        <rFont val="Times New Roman"/>
        <family val="1"/>
        <charset val="186"/>
      </rPr>
      <t>Part 4.1 (L):</t>
    </r>
  </si>
  <si>
    <t>Table 12</t>
  </si>
  <si>
    <t>4.1 Preparation and dissemination of newsletters about Lithuanian tourism products and tourism news.</t>
  </si>
  <si>
    <t xml:space="preserve">1 newsletter </t>
  </si>
  <si>
    <t>(L) Amount, EUR incl. VAT</t>
  </si>
  <si>
    <t>(L) Amount, EUR without VAT</t>
  </si>
  <si>
    <r>
      <rPr>
        <b/>
        <sz val="11"/>
        <color theme="1"/>
        <rFont val="Times New Roman"/>
        <family val="1"/>
        <charset val="186"/>
      </rPr>
      <t>Part 4.2 (M):</t>
    </r>
  </si>
  <si>
    <t>Table 13</t>
  </si>
  <si>
    <t>4.2 Creativity and production of advertising banners in the language of the target market.</t>
  </si>
  <si>
    <t xml:space="preserve">1 banner creativity and production </t>
  </si>
  <si>
    <t>(M) Amount, EUR incl. VAT</t>
  </si>
  <si>
    <t>(M)  Amount, EUR without VAT</t>
  </si>
  <si>
    <t>Table 14</t>
  </si>
  <si>
    <t>4.3 Revision, editing (as needed) and quality assessment of marketing content in the  language of the target market.</t>
  </si>
  <si>
    <t>1 A4 (one side) page editing</t>
  </si>
  <si>
    <t>1 A4 (one side) page quality assessment</t>
  </si>
  <si>
    <t>(N) Amount, EUR incl. VAT</t>
  </si>
  <si>
    <t>(N)  Amount, EUR without VAT</t>
  </si>
  <si>
    <t>Table 15</t>
  </si>
  <si>
    <t>5. Organisation of and/or participation in the events with the aim to present Lithuanian tourism opportunities:</t>
  </si>
  <si>
    <t>Part 5.1 Maximum rates for orginisation services (O):</t>
  </si>
  <si>
    <t>Preliminary amount for the actual costs of executing 1 event order (third parties)*</t>
  </si>
  <si>
    <t>Administration fee for event organising or  participating in it (i.e. exhibition) (percentage) **</t>
  </si>
  <si>
    <t>Administration fee for event organising or  participating in, Eur incl. VAT</t>
  </si>
  <si>
    <t>Administration fee for event organising or  participating in, Eur without VAT</t>
  </si>
  <si>
    <t>Preliminary quantity of events* for a period of 36 months</t>
  </si>
  <si>
    <t>5.1. Organisation and implementation of live events in the target market.</t>
  </si>
  <si>
    <t>(O) Amount, EUR incl. VAT</t>
  </si>
  <si>
    <t>(O) Amount, EUR without VAT</t>
  </si>
  <si>
    <r>
      <rPr>
        <sz val="11"/>
        <color theme="1"/>
        <rFont val="Times New Roman"/>
        <family val="1"/>
        <charset val="186"/>
      </rPr>
      <t>* The preliminary cost of order execution (third parties) and the preliminary number of exhibitions intended for proposal comparison purposes only.</t>
    </r>
  </si>
  <si>
    <t>** The Service provider's applied rate in percentage for services based on the costs directly related to the organisation of the participation in the exhibition (i.e. the cost of services and goods provided by third parties). Cannot be 0 (zero) or a negative number.</t>
  </si>
  <si>
    <t>Table 16</t>
  </si>
  <si>
    <t>Part 5.2 (P):</t>
  </si>
  <si>
    <t>5.2. Participation in live events organised by third parties.</t>
  </si>
  <si>
    <t>hourly rate</t>
  </si>
  <si>
    <t>(P) Amount, EUR incl. VAT</t>
  </si>
  <si>
    <t>(P) Amount, EUR without VAT</t>
  </si>
  <si>
    <t>* The preliminary cost of order execution (third parties) and the preliminary number of events intended for proposal comparison purposes only.</t>
  </si>
  <si>
    <t>Part 5.3. maximum rates for the organisation of services (R):</t>
  </si>
  <si>
    <t>Preliminary amount for the actual costs of 1 event order implementation (third parties)*</t>
  </si>
  <si>
    <t>Preliminary quantity** for a period of 36 months</t>
  </si>
  <si>
    <t xml:space="preserve">5.3 Organising the implementation of virtual events (actual event costs to be paid separately). </t>
  </si>
  <si>
    <t xml:space="preserve">Orginisng implementation of 1 event* </t>
  </si>
  <si>
    <t>(R) Amount, EUR incl. VAT</t>
  </si>
  <si>
    <t>(R) Amount, EUR without VAT</t>
  </si>
  <si>
    <t>* One event is considered to have been completed when a total of at least 15 trained tourism professionals have been reached, whether in a single or repeated training.</t>
  </si>
  <si>
    <t>** Preliminary amount for order execution costs (third parties) and preliminary quantity used only for comparison of proposals.</t>
  </si>
  <si>
    <t>***To be completed by the Service provider. A fixed rate is applied regardless of the value of the project. Cannot be 0 (zero) or a negative number.</t>
  </si>
  <si>
    <t>**** the amount of applicable VAT in percent must be specified by the supplier.</t>
  </si>
  <si>
    <t>6. Maximum rates for the organisation of additional services related to the marketing of Lithuania tourism (S):</t>
  </si>
  <si>
    <t>Table 18</t>
  </si>
  <si>
    <t>6. Orginising the implementation of additional digital or classical marketing services (actual marketing measure costs to be paid separately).</t>
  </si>
  <si>
    <t>Orginising implementation of a marketing measure</t>
  </si>
  <si>
    <t>(S) Amount, EUR incl. VAT</t>
  </si>
  <si>
    <t>(S) Amount, EUR without VAT</t>
  </si>
  <si>
    <t>Table 19</t>
  </si>
  <si>
    <t>7. Preparation of the presentation (point 7 of the Technical specification).</t>
  </si>
  <si>
    <t>1 prepared presentation</t>
  </si>
  <si>
    <t>(Š) Amount, EUR incl. VAT</t>
  </si>
  <si>
    <t>(Š)Amount, EUR without VAT</t>
  </si>
  <si>
    <t>7. Preparing and delivering a presentation (Š):</t>
  </si>
  <si>
    <t>Table 20</t>
  </si>
  <si>
    <t>Comparative proposal price, EUR incl. VAT (A+B+C+D+E+F+G+H+I+J+K+L+M+N+O+P+R+S+Š)</t>
  </si>
  <si>
    <t>Notes: 
- prices are specified in the proposal by leaving two digits after the decimal point;
- the Service provider must indicate the maximum prices (rates) that will not be exceeded during the performance of the contract - in cases where the Service provider is not required to pay VAT under the legislation in force, the Service provider must fill in the relevant columns without VAT and indicate the reasons for not paying VAT: ___________________________________________.</t>
  </si>
  <si>
    <t>The comparative price of the proposal (Table 20) may not exceed: I d. - 302 500; II d. - 484 000; III d. -  302 500; IV - 363 000; V- 302 500; VI - 181 500; VII - 242 000; VIII - 242 000; IX - 181 500 ir X - 181 500  Eur including VAT (and other applicable taxes).  The proposal with the higher price will be rejected as not complying with the requirements of the procurement documents.</t>
  </si>
  <si>
    <t>The form of the proposal cannot be changed.</t>
  </si>
  <si>
    <t xml:space="preserve">AVIAREPS UK </t>
  </si>
  <si>
    <t xml:space="preserve">BID FOR THE  PROCUREMENT OF TOURISM MARKETING SERVICES IN THE UNITED KINGDOM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</si>
</sst>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Times New Roman"/>
      <family val="1"/>
      <charset val="186"/>
    </font>
    <font>
      <b/>
      <sz val="11"/>
      <color theme="1"/>
      <name val="Times New Roman"/>
      <family val="1"/>
      <charset val="186"/>
    </font>
    <font>
      <i/>
      <sz val="11"/>
      <color theme="1"/>
      <name val="Times New Roman"/>
      <family val="1"/>
      <charset val="186"/>
    </font>
    <font>
      <b/>
      <sz val="11"/>
      <color theme="1"/>
      <name val="Times New Roman"/>
      <family val="1"/>
    </font>
    <font>
      <i/>
      <sz val="11"/>
      <color theme="1"/>
      <name val="Times New Roman"/>
      <family val="1"/>
    </font>
    <font>
      <sz val="11"/>
      <color theme="1"/>
      <name val="Times New Roman"/>
      <family val="1"/>
    </font>
    <font>
      <sz val="11"/>
      <color rgb="FFFF0000"/>
      <name val="Times New Roman"/>
      <family val="1"/>
      <charset val="186"/>
    </font>
    <font>
      <sz val="11"/>
      <color rgb="FFFF0000"/>
      <name val="Times New Roman"/>
      <family val="1"/>
    </font>
    <font>
      <sz val="11"/>
      <name val="Times New Roman"/>
      <family val="1"/>
      <charset val="186"/>
    </font>
    <font>
      <sz val="11"/>
      <name val="Times New Roman"/>
      <family val="1"/>
    </font>
    <font>
      <b/>
      <sz val="11"/>
      <name val="Times New Roman"/>
      <family val="1"/>
      <charset val="186"/>
    </font>
    <font>
      <sz val="11"/>
      <color theme="4"/>
      <name val="Times New Roman"/>
      <family val="1"/>
      <charset val="186"/>
    </font>
    <font>
      <i/>
      <sz val="11"/>
      <name val="Times New Roman"/>
      <family val="1"/>
      <charset val="186"/>
    </font>
    <font>
      <b/>
      <sz val="11"/>
      <name val="Times New Roman"/>
      <family val="1"/>
    </font>
    <font>
      <i/>
      <sz val="11"/>
      <name val="Times New Roman"/>
      <family val="1"/>
    </font>
    <font>
      <b/>
      <sz val="11"/>
      <color rgb="FFFF0000"/>
      <name val="Times New Roman"/>
      <family val="1"/>
      <charset val="186"/>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3" tint="0.799951170384838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thin">
        <color auto="1"/>
      </top>
      <bottom/>
      <diagonal/>
    </border>
    <border>
      <left style="thin">
        <color auto="1"/>
      </left>
      <right style="thin">
        <color auto="1"/>
      </right>
      <top/>
      <bottom/>
      <diagonal/>
    </border>
    <border>
      <left/>
      <right/>
      <top/>
      <bottom style="thin">
        <color indexed="64"/>
      </bottom>
      <diagonal/>
    </border>
  </borders>
  <cellStyleXfs count="1">
    <xf numFmtId="0" fontId="0" fillId="0" borderId="0"/>
  </cellStyleXfs>
  <cellXfs count="159">
    <xf numFmtId="0" fontId="0" fillId="0" borderId="0" xfId="0"/>
    <xf numFmtId="0" fontId="3"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4" fontId="1" fillId="2" borderId="0" xfId="0" applyNumberFormat="1" applyFont="1" applyFill="1" applyAlignment="1">
      <alignment horizontal="center" vertical="center" wrapText="1"/>
    </xf>
    <xf numFmtId="0" fontId="5"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0" xfId="0" applyNumberFormat="1" applyFont="1" applyFill="1" applyAlignment="1" applyProtection="1">
      <alignment horizontal="center" vertical="center" wrapText="1"/>
      <protection locked="0"/>
    </xf>
    <xf numFmtId="4" fontId="7" fillId="2" borderId="0" xfId="0" applyNumberFormat="1" applyFont="1" applyFill="1" applyAlignment="1" applyProtection="1">
      <alignment horizontal="center" vertical="center" wrapText="1"/>
      <protection locked="0"/>
    </xf>
    <xf numFmtId="4" fontId="2" fillId="2" borderId="0" xfId="0" applyNumberFormat="1" applyFont="1" applyFill="1" applyAlignment="1">
      <alignment horizontal="center" vertical="center" wrapText="1"/>
    </xf>
    <xf numFmtId="0" fontId="2" fillId="2" borderId="0" xfId="0" applyFont="1" applyFill="1" applyAlignment="1">
      <alignment horizontal="left" vertical="center" wrapText="1"/>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0" fontId="1" fillId="2" borderId="0" xfId="0" applyFont="1" applyFill="1" applyAlignment="1">
      <alignment horizontal="center" vertical="center"/>
    </xf>
    <xf numFmtId="4" fontId="11" fillId="2" borderId="1" xfId="0" applyNumberFormat="1" applyFont="1" applyFill="1" applyBorder="1" applyAlignment="1">
      <alignment horizontal="center" vertical="center"/>
    </xf>
    <xf numFmtId="0" fontId="9" fillId="2" borderId="0" xfId="0" applyFont="1" applyFill="1" applyAlignment="1">
      <alignment horizontal="center" vertical="center"/>
    </xf>
    <xf numFmtId="0" fontId="2" fillId="2" borderId="1" xfId="0" applyFont="1" applyFill="1" applyBorder="1" applyAlignment="1">
      <alignment horizontal="center" vertical="center" wrapText="1"/>
    </xf>
    <xf numFmtId="0" fontId="1" fillId="2" borderId="0" xfId="0" applyFont="1" applyFill="1" applyAlignment="1">
      <alignment horizontal="left" vertical="center" wrapText="1"/>
    </xf>
    <xf numFmtId="1" fontId="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1" fontId="9" fillId="2" borderId="0" xfId="0" applyNumberFormat="1" applyFont="1" applyFill="1" applyAlignment="1">
      <alignment horizontal="center" vertical="center" wrapText="1"/>
    </xf>
    <xf numFmtId="4" fontId="9" fillId="2" borderId="0" xfId="0" applyNumberFormat="1" applyFont="1" applyFill="1" applyAlignment="1" applyProtection="1">
      <alignment horizontal="center" vertical="center" wrapText="1"/>
      <protection locked="0"/>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0" fontId="1" fillId="3" borderId="0" xfId="0" applyFont="1" applyFill="1" applyAlignment="1">
      <alignment horizontal="center" vertical="center"/>
    </xf>
    <xf numFmtId="0" fontId="1" fillId="2" borderId="1" xfId="0" applyFont="1" applyFill="1" applyBorder="1" applyAlignment="1">
      <alignment horizontal="center" vertical="center"/>
    </xf>
    <xf numFmtId="0" fontId="8" fillId="2" borderId="0" xfId="0" applyFont="1" applyFill="1" applyAlignment="1">
      <alignment horizontal="center" vertical="center"/>
    </xf>
    <xf numFmtId="4" fontId="1" fillId="2" borderId="3" xfId="0" applyNumberFormat="1" applyFont="1" applyFill="1" applyBorder="1" applyAlignment="1">
      <alignment horizontal="center" vertical="center" wrapText="1"/>
    </xf>
    <xf numFmtId="0" fontId="9" fillId="2" borderId="0" xfId="0" applyFont="1" applyFill="1" applyAlignment="1">
      <alignment horizontal="left" vertical="center"/>
    </xf>
    <xf numFmtId="0" fontId="1" fillId="2" borderId="0" xfId="0" applyFont="1" applyFill="1" applyAlignment="1">
      <alignment horizontal="left" vertical="center"/>
    </xf>
    <xf numFmtId="0" fontId="2" fillId="2" borderId="0" xfId="0" applyFont="1" applyFill="1" applyAlignment="1">
      <alignment horizontal="left" vertical="center"/>
    </xf>
    <xf numFmtId="0" fontId="11" fillId="2" borderId="0" xfId="0" applyFont="1" applyFill="1" applyAlignment="1">
      <alignment horizontal="left" vertical="center"/>
    </xf>
    <xf numFmtId="0" fontId="4" fillId="2" borderId="0" xfId="0" applyFont="1" applyFill="1" applyAlignment="1">
      <alignment horizontal="center" vertical="center" wrapText="1"/>
    </xf>
    <xf numFmtId="1" fontId="7" fillId="2" borderId="0" xfId="0" applyNumberFormat="1" applyFont="1" applyFill="1" applyAlignment="1" applyProtection="1">
      <alignment horizontal="center" vertical="center" wrapText="1"/>
      <protection locked="0"/>
    </xf>
    <xf numFmtId="4" fontId="1"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10" fillId="2" borderId="0" xfId="0" applyFont="1" applyFill="1" applyAlignment="1">
      <alignment horizontal="center" vertical="center"/>
    </xf>
    <xf numFmtId="0" fontId="15" fillId="2" borderId="1"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4" fontId="11" fillId="2" borderId="1"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2"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9" fillId="4" borderId="1" xfId="0" applyFont="1" applyFill="1" applyBorder="1" applyAlignment="1">
      <alignment horizontal="center" vertical="center"/>
    </xf>
    <xf numFmtId="0" fontId="13" fillId="4" borderId="1" xfId="0" applyFont="1" applyFill="1" applyBorder="1" applyAlignment="1">
      <alignment horizontal="center" vertical="center" wrapText="1"/>
    </xf>
    <xf numFmtId="1" fontId="9" fillId="4" borderId="1" xfId="0" applyNumberFormat="1" applyFont="1" applyFill="1" applyBorder="1" applyAlignment="1">
      <alignment horizontal="center" vertical="center" wrapText="1"/>
    </xf>
    <xf numFmtId="4" fontId="1" fillId="4" borderId="1" xfId="0" applyNumberFormat="1" applyFont="1" applyFill="1" applyBorder="1" applyAlignment="1" applyProtection="1">
      <alignment horizontal="center" vertical="center" wrapText="1"/>
      <protection locked="0"/>
    </xf>
    <xf numFmtId="0" fontId="5" fillId="4" borderId="0" xfId="0" applyFont="1" applyFill="1" applyAlignment="1">
      <alignment horizontal="center" vertical="center"/>
    </xf>
    <xf numFmtId="4" fontId="16" fillId="2" borderId="0" xfId="0" applyNumberFormat="1" applyFont="1" applyFill="1" applyAlignment="1">
      <alignment horizontal="center" vertical="center" wrapText="1"/>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 fontId="9" fillId="2" borderId="1"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1" fontId="9" fillId="2" borderId="2" xfId="0" applyNumberFormat="1" applyFont="1" applyFill="1" applyBorder="1" applyAlignment="1">
      <alignment horizontal="center" vertical="center" wrapText="1"/>
    </xf>
    <xf numFmtId="0" fontId="10" fillId="2" borderId="0" xfId="0" applyFont="1" applyFill="1" applyAlignment="1">
      <alignment horizontal="left" vertical="center"/>
    </xf>
    <xf numFmtId="0" fontId="14" fillId="2" borderId="0" xfId="0" applyFont="1" applyFill="1" applyAlignment="1">
      <alignment horizontal="center" vertical="center"/>
    </xf>
    <xf numFmtId="4" fontId="10" fillId="2" borderId="0" xfId="0" applyNumberFormat="1" applyFont="1" applyFill="1" applyAlignment="1" applyProtection="1">
      <alignment horizontal="center" vertical="center" wrapText="1"/>
      <protection locked="0"/>
    </xf>
    <xf numFmtId="0" fontId="16" fillId="2" borderId="0" xfId="0" applyFont="1" applyFill="1" applyAlignment="1">
      <alignment horizontal="center" vertical="center"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0" fontId="4" fillId="2" borderId="0" xfId="0" applyFont="1" applyFill="1" applyAlignment="1">
      <alignment horizontal="left" vertical="center"/>
    </xf>
    <xf numFmtId="4" fontId="2" fillId="2" borderId="6" xfId="0" applyNumberFormat="1"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14" fillId="2" borderId="0" xfId="0" applyFont="1" applyFill="1" applyAlignment="1">
      <alignment horizontal="left" vertical="center" wrapText="1"/>
    </xf>
    <xf numFmtId="10" fontId="11" fillId="4" borderId="1"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1" fillId="4" borderId="3" xfId="0" applyFont="1" applyFill="1" applyBorder="1" applyAlignment="1">
      <alignment horizontal="center" vertical="center"/>
    </xf>
    <xf numFmtId="4" fontId="11" fillId="2" borderId="0" xfId="0" applyNumberFormat="1" applyFont="1" applyFill="1" applyAlignment="1">
      <alignment horizontal="center" vertical="center"/>
    </xf>
    <xf numFmtId="0" fontId="7" fillId="2" borderId="0" xfId="0" applyFont="1" applyFill="1" applyAlignment="1">
      <alignment horizontal="left" vertical="center" wrapText="1"/>
    </xf>
    <xf numFmtId="0" fontId="5" fillId="4" borderId="1" xfId="0" applyFont="1" applyFill="1" applyBorder="1" applyAlignment="1">
      <alignment horizontal="center" vertical="center"/>
    </xf>
    <xf numFmtId="0" fontId="5"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1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0" fillId="2" borderId="0" xfId="0" applyFont="1" applyFill="1" applyAlignment="1">
      <alignment horizontal="left" vertical="center" wrapText="1"/>
    </xf>
    <xf numFmtId="4" fontId="1" fillId="2" borderId="1" xfId="0" applyNumberFormat="1" applyFont="1" applyFill="1" applyBorder="1" applyAlignment="1" applyProtection="1">
      <alignment horizontal="center" vertical="center" wrapText="1"/>
      <protection locked="0"/>
    </xf>
    <xf numFmtId="0" fontId="5" fillId="2" borderId="0" xfId="0" applyFont="1" applyFill="1" applyAlignment="1">
      <alignment horizontal="center" vertical="center"/>
    </xf>
    <xf numFmtId="0" fontId="13" fillId="2" borderId="4" xfId="0" applyFont="1" applyFill="1" applyBorder="1" applyAlignment="1">
      <alignment horizontal="center" vertical="center" wrapText="1"/>
    </xf>
    <xf numFmtId="0" fontId="9"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4" fontId="10" fillId="2" borderId="1" xfId="0" applyNumberFormat="1" applyFont="1" applyFill="1" applyBorder="1" applyAlignment="1" applyProtection="1">
      <alignment horizontal="center" vertical="center" wrapText="1"/>
      <protection locked="0"/>
    </xf>
    <xf numFmtId="0" fontId="15" fillId="4" borderId="1" xfId="0" applyFont="1" applyFill="1" applyBorder="1" applyAlignment="1">
      <alignment horizontal="center" vertical="center"/>
    </xf>
    <xf numFmtId="1" fontId="10" fillId="4" borderId="1" xfId="0" applyNumberFormat="1" applyFont="1" applyFill="1" applyBorder="1" applyAlignment="1">
      <alignment horizontal="center" vertical="center" wrapText="1"/>
    </xf>
    <xf numFmtId="0" fontId="2" fillId="2" borderId="0" xfId="0" applyFont="1" applyFill="1" applyAlignment="1">
      <alignment vertical="center"/>
    </xf>
    <xf numFmtId="0" fontId="11" fillId="5" borderId="1" xfId="0" applyFont="1" applyFill="1" applyBorder="1" applyAlignment="1">
      <alignment horizontal="center" vertical="center" wrapText="1"/>
    </xf>
    <xf numFmtId="9" fontId="1" fillId="4" borderId="1" xfId="0" applyNumberFormat="1" applyFont="1" applyFill="1" applyBorder="1" applyAlignment="1">
      <alignment horizontal="center" vertical="center" wrapText="1"/>
    </xf>
    <xf numFmtId="0" fontId="1" fillId="2" borderId="11"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2" borderId="0" xfId="0" applyFont="1" applyFill="1" applyAlignment="1">
      <alignment horizontal="left"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4" fontId="2" fillId="2" borderId="6" xfId="0" applyNumberFormat="1" applyFont="1" applyFill="1" applyBorder="1" applyAlignment="1">
      <alignment horizontal="center" vertical="center" wrapText="1"/>
    </xf>
    <xf numFmtId="0" fontId="2" fillId="2" borderId="1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0" fillId="2" borderId="0" xfId="0" applyFont="1" applyFill="1" applyAlignment="1">
      <alignment horizontal="left" vertical="center" wrapText="1"/>
    </xf>
    <xf numFmtId="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4" fillId="2" borderId="0" xfId="0" applyFont="1" applyFill="1" applyAlignment="1">
      <alignment horizontal="left" vertical="center" wrapText="1"/>
    </xf>
    <xf numFmtId="0" fontId="14" fillId="2" borderId="11" xfId="0" applyFont="1" applyFill="1" applyBorder="1" applyAlignment="1">
      <alignment horizontal="left" vertical="center" wrapText="1"/>
    </xf>
    <xf numFmtId="4" fontId="11" fillId="2" borderId="4" xfId="0" applyNumberFormat="1" applyFont="1" applyFill="1" applyBorder="1" applyAlignment="1">
      <alignment horizontal="center" vertical="center" wrapText="1"/>
    </xf>
    <xf numFmtId="4" fontId="11" fillId="2" borderId="5"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1" fillId="4" borderId="1" xfId="0" applyFont="1" applyFill="1" applyBorder="1" applyAlignment="1" applyProtection="1">
      <alignment horizontal="center" vertical="center"/>
      <protection locked="0"/>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0" xfId="0" applyFont="1" applyFill="1" applyAlignment="1">
      <alignment horizontal="left" vertical="center"/>
    </xf>
    <xf numFmtId="0" fontId="2" fillId="2" borderId="11" xfId="0" applyFont="1" applyFill="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4" fillId="2" borderId="0" xfId="0" applyFont="1" applyFill="1" applyAlignment="1">
      <alignment horizontal="left" vertical="center"/>
    </xf>
    <xf numFmtId="0" fontId="1" fillId="2" borderId="1" xfId="0" applyFont="1" applyFill="1" applyBorder="1" applyAlignment="1">
      <alignment horizontal="left" vertical="center" wrapText="1"/>
    </xf>
  </cellXfs>
  <cellStyles count="1">
    <cellStyle name="Įprastas"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2"/>
  <sheetViews>
    <sheetView tabSelected="1" zoomScale="80" zoomScaleNormal="80" zoomScaleSheetLayoutView="90" workbookViewId="0">
      <selection activeCell="A4" sqref="A4:H4"/>
    </sheetView>
  </sheetViews>
  <sheetFormatPr defaultColWidth="10.9140625" defaultRowHeight="14" x14ac:dyDescent="0.35"/>
  <cols>
    <col min="1" max="1" width="34.1640625" style="14" customWidth="1"/>
    <col min="2" max="2" width="16.08203125" style="14" customWidth="1"/>
    <col min="3" max="3" width="21.4140625" style="14" customWidth="1"/>
    <col min="4" max="7" width="18.9140625" style="14" customWidth="1"/>
    <col min="8" max="8" width="16.4140625" style="14" customWidth="1"/>
    <col min="9" max="9" width="23.9140625" style="14" customWidth="1"/>
    <col min="10" max="10" width="67.5" style="14" bestFit="1" customWidth="1"/>
    <col min="11" max="16384" width="10.9140625" style="14"/>
  </cols>
  <sheetData>
    <row r="1" spans="1:9" x14ac:dyDescent="0.35">
      <c r="D1" s="141" t="s">
        <v>9</v>
      </c>
      <c r="E1" s="141"/>
      <c r="F1" s="141"/>
      <c r="G1" s="141"/>
      <c r="H1" s="141"/>
    </row>
    <row r="2" spans="1:9" x14ac:dyDescent="0.35">
      <c r="C2" s="14" t="s">
        <v>10</v>
      </c>
    </row>
    <row r="4" spans="1:9" ht="48" customHeight="1" x14ac:dyDescent="0.35">
      <c r="A4" s="143" t="s">
        <v>167</v>
      </c>
      <c r="B4" s="143"/>
      <c r="C4" s="143"/>
      <c r="D4" s="143"/>
      <c r="E4" s="143"/>
      <c r="F4" s="143"/>
      <c r="G4" s="143"/>
      <c r="H4" s="143"/>
      <c r="I4" s="26"/>
    </row>
    <row r="5" spans="1:9" ht="15.65" customHeight="1" x14ac:dyDescent="0.35">
      <c r="A5" s="144" t="s">
        <v>11</v>
      </c>
      <c r="B5" s="144"/>
      <c r="C5" s="144"/>
      <c r="D5" s="144"/>
      <c r="E5" s="27"/>
      <c r="F5" s="27"/>
      <c r="G5" s="27"/>
    </row>
    <row r="6" spans="1:9" ht="14.5" thickBot="1" x14ac:dyDescent="0.4"/>
    <row r="7" spans="1:9" ht="15.9" customHeight="1" thickBot="1" x14ac:dyDescent="0.4">
      <c r="A7" s="146" t="s">
        <v>12</v>
      </c>
      <c r="B7" s="147"/>
      <c r="C7" s="145" t="s">
        <v>166</v>
      </c>
      <c r="D7" s="145"/>
      <c r="E7" s="145"/>
      <c r="F7" s="145"/>
      <c r="G7" s="145"/>
      <c r="H7" s="145"/>
    </row>
    <row r="8" spans="1:9" x14ac:dyDescent="0.35">
      <c r="A8" s="27"/>
    </row>
    <row r="9" spans="1:9" x14ac:dyDescent="0.35">
      <c r="A9" s="38" t="s">
        <v>13</v>
      </c>
      <c r="H9" s="27" t="s">
        <v>22</v>
      </c>
    </row>
    <row r="10" spans="1:9" ht="42" x14ac:dyDescent="0.35">
      <c r="A10" s="17" t="s">
        <v>14</v>
      </c>
      <c r="B10" s="17" t="s">
        <v>15</v>
      </c>
      <c r="C10" s="17" t="s">
        <v>16</v>
      </c>
      <c r="D10" s="51" t="s">
        <v>19</v>
      </c>
      <c r="E10" s="51" t="s">
        <v>18</v>
      </c>
      <c r="F10" s="51" t="s">
        <v>17</v>
      </c>
      <c r="G10" s="17" t="s">
        <v>21</v>
      </c>
      <c r="H10" s="17" t="s">
        <v>20</v>
      </c>
    </row>
    <row r="11" spans="1:9" x14ac:dyDescent="0.35">
      <c r="A11" s="1">
        <v>1</v>
      </c>
      <c r="B11" s="1">
        <v>2</v>
      </c>
      <c r="C11" s="1">
        <v>3</v>
      </c>
      <c r="D11" s="52">
        <v>4</v>
      </c>
      <c r="E11" s="52">
        <v>5</v>
      </c>
      <c r="F11" s="52">
        <v>6</v>
      </c>
      <c r="G11" s="1" t="s">
        <v>3</v>
      </c>
      <c r="H11" s="1" t="s">
        <v>4</v>
      </c>
    </row>
    <row r="12" spans="1:9" ht="35.4" customHeight="1" x14ac:dyDescent="0.35">
      <c r="A12" s="74" t="s">
        <v>23</v>
      </c>
      <c r="B12" s="6" t="s">
        <v>24</v>
      </c>
      <c r="C12" s="19">
        <v>3</v>
      </c>
      <c r="D12" s="61">
        <v>630.25</v>
      </c>
      <c r="E12" s="61">
        <f>F12-D12</f>
        <v>126.05000000000007</v>
      </c>
      <c r="F12" s="61">
        <f>(D12/100)*120</f>
        <v>756.30000000000007</v>
      </c>
      <c r="G12" s="98">
        <f>C12*D12</f>
        <v>1890.75</v>
      </c>
      <c r="H12" s="5">
        <f>C12*F12</f>
        <v>2268.9</v>
      </c>
      <c r="I12" s="16"/>
    </row>
    <row r="13" spans="1:9" ht="18" customHeight="1" x14ac:dyDescent="0.35">
      <c r="A13" s="123" t="s">
        <v>25</v>
      </c>
      <c r="B13" s="124"/>
      <c r="C13" s="124"/>
      <c r="D13" s="125"/>
      <c r="E13" s="82"/>
      <c r="F13" s="82"/>
      <c r="G13" s="82"/>
      <c r="H13" s="7">
        <f>SUM(H12)</f>
        <v>2268.9</v>
      </c>
      <c r="I13" s="28"/>
    </row>
    <row r="14" spans="1:9" ht="18" customHeight="1" x14ac:dyDescent="0.35">
      <c r="A14" s="123" t="s">
        <v>26</v>
      </c>
      <c r="B14" s="124"/>
      <c r="C14" s="124"/>
      <c r="D14" s="125"/>
      <c r="E14" s="82"/>
      <c r="F14" s="7"/>
      <c r="G14" s="7"/>
      <c r="H14" s="7">
        <f>G12</f>
        <v>1890.75</v>
      </c>
      <c r="I14" s="28"/>
    </row>
    <row r="15" spans="1:9" x14ac:dyDescent="0.35">
      <c r="A15" s="37" t="s">
        <v>27</v>
      </c>
    </row>
    <row r="16" spans="1:9" x14ac:dyDescent="0.35">
      <c r="A16" s="37" t="s">
        <v>28</v>
      </c>
    </row>
    <row r="17" spans="1:10" x14ac:dyDescent="0.35">
      <c r="A17" s="148" t="s">
        <v>29</v>
      </c>
      <c r="B17" s="148"/>
      <c r="C17" s="148"/>
      <c r="D17" s="148"/>
    </row>
    <row r="18" spans="1:10" x14ac:dyDescent="0.35">
      <c r="A18" s="142" t="s">
        <v>31</v>
      </c>
      <c r="B18" s="142"/>
      <c r="C18" s="142"/>
    </row>
    <row r="19" spans="1:10" x14ac:dyDescent="0.35">
      <c r="A19" s="142" t="s">
        <v>32</v>
      </c>
      <c r="B19" s="142"/>
      <c r="H19" s="27" t="s">
        <v>30</v>
      </c>
    </row>
    <row r="20" spans="1:10" ht="42" x14ac:dyDescent="0.35">
      <c r="A20" s="17" t="s">
        <v>14</v>
      </c>
      <c r="B20" s="17" t="s">
        <v>15</v>
      </c>
      <c r="C20" s="20" t="s">
        <v>16</v>
      </c>
      <c r="D20" s="51" t="s">
        <v>19</v>
      </c>
      <c r="E20" s="51" t="s">
        <v>18</v>
      </c>
      <c r="F20" s="51" t="s">
        <v>17</v>
      </c>
      <c r="G20" s="17" t="s">
        <v>21</v>
      </c>
      <c r="H20" s="17" t="s">
        <v>20</v>
      </c>
      <c r="J20" s="28"/>
    </row>
    <row r="21" spans="1:10" x14ac:dyDescent="0.35">
      <c r="A21" s="1">
        <v>1</v>
      </c>
      <c r="B21" s="1">
        <v>2</v>
      </c>
      <c r="C21" s="1">
        <v>3</v>
      </c>
      <c r="D21" s="52">
        <v>4</v>
      </c>
      <c r="E21" s="52">
        <v>5</v>
      </c>
      <c r="F21" s="52">
        <v>6</v>
      </c>
      <c r="G21" s="1" t="s">
        <v>3</v>
      </c>
      <c r="H21" s="1" t="s">
        <v>4</v>
      </c>
    </row>
    <row r="22" spans="1:10" ht="69.900000000000006" customHeight="1" x14ac:dyDescent="0.35">
      <c r="A22" s="74" t="s">
        <v>33</v>
      </c>
      <c r="B22" s="6" t="s">
        <v>34</v>
      </c>
      <c r="C22" s="6">
        <v>18</v>
      </c>
      <c r="D22" s="61">
        <v>1849</v>
      </c>
      <c r="E22" s="61">
        <f>F22-D22</f>
        <v>369.79999999999973</v>
      </c>
      <c r="F22" s="61">
        <f>(D22/100)*120</f>
        <v>2218.7999999999997</v>
      </c>
      <c r="G22" s="98">
        <f>C22*D22</f>
        <v>33282</v>
      </c>
      <c r="H22" s="5">
        <f>C22*F22</f>
        <v>39938.399999999994</v>
      </c>
      <c r="I22" s="29"/>
      <c r="J22" s="30"/>
    </row>
    <row r="23" spans="1:10" ht="21" customHeight="1" x14ac:dyDescent="0.35">
      <c r="A23" s="123" t="s">
        <v>35</v>
      </c>
      <c r="B23" s="124"/>
      <c r="C23" s="124"/>
      <c r="D23" s="125"/>
      <c r="E23" s="82"/>
      <c r="F23" s="82"/>
      <c r="G23" s="82"/>
      <c r="H23" s="7">
        <f>SUM(H22)</f>
        <v>39938.399999999994</v>
      </c>
      <c r="I23" s="29"/>
    </row>
    <row r="24" spans="1:10" ht="21" customHeight="1" x14ac:dyDescent="0.35">
      <c r="A24" s="123" t="s">
        <v>36</v>
      </c>
      <c r="B24" s="124"/>
      <c r="C24" s="124"/>
      <c r="D24" s="125"/>
      <c r="E24" s="82"/>
      <c r="F24" s="7"/>
      <c r="G24" s="7"/>
      <c r="H24" s="7">
        <f>G22</f>
        <v>33282</v>
      </c>
      <c r="I24" s="29"/>
    </row>
    <row r="25" spans="1:10" ht="18" customHeight="1" x14ac:dyDescent="0.35">
      <c r="A25" s="37" t="s">
        <v>27</v>
      </c>
      <c r="B25" s="10"/>
      <c r="C25" s="10"/>
      <c r="D25" s="10"/>
      <c r="E25" s="10"/>
      <c r="F25" s="10"/>
      <c r="G25" s="10"/>
      <c r="H25" s="10"/>
      <c r="I25" s="29"/>
    </row>
    <row r="26" spans="1:10" ht="18" customHeight="1" x14ac:dyDescent="0.35">
      <c r="A26" s="37" t="s">
        <v>28</v>
      </c>
      <c r="B26" s="10"/>
      <c r="C26" s="10"/>
      <c r="D26" s="10"/>
      <c r="E26" s="10"/>
      <c r="F26" s="10"/>
      <c r="G26" s="10"/>
      <c r="H26" s="10"/>
      <c r="I26" s="29"/>
    </row>
    <row r="27" spans="1:10" ht="15.9" customHeight="1" x14ac:dyDescent="0.35">
      <c r="A27" s="119" t="s">
        <v>29</v>
      </c>
      <c r="B27" s="119"/>
      <c r="C27" s="119"/>
      <c r="D27" s="119"/>
      <c r="E27" s="3"/>
      <c r="F27" s="3"/>
      <c r="G27" s="3"/>
      <c r="H27" s="3"/>
    </row>
    <row r="28" spans="1:10" ht="19.5" customHeight="1" x14ac:dyDescent="0.35">
      <c r="A28" s="126" t="s">
        <v>38</v>
      </c>
      <c r="B28" s="126"/>
      <c r="C28" s="126"/>
      <c r="D28" s="126"/>
      <c r="E28" s="11"/>
      <c r="F28" s="11"/>
      <c r="G28" s="11"/>
      <c r="H28" s="10" t="s">
        <v>37</v>
      </c>
      <c r="J28" s="28"/>
    </row>
    <row r="29" spans="1:10" ht="50.4" customHeight="1" x14ac:dyDescent="0.35">
      <c r="A29" s="17" t="s">
        <v>14</v>
      </c>
      <c r="B29" s="17" t="s">
        <v>15</v>
      </c>
      <c r="C29" s="17" t="s">
        <v>16</v>
      </c>
      <c r="D29" s="51" t="s">
        <v>19</v>
      </c>
      <c r="E29" s="51" t="s">
        <v>18</v>
      </c>
      <c r="F29" s="51" t="s">
        <v>17</v>
      </c>
      <c r="G29" s="17" t="s">
        <v>21</v>
      </c>
      <c r="H29" s="17" t="s">
        <v>20</v>
      </c>
      <c r="J29" s="30"/>
    </row>
    <row r="30" spans="1:10" x14ac:dyDescent="0.35">
      <c r="A30" s="4">
        <v>1</v>
      </c>
      <c r="B30" s="4">
        <v>2</v>
      </c>
      <c r="C30" s="4">
        <v>3</v>
      </c>
      <c r="D30" s="62">
        <v>4</v>
      </c>
      <c r="E30" s="91">
        <v>5</v>
      </c>
      <c r="F30" s="91">
        <v>6</v>
      </c>
      <c r="G30" s="99" t="s">
        <v>3</v>
      </c>
      <c r="H30" s="4" t="s">
        <v>4</v>
      </c>
    </row>
    <row r="31" spans="1:10" ht="85.5" customHeight="1" x14ac:dyDescent="0.35">
      <c r="A31" s="75" t="s">
        <v>39</v>
      </c>
      <c r="B31" s="2" t="s">
        <v>40</v>
      </c>
      <c r="C31" s="76">
        <v>3</v>
      </c>
      <c r="D31" s="61">
        <v>8403.5</v>
      </c>
      <c r="E31" s="61">
        <f>F31-D31</f>
        <v>1680.6999999999989</v>
      </c>
      <c r="F31" s="61">
        <f>(D31/100)*120</f>
        <v>10084.199999999999</v>
      </c>
      <c r="G31" s="98">
        <f>C31*D31</f>
        <v>25210.5</v>
      </c>
      <c r="H31" s="5">
        <f>C31*F31</f>
        <v>30252.6</v>
      </c>
    </row>
    <row r="32" spans="1:10" ht="81.900000000000006" customHeight="1" x14ac:dyDescent="0.35">
      <c r="A32" s="77" t="s">
        <v>41</v>
      </c>
      <c r="B32" s="6" t="s">
        <v>42</v>
      </c>
      <c r="C32" s="6">
        <v>3</v>
      </c>
      <c r="D32" s="61">
        <v>12000</v>
      </c>
      <c r="E32" s="61">
        <f>F32-D32</f>
        <v>2400</v>
      </c>
      <c r="F32" s="61">
        <f>(D32/100)*120</f>
        <v>14400</v>
      </c>
      <c r="G32" s="98">
        <f>C32*D32</f>
        <v>36000</v>
      </c>
      <c r="H32" s="5">
        <f>C32*F32</f>
        <v>43200</v>
      </c>
    </row>
    <row r="33" spans="1:10" x14ac:dyDescent="0.35">
      <c r="A33" s="123" t="s">
        <v>43</v>
      </c>
      <c r="B33" s="124"/>
      <c r="C33" s="124"/>
      <c r="D33" s="125"/>
      <c r="E33" s="82"/>
      <c r="F33" s="82"/>
      <c r="G33" s="82"/>
      <c r="H33" s="7">
        <f>H31+H32</f>
        <v>73452.600000000006</v>
      </c>
    </row>
    <row r="34" spans="1:10" x14ac:dyDescent="0.35">
      <c r="A34" s="123" t="s">
        <v>44</v>
      </c>
      <c r="B34" s="124"/>
      <c r="C34" s="124"/>
      <c r="D34" s="125"/>
      <c r="E34" s="82"/>
      <c r="F34" s="7"/>
      <c r="G34" s="7"/>
      <c r="H34" s="7">
        <f>G31+G32</f>
        <v>61210.5</v>
      </c>
    </row>
    <row r="35" spans="1:10" x14ac:dyDescent="0.35">
      <c r="A35" s="37" t="s">
        <v>27</v>
      </c>
      <c r="B35" s="10"/>
      <c r="C35" s="10"/>
      <c r="D35" s="10"/>
    </row>
    <row r="36" spans="1:10" x14ac:dyDescent="0.35">
      <c r="A36" s="37" t="s">
        <v>28</v>
      </c>
      <c r="B36" s="10"/>
      <c r="C36" s="10"/>
      <c r="D36" s="10"/>
    </row>
    <row r="37" spans="1:10" x14ac:dyDescent="0.35">
      <c r="A37" s="119" t="s">
        <v>29</v>
      </c>
      <c r="B37" s="119"/>
      <c r="C37" s="119"/>
      <c r="D37" s="119"/>
    </row>
    <row r="38" spans="1:10" ht="18.899999999999999" customHeight="1" x14ac:dyDescent="0.35">
      <c r="A38" s="126" t="s">
        <v>46</v>
      </c>
      <c r="B38" s="126"/>
      <c r="C38" s="126"/>
      <c r="D38" s="126"/>
      <c r="E38" s="11"/>
      <c r="F38" s="11"/>
      <c r="G38" s="11"/>
      <c r="H38" s="27" t="s">
        <v>45</v>
      </c>
      <c r="J38" s="28"/>
    </row>
    <row r="39" spans="1:10" ht="42" x14ac:dyDescent="0.35">
      <c r="A39" s="17" t="s">
        <v>14</v>
      </c>
      <c r="B39" s="17" t="s">
        <v>15</v>
      </c>
      <c r="C39" s="17" t="s">
        <v>16</v>
      </c>
      <c r="D39" s="56" t="s">
        <v>19</v>
      </c>
      <c r="E39" s="56" t="s">
        <v>18</v>
      </c>
      <c r="F39" s="56" t="s">
        <v>17</v>
      </c>
      <c r="G39" s="20" t="s">
        <v>21</v>
      </c>
      <c r="H39" s="17" t="s">
        <v>20</v>
      </c>
    </row>
    <row r="40" spans="1:10" x14ac:dyDescent="0.35">
      <c r="A40" s="1">
        <v>1</v>
      </c>
      <c r="B40" s="1">
        <v>2</v>
      </c>
      <c r="C40" s="1">
        <v>3</v>
      </c>
      <c r="D40" s="52">
        <v>4</v>
      </c>
      <c r="E40" s="52">
        <v>5</v>
      </c>
      <c r="F40" s="52">
        <v>6</v>
      </c>
      <c r="G40" s="1" t="s">
        <v>3</v>
      </c>
      <c r="H40" s="1" t="s">
        <v>4</v>
      </c>
    </row>
    <row r="41" spans="1:10" ht="48" customHeight="1" x14ac:dyDescent="0.35">
      <c r="A41" s="74" t="s">
        <v>47</v>
      </c>
      <c r="B41" s="6" t="s">
        <v>48</v>
      </c>
      <c r="C41" s="19">
        <v>18</v>
      </c>
      <c r="D41" s="61">
        <v>126</v>
      </c>
      <c r="E41" s="61">
        <f>F41-D41</f>
        <v>25.199999999999989</v>
      </c>
      <c r="F41" s="61">
        <f>(D41/100)*120</f>
        <v>151.19999999999999</v>
      </c>
      <c r="G41" s="98">
        <f>C41*D41</f>
        <v>2268</v>
      </c>
      <c r="H41" s="5">
        <f>C41*F41</f>
        <v>2721.6</v>
      </c>
      <c r="I41" s="29"/>
      <c r="J41" s="31"/>
    </row>
    <row r="42" spans="1:10" ht="47.4" customHeight="1" x14ac:dyDescent="0.35">
      <c r="A42" s="74" t="s">
        <v>49</v>
      </c>
      <c r="B42" s="6" t="s">
        <v>50</v>
      </c>
      <c r="C42" s="19">
        <v>3</v>
      </c>
      <c r="D42" s="61">
        <v>2521</v>
      </c>
      <c r="E42" s="61">
        <f>F42-D42</f>
        <v>504.20000000000027</v>
      </c>
      <c r="F42" s="61">
        <f>(D42/100)*120</f>
        <v>3025.2000000000003</v>
      </c>
      <c r="G42" s="98">
        <f>C42*D42</f>
        <v>7563</v>
      </c>
      <c r="H42" s="5">
        <f>C42*F42</f>
        <v>9075.6</v>
      </c>
      <c r="I42" s="29"/>
    </row>
    <row r="43" spans="1:10" x14ac:dyDescent="0.35">
      <c r="A43" s="123" t="s">
        <v>51</v>
      </c>
      <c r="B43" s="124"/>
      <c r="C43" s="124"/>
      <c r="D43" s="125"/>
      <c r="E43" s="82"/>
      <c r="F43" s="82"/>
      <c r="G43" s="82"/>
      <c r="H43" s="7">
        <f>SUM(H41:H42)</f>
        <v>11797.2</v>
      </c>
    </row>
    <row r="44" spans="1:10" x14ac:dyDescent="0.35">
      <c r="A44" s="123" t="s">
        <v>52</v>
      </c>
      <c r="B44" s="124"/>
      <c r="C44" s="124"/>
      <c r="D44" s="125"/>
      <c r="E44" s="82"/>
      <c r="F44" s="7"/>
      <c r="G44" s="7"/>
      <c r="H44" s="7">
        <f>G41+G42</f>
        <v>9831</v>
      </c>
    </row>
    <row r="45" spans="1:10" x14ac:dyDescent="0.35">
      <c r="A45" s="37" t="s">
        <v>27</v>
      </c>
      <c r="B45" s="10"/>
      <c r="C45" s="10"/>
      <c r="D45" s="10"/>
    </row>
    <row r="46" spans="1:10" x14ac:dyDescent="0.35">
      <c r="A46" s="37" t="s">
        <v>28</v>
      </c>
      <c r="B46" s="10"/>
      <c r="C46" s="10"/>
      <c r="D46" s="10"/>
    </row>
    <row r="47" spans="1:10" x14ac:dyDescent="0.35">
      <c r="A47" s="119" t="s">
        <v>29</v>
      </c>
      <c r="B47" s="119"/>
      <c r="C47" s="119"/>
      <c r="D47" s="119"/>
    </row>
    <row r="48" spans="1:10" x14ac:dyDescent="0.35">
      <c r="A48" s="38" t="s">
        <v>53</v>
      </c>
    </row>
    <row r="49" spans="1:10" x14ac:dyDescent="0.35">
      <c r="A49" s="38" t="s">
        <v>54</v>
      </c>
      <c r="H49" s="27" t="s">
        <v>55</v>
      </c>
      <c r="J49" s="28"/>
    </row>
    <row r="50" spans="1:10" ht="42" x14ac:dyDescent="0.35">
      <c r="A50" s="17" t="s">
        <v>14</v>
      </c>
      <c r="B50" s="17" t="s">
        <v>15</v>
      </c>
      <c r="C50" s="20" t="s">
        <v>16</v>
      </c>
      <c r="D50" s="51" t="s">
        <v>19</v>
      </c>
      <c r="E50" s="51" t="s">
        <v>18</v>
      </c>
      <c r="F50" s="51" t="s">
        <v>17</v>
      </c>
      <c r="G50" s="17" t="s">
        <v>21</v>
      </c>
      <c r="H50" s="17" t="s">
        <v>20</v>
      </c>
    </row>
    <row r="51" spans="1:10" x14ac:dyDescent="0.35">
      <c r="A51" s="1">
        <v>1</v>
      </c>
      <c r="B51" s="1">
        <v>2</v>
      </c>
      <c r="C51" s="1">
        <v>3</v>
      </c>
      <c r="D51" s="52">
        <v>4</v>
      </c>
      <c r="E51" s="52">
        <v>5</v>
      </c>
      <c r="F51" s="52">
        <v>6</v>
      </c>
      <c r="G51" s="1" t="s">
        <v>3</v>
      </c>
      <c r="H51" s="1" t="s">
        <v>4</v>
      </c>
      <c r="I51" s="29"/>
      <c r="J51" s="31"/>
    </row>
    <row r="52" spans="1:10" ht="28" x14ac:dyDescent="0.35">
      <c r="A52" s="74" t="s">
        <v>56</v>
      </c>
      <c r="B52" s="6" t="s">
        <v>57</v>
      </c>
      <c r="C52" s="19">
        <v>18</v>
      </c>
      <c r="D52" s="61">
        <v>630.25</v>
      </c>
      <c r="E52" s="61">
        <f>F52-D52</f>
        <v>126.05000000000007</v>
      </c>
      <c r="F52" s="61">
        <f>(D52/100)*120</f>
        <v>756.30000000000007</v>
      </c>
      <c r="G52" s="98">
        <f>C52*D52</f>
        <v>11344.5</v>
      </c>
      <c r="H52" s="5">
        <f>C52*F52</f>
        <v>13613.400000000001</v>
      </c>
      <c r="I52" s="29"/>
    </row>
    <row r="53" spans="1:10" x14ac:dyDescent="0.35">
      <c r="A53" s="123" t="s">
        <v>58</v>
      </c>
      <c r="B53" s="124"/>
      <c r="C53" s="124"/>
      <c r="D53" s="125"/>
      <c r="E53" s="82"/>
      <c r="F53" s="82"/>
      <c r="G53" s="82"/>
      <c r="H53" s="7">
        <f>SUM(H52)</f>
        <v>13613.400000000001</v>
      </c>
      <c r="I53" s="29"/>
    </row>
    <row r="54" spans="1:10" x14ac:dyDescent="0.35">
      <c r="A54" s="123" t="s">
        <v>59</v>
      </c>
      <c r="B54" s="124"/>
      <c r="C54" s="124"/>
      <c r="D54" s="125"/>
      <c r="E54" s="82"/>
      <c r="F54" s="7"/>
      <c r="G54" s="7"/>
      <c r="H54" s="7">
        <f>G52</f>
        <v>11344.5</v>
      </c>
      <c r="I54" s="29"/>
    </row>
    <row r="55" spans="1:10" x14ac:dyDescent="0.35">
      <c r="A55" s="37" t="s">
        <v>27</v>
      </c>
      <c r="B55" s="10"/>
      <c r="C55" s="10"/>
      <c r="D55" s="10"/>
      <c r="E55" s="10"/>
      <c r="F55" s="10"/>
      <c r="G55" s="10"/>
      <c r="H55" s="10"/>
      <c r="I55" s="29"/>
    </row>
    <row r="56" spans="1:10" x14ac:dyDescent="0.35">
      <c r="A56" s="37" t="s">
        <v>28</v>
      </c>
      <c r="B56" s="10"/>
      <c r="C56" s="10"/>
      <c r="D56" s="10"/>
      <c r="E56" s="10"/>
      <c r="F56" s="10"/>
      <c r="G56" s="10"/>
      <c r="H56" s="10"/>
      <c r="I56" s="29"/>
    </row>
    <row r="57" spans="1:10" ht="27.9" customHeight="1" x14ac:dyDescent="0.35">
      <c r="A57" s="119" t="s">
        <v>29</v>
      </c>
      <c r="B57" s="119"/>
      <c r="C57" s="119"/>
      <c r="D57" s="119"/>
      <c r="E57" s="8"/>
      <c r="F57" s="8"/>
      <c r="G57" s="8"/>
      <c r="H57" s="3"/>
    </row>
    <row r="58" spans="1:10" x14ac:dyDescent="0.35">
      <c r="A58" s="38" t="s">
        <v>61</v>
      </c>
      <c r="H58" s="27" t="s">
        <v>60</v>
      </c>
      <c r="J58" s="28"/>
    </row>
    <row r="59" spans="1:10" ht="42" x14ac:dyDescent="0.35">
      <c r="A59" s="20" t="s">
        <v>14</v>
      </c>
      <c r="B59" s="20" t="s">
        <v>15</v>
      </c>
      <c r="C59" s="20" t="s">
        <v>16</v>
      </c>
      <c r="D59" s="56" t="s">
        <v>19</v>
      </c>
      <c r="E59" s="56" t="s">
        <v>18</v>
      </c>
      <c r="F59" s="56" t="s">
        <v>17</v>
      </c>
      <c r="G59" s="20" t="s">
        <v>21</v>
      </c>
      <c r="H59" s="17" t="s">
        <v>20</v>
      </c>
    </row>
    <row r="60" spans="1:10" ht="17.149999999999999" customHeight="1" x14ac:dyDescent="0.35">
      <c r="A60" s="21">
        <v>1</v>
      </c>
      <c r="B60" s="21">
        <v>2</v>
      </c>
      <c r="C60" s="21">
        <v>3</v>
      </c>
      <c r="D60" s="59">
        <v>4</v>
      </c>
      <c r="E60" s="59">
        <v>5</v>
      </c>
      <c r="F60" s="59">
        <v>6</v>
      </c>
      <c r="G60" s="21" t="s">
        <v>3</v>
      </c>
      <c r="H60" s="1" t="s">
        <v>4</v>
      </c>
      <c r="I60" s="9"/>
      <c r="J60" s="31"/>
    </row>
    <row r="61" spans="1:10" x14ac:dyDescent="0.35">
      <c r="A61" s="128" t="s">
        <v>62</v>
      </c>
      <c r="B61" s="78" t="s">
        <v>63</v>
      </c>
      <c r="C61" s="22">
        <v>12</v>
      </c>
      <c r="D61" s="60">
        <v>672.26</v>
      </c>
      <c r="E61" s="60">
        <f>F61-D61</f>
        <v>134.452</v>
      </c>
      <c r="F61" s="60">
        <f>(D61/100)*120</f>
        <v>806.71199999999999</v>
      </c>
      <c r="G61" s="22">
        <f>C61*D61</f>
        <v>8067.12</v>
      </c>
      <c r="H61" s="5">
        <f>C61*F61</f>
        <v>9680.5439999999999</v>
      </c>
      <c r="I61" s="9"/>
    </row>
    <row r="62" spans="1:10" x14ac:dyDescent="0.35">
      <c r="A62" s="129"/>
      <c r="B62" s="78" t="s">
        <v>64</v>
      </c>
      <c r="C62" s="22">
        <v>12</v>
      </c>
      <c r="D62" s="60">
        <v>504.2</v>
      </c>
      <c r="E62" s="60">
        <f>F62-D62</f>
        <v>100.83999999999997</v>
      </c>
      <c r="F62" s="60">
        <f>(D62/100)*120</f>
        <v>605.04</v>
      </c>
      <c r="G62" s="22">
        <f>C62*D62</f>
        <v>6050.4</v>
      </c>
      <c r="H62" s="5">
        <f>C62*F62</f>
        <v>7260.48</v>
      </c>
    </row>
    <row r="63" spans="1:10" x14ac:dyDescent="0.35">
      <c r="A63" s="138" t="s">
        <v>68</v>
      </c>
      <c r="B63" s="139"/>
      <c r="C63" s="139"/>
      <c r="D63" s="140"/>
      <c r="E63" s="80"/>
      <c r="F63" s="80"/>
      <c r="G63" s="80"/>
      <c r="H63" s="7">
        <f>H61+H62</f>
        <v>16941.023999999998</v>
      </c>
    </row>
    <row r="64" spans="1:10" x14ac:dyDescent="0.35">
      <c r="A64" s="138" t="s">
        <v>69</v>
      </c>
      <c r="B64" s="139"/>
      <c r="C64" s="139"/>
      <c r="D64" s="140"/>
      <c r="E64" s="80"/>
      <c r="F64" s="48"/>
      <c r="G64" s="48"/>
      <c r="H64" s="7">
        <f>G61+G62</f>
        <v>14117.52</v>
      </c>
    </row>
    <row r="65" spans="1:10" x14ac:dyDescent="0.35">
      <c r="A65" s="36" t="s">
        <v>27</v>
      </c>
      <c r="B65" s="23"/>
      <c r="C65" s="24"/>
      <c r="D65" s="25"/>
      <c r="E65" s="25"/>
      <c r="F65" s="25"/>
      <c r="G65" s="25"/>
      <c r="H65" s="3"/>
    </row>
    <row r="66" spans="1:10" x14ac:dyDescent="0.35">
      <c r="A66" s="37" t="s">
        <v>28</v>
      </c>
      <c r="B66" s="23"/>
      <c r="C66" s="24"/>
      <c r="D66" s="25"/>
      <c r="E66" s="25"/>
      <c r="F66" s="25"/>
      <c r="G66" s="25"/>
      <c r="H66" s="3"/>
    </row>
    <row r="67" spans="1:10" x14ac:dyDescent="0.35">
      <c r="A67" s="36" t="s">
        <v>29</v>
      </c>
      <c r="B67" s="23"/>
      <c r="C67" s="24"/>
      <c r="D67" s="25"/>
      <c r="E67" s="25"/>
      <c r="F67" s="25"/>
      <c r="G67" s="25"/>
      <c r="H67" s="3"/>
    </row>
    <row r="68" spans="1:10" ht="21.65" customHeight="1" x14ac:dyDescent="0.35">
      <c r="A68" s="39" t="s">
        <v>66</v>
      </c>
      <c r="B68" s="16"/>
      <c r="C68" s="16"/>
      <c r="D68" s="16"/>
      <c r="E68" s="16"/>
      <c r="F68" s="16"/>
      <c r="G68" s="16"/>
      <c r="H68" s="27" t="s">
        <v>65</v>
      </c>
      <c r="J68" s="28"/>
    </row>
    <row r="69" spans="1:10" ht="42" x14ac:dyDescent="0.35">
      <c r="A69" s="20" t="s">
        <v>14</v>
      </c>
      <c r="B69" s="20" t="s">
        <v>15</v>
      </c>
      <c r="C69" s="20" t="s">
        <v>16</v>
      </c>
      <c r="D69" s="56" t="s">
        <v>19</v>
      </c>
      <c r="E69" s="56" t="s">
        <v>18</v>
      </c>
      <c r="F69" s="56" t="s">
        <v>17</v>
      </c>
      <c r="G69" s="20" t="s">
        <v>21</v>
      </c>
      <c r="H69" s="17" t="s">
        <v>20</v>
      </c>
    </row>
    <row r="70" spans="1:10" ht="18" customHeight="1" x14ac:dyDescent="0.35">
      <c r="A70" s="21">
        <v>1</v>
      </c>
      <c r="B70" s="21">
        <v>2</v>
      </c>
      <c r="C70" s="21">
        <v>3</v>
      </c>
      <c r="D70" s="57">
        <v>4</v>
      </c>
      <c r="E70" s="57">
        <v>5</v>
      </c>
      <c r="F70" s="57">
        <v>6</v>
      </c>
      <c r="G70" s="100" t="s">
        <v>3</v>
      </c>
      <c r="H70" s="1" t="s">
        <v>4</v>
      </c>
      <c r="I70" s="9"/>
      <c r="J70" s="31"/>
    </row>
    <row r="71" spans="1:10" ht="61.5" customHeight="1" x14ac:dyDescent="0.35">
      <c r="A71" s="47" t="s">
        <v>67</v>
      </c>
      <c r="B71" s="78" t="s">
        <v>57</v>
      </c>
      <c r="C71" s="22">
        <v>12</v>
      </c>
      <c r="D71" s="58">
        <v>630</v>
      </c>
      <c r="E71" s="87">
        <f>F71-D71</f>
        <v>126</v>
      </c>
      <c r="F71" s="87">
        <f>(D71/100)*120</f>
        <v>756</v>
      </c>
      <c r="G71" s="101">
        <f>C71*D71</f>
        <v>7560</v>
      </c>
      <c r="H71" s="35">
        <f>SUM(C71*F71)</f>
        <v>9072</v>
      </c>
      <c r="I71" s="9"/>
    </row>
    <row r="72" spans="1:10" ht="17.149999999999999" customHeight="1" x14ac:dyDescent="0.35">
      <c r="A72" s="123" t="s">
        <v>71</v>
      </c>
      <c r="B72" s="124"/>
      <c r="C72" s="124"/>
      <c r="D72" s="125"/>
      <c r="E72" s="82"/>
      <c r="F72" s="82"/>
      <c r="G72" s="82"/>
      <c r="H72" s="7">
        <f>SUM(H71)</f>
        <v>9072</v>
      </c>
      <c r="I72" s="9"/>
    </row>
    <row r="73" spans="1:10" ht="17.149999999999999" customHeight="1" x14ac:dyDescent="0.35">
      <c r="A73" s="123" t="s">
        <v>70</v>
      </c>
      <c r="B73" s="124"/>
      <c r="C73" s="124"/>
      <c r="D73" s="125"/>
      <c r="E73" s="82"/>
      <c r="F73" s="7"/>
      <c r="G73" s="7"/>
      <c r="H73" s="7">
        <f>G71</f>
        <v>7560</v>
      </c>
      <c r="I73" s="9"/>
    </row>
    <row r="74" spans="1:10" ht="17.149999999999999" customHeight="1" x14ac:dyDescent="0.35">
      <c r="A74" s="36" t="s">
        <v>27</v>
      </c>
      <c r="B74" s="23"/>
      <c r="C74" s="24"/>
      <c r="D74" s="25"/>
      <c r="E74" s="10"/>
      <c r="F74" s="10"/>
      <c r="G74" s="10"/>
      <c r="H74" s="10"/>
      <c r="I74" s="9"/>
    </row>
    <row r="75" spans="1:10" ht="17.149999999999999" customHeight="1" x14ac:dyDescent="0.35">
      <c r="A75" s="37" t="s">
        <v>28</v>
      </c>
      <c r="B75" s="23"/>
      <c r="C75" s="24"/>
      <c r="D75" s="25"/>
      <c r="E75" s="10"/>
      <c r="F75" s="10"/>
      <c r="G75" s="10"/>
      <c r="H75" s="10"/>
      <c r="I75" s="9"/>
    </row>
    <row r="76" spans="1:10" ht="27.9" customHeight="1" x14ac:dyDescent="0.35">
      <c r="A76" s="36" t="s">
        <v>29</v>
      </c>
      <c r="B76" s="23"/>
      <c r="C76" s="24"/>
      <c r="D76" s="25"/>
      <c r="H76" s="3"/>
    </row>
    <row r="77" spans="1:10" x14ac:dyDescent="0.35">
      <c r="A77" s="38" t="s">
        <v>73</v>
      </c>
      <c r="H77" s="27" t="s">
        <v>72</v>
      </c>
      <c r="J77" s="28"/>
    </row>
    <row r="78" spans="1:10" ht="42" x14ac:dyDescent="0.35">
      <c r="A78" s="17" t="s">
        <v>14</v>
      </c>
      <c r="B78" s="17" t="s">
        <v>15</v>
      </c>
      <c r="C78" s="20" t="s">
        <v>16</v>
      </c>
      <c r="D78" s="54" t="s">
        <v>19</v>
      </c>
      <c r="E78" s="54" t="s">
        <v>18</v>
      </c>
      <c r="F78" s="54" t="s">
        <v>17</v>
      </c>
      <c r="G78" s="102" t="s">
        <v>21</v>
      </c>
      <c r="H78" s="17" t="s">
        <v>20</v>
      </c>
    </row>
    <row r="79" spans="1:10" x14ac:dyDescent="0.35">
      <c r="A79" s="1">
        <v>1</v>
      </c>
      <c r="B79" s="1">
        <v>2</v>
      </c>
      <c r="C79" s="1">
        <v>3</v>
      </c>
      <c r="D79" s="55">
        <v>4</v>
      </c>
      <c r="E79" s="55">
        <v>5</v>
      </c>
      <c r="F79" s="55">
        <v>6</v>
      </c>
      <c r="G79" s="103" t="s">
        <v>3</v>
      </c>
      <c r="H79" s="1" t="s">
        <v>4</v>
      </c>
      <c r="I79" s="9"/>
      <c r="J79" s="31"/>
    </row>
    <row r="80" spans="1:10" ht="42" x14ac:dyDescent="0.35">
      <c r="A80" s="74" t="s">
        <v>74</v>
      </c>
      <c r="B80" s="6" t="s">
        <v>75</v>
      </c>
      <c r="C80" s="19">
        <v>18</v>
      </c>
      <c r="D80" s="53">
        <v>378</v>
      </c>
      <c r="E80" s="88">
        <f>F80-D80</f>
        <v>75.599999999999966</v>
      </c>
      <c r="F80" s="88">
        <f>(D80/100)*120</f>
        <v>453.59999999999997</v>
      </c>
      <c r="G80" s="104">
        <f>C80*D80</f>
        <v>6804</v>
      </c>
      <c r="H80" s="35">
        <f>SUM(C80*F80)</f>
        <v>8164.7999999999993</v>
      </c>
    </row>
    <row r="81" spans="1:10" ht="42" x14ac:dyDescent="0.35">
      <c r="A81" s="74" t="s">
        <v>76</v>
      </c>
      <c r="B81" s="6" t="s">
        <v>50</v>
      </c>
      <c r="C81" s="19">
        <v>3</v>
      </c>
      <c r="D81" s="61">
        <v>2521</v>
      </c>
      <c r="E81" s="88">
        <f>F81-D81</f>
        <v>504.20000000000027</v>
      </c>
      <c r="F81" s="88">
        <f>(D81/100)*120</f>
        <v>3025.2000000000003</v>
      </c>
      <c r="G81" s="104">
        <f>C81*D81</f>
        <v>7563</v>
      </c>
      <c r="H81" s="35">
        <f>SUM(C81*F81)</f>
        <v>9075.6</v>
      </c>
    </row>
    <row r="82" spans="1:10" x14ac:dyDescent="0.35">
      <c r="A82" s="123" t="s">
        <v>77</v>
      </c>
      <c r="B82" s="124"/>
      <c r="C82" s="124"/>
      <c r="D82" s="125"/>
      <c r="E82" s="82"/>
      <c r="F82" s="82"/>
      <c r="G82" s="82"/>
      <c r="H82" s="7">
        <f>SUM(H80+H81)</f>
        <v>17240.400000000001</v>
      </c>
    </row>
    <row r="83" spans="1:10" x14ac:dyDescent="0.35">
      <c r="A83" s="123" t="s">
        <v>78</v>
      </c>
      <c r="B83" s="124"/>
      <c r="C83" s="124"/>
      <c r="D83" s="125"/>
      <c r="E83" s="82"/>
      <c r="F83" s="7"/>
      <c r="G83" s="7"/>
      <c r="H83" s="7">
        <f>G80+G81</f>
        <v>14367</v>
      </c>
    </row>
    <row r="84" spans="1:10" x14ac:dyDescent="0.35">
      <c r="A84" s="36" t="s">
        <v>27</v>
      </c>
      <c r="B84" s="23"/>
      <c r="C84" s="24"/>
      <c r="D84" s="10"/>
      <c r="E84" s="10"/>
      <c r="F84" s="10"/>
      <c r="G84" s="10"/>
      <c r="H84" s="10"/>
    </row>
    <row r="85" spans="1:10" x14ac:dyDescent="0.35">
      <c r="A85" s="37" t="s">
        <v>28</v>
      </c>
      <c r="B85" s="23"/>
      <c r="C85" s="24"/>
      <c r="D85" s="10"/>
      <c r="E85" s="10"/>
      <c r="F85" s="10"/>
      <c r="G85" s="10"/>
      <c r="H85" s="10"/>
    </row>
    <row r="86" spans="1:10" ht="27.9" customHeight="1" x14ac:dyDescent="0.35">
      <c r="A86" s="36" t="s">
        <v>29</v>
      </c>
      <c r="B86" s="23"/>
      <c r="C86" s="24"/>
      <c r="D86" s="10"/>
      <c r="E86" s="10"/>
      <c r="F86" s="10"/>
      <c r="G86" s="10"/>
      <c r="H86" s="10"/>
      <c r="J86" s="28"/>
    </row>
    <row r="87" spans="1:10" ht="21" customHeight="1" x14ac:dyDescent="0.35">
      <c r="A87" s="38" t="s">
        <v>80</v>
      </c>
      <c r="H87" s="27" t="s">
        <v>79</v>
      </c>
    </row>
    <row r="88" spans="1:10" ht="42" x14ac:dyDescent="0.35">
      <c r="A88" s="17" t="s">
        <v>14</v>
      </c>
      <c r="B88" s="17" t="s">
        <v>15</v>
      </c>
      <c r="C88" s="20" t="s">
        <v>16</v>
      </c>
      <c r="D88" s="51" t="s">
        <v>19</v>
      </c>
      <c r="E88" s="51" t="s">
        <v>18</v>
      </c>
      <c r="F88" s="51" t="s">
        <v>17</v>
      </c>
      <c r="G88" s="17" t="s">
        <v>21</v>
      </c>
      <c r="H88" s="17" t="s">
        <v>20</v>
      </c>
      <c r="I88" s="9"/>
      <c r="J88" s="31"/>
    </row>
    <row r="89" spans="1:10" x14ac:dyDescent="0.35">
      <c r="A89" s="1">
        <v>1</v>
      </c>
      <c r="B89" s="1">
        <v>2</v>
      </c>
      <c r="C89" s="1">
        <v>3</v>
      </c>
      <c r="D89" s="52">
        <v>4</v>
      </c>
      <c r="E89" s="52">
        <v>5</v>
      </c>
      <c r="F89" s="52">
        <v>6</v>
      </c>
      <c r="G89" s="1" t="s">
        <v>3</v>
      </c>
      <c r="H89" s="1" t="s">
        <v>4</v>
      </c>
    </row>
    <row r="90" spans="1:10" ht="126" x14ac:dyDescent="0.35">
      <c r="A90" s="74" t="s">
        <v>81</v>
      </c>
      <c r="B90" s="6" t="s">
        <v>82</v>
      </c>
      <c r="C90" s="19">
        <v>3</v>
      </c>
      <c r="D90" s="53">
        <v>1260.5</v>
      </c>
      <c r="E90" s="53">
        <f>F90-D90</f>
        <v>252.10000000000014</v>
      </c>
      <c r="F90" s="53">
        <f>(D90/100)*120</f>
        <v>1512.6000000000001</v>
      </c>
      <c r="G90" s="33">
        <f>C90*D90</f>
        <v>3781.5</v>
      </c>
      <c r="H90" s="5">
        <f>SUM(C90*F90)</f>
        <v>4537.8</v>
      </c>
    </row>
    <row r="91" spans="1:10" x14ac:dyDescent="0.35">
      <c r="A91" s="123" t="s">
        <v>83</v>
      </c>
      <c r="B91" s="124"/>
      <c r="C91" s="124"/>
      <c r="D91" s="125"/>
      <c r="E91" s="82"/>
      <c r="F91" s="82"/>
      <c r="G91" s="82"/>
      <c r="H91" s="7">
        <f>SUM(H90)</f>
        <v>4537.8</v>
      </c>
    </row>
    <row r="92" spans="1:10" x14ac:dyDescent="0.35">
      <c r="A92" s="123" t="s">
        <v>84</v>
      </c>
      <c r="B92" s="124"/>
      <c r="C92" s="124"/>
      <c r="D92" s="125"/>
      <c r="E92" s="82"/>
      <c r="F92" s="7"/>
      <c r="G92" s="7"/>
      <c r="H92" s="7">
        <f>G90</f>
        <v>3781.5</v>
      </c>
    </row>
    <row r="93" spans="1:10" x14ac:dyDescent="0.35">
      <c r="A93" s="36" t="s">
        <v>27</v>
      </c>
      <c r="B93" s="10"/>
      <c r="C93" s="10"/>
      <c r="D93" s="10"/>
      <c r="E93" s="10"/>
      <c r="F93" s="10"/>
      <c r="G93" s="10"/>
      <c r="H93" s="10"/>
    </row>
    <row r="94" spans="1:10" x14ac:dyDescent="0.35">
      <c r="A94" s="37" t="s">
        <v>85</v>
      </c>
      <c r="B94" s="10"/>
      <c r="C94" s="10"/>
      <c r="D94" s="10"/>
      <c r="E94" s="10"/>
      <c r="F94" s="10"/>
      <c r="G94" s="10"/>
      <c r="H94" s="10"/>
    </row>
    <row r="95" spans="1:10" ht="27.9" customHeight="1" x14ac:dyDescent="0.35">
      <c r="A95" s="119" t="s">
        <v>29</v>
      </c>
      <c r="B95" s="119"/>
      <c r="C95" s="119"/>
      <c r="H95" s="3"/>
      <c r="J95" s="28"/>
    </row>
    <row r="96" spans="1:10" ht="42" customHeight="1" x14ac:dyDescent="0.35">
      <c r="A96" s="126" t="s">
        <v>87</v>
      </c>
      <c r="B96" s="126"/>
      <c r="C96" s="126"/>
      <c r="D96" s="126"/>
      <c r="E96" s="11"/>
      <c r="F96" s="11"/>
      <c r="G96" s="11"/>
      <c r="H96" s="27" t="s">
        <v>86</v>
      </c>
    </row>
    <row r="97" spans="1:10" ht="39" customHeight="1" x14ac:dyDescent="0.35">
      <c r="A97" s="17" t="s">
        <v>14</v>
      </c>
      <c r="B97" s="17" t="s">
        <v>15</v>
      </c>
      <c r="C97" s="20" t="s">
        <v>16</v>
      </c>
      <c r="D97" s="51" t="s">
        <v>19</v>
      </c>
      <c r="E97" s="51" t="s">
        <v>18</v>
      </c>
      <c r="F97" s="51" t="s">
        <v>17</v>
      </c>
      <c r="G97" s="17" t="s">
        <v>21</v>
      </c>
      <c r="H97" s="17" t="s">
        <v>20</v>
      </c>
      <c r="I97" s="29"/>
      <c r="J97" s="9"/>
    </row>
    <row r="98" spans="1:10" ht="15" customHeight="1" x14ac:dyDescent="0.35">
      <c r="A98" s="1">
        <v>1</v>
      </c>
      <c r="B98" s="1">
        <v>2</v>
      </c>
      <c r="C98" s="1">
        <v>3</v>
      </c>
      <c r="D98" s="52">
        <v>4</v>
      </c>
      <c r="E98" s="52">
        <v>5</v>
      </c>
      <c r="F98" s="52">
        <v>6</v>
      </c>
      <c r="G98" s="1" t="s">
        <v>3</v>
      </c>
      <c r="H98" s="1" t="s">
        <v>4</v>
      </c>
    </row>
    <row r="99" spans="1:10" ht="15" customHeight="1" x14ac:dyDescent="0.35">
      <c r="A99" s="127" t="s">
        <v>88</v>
      </c>
      <c r="B99" s="79" t="s">
        <v>89</v>
      </c>
      <c r="C99" s="69">
        <v>144</v>
      </c>
      <c r="D99" s="53">
        <v>63</v>
      </c>
      <c r="E99" s="53">
        <f>F99-D99</f>
        <v>12.599999999999994</v>
      </c>
      <c r="F99" s="53">
        <f>(D99/100)*120</f>
        <v>75.599999999999994</v>
      </c>
      <c r="G99" s="33">
        <f>C99*D99</f>
        <v>9072</v>
      </c>
      <c r="H99" s="13">
        <f>C99*F99</f>
        <v>10886.4</v>
      </c>
    </row>
    <row r="100" spans="1:10" ht="32.15" customHeight="1" x14ac:dyDescent="0.35">
      <c r="A100" s="119"/>
      <c r="B100" s="78" t="s">
        <v>90</v>
      </c>
      <c r="C100" s="65">
        <v>144</v>
      </c>
      <c r="D100" s="53">
        <v>29</v>
      </c>
      <c r="E100" s="53">
        <f>F100-D100</f>
        <v>5.7999999999999972</v>
      </c>
      <c r="F100" s="53">
        <f>(D100/100)*120</f>
        <v>34.799999999999997</v>
      </c>
      <c r="G100" s="105">
        <f>C100*D100</f>
        <v>4176</v>
      </c>
      <c r="H100" s="13">
        <f>C100*F100</f>
        <v>5011.2</v>
      </c>
    </row>
    <row r="101" spans="1:10" x14ac:dyDescent="0.35">
      <c r="A101" s="123" t="s">
        <v>91</v>
      </c>
      <c r="B101" s="124"/>
      <c r="C101" s="124"/>
      <c r="D101" s="125"/>
      <c r="E101" s="82"/>
      <c r="F101" s="82"/>
      <c r="G101" s="82"/>
      <c r="H101" s="7">
        <f>SUM(H99+H100)</f>
        <v>15897.599999999999</v>
      </c>
    </row>
    <row r="102" spans="1:10" x14ac:dyDescent="0.35">
      <c r="A102" s="123" t="s">
        <v>92</v>
      </c>
      <c r="B102" s="124"/>
      <c r="C102" s="124"/>
      <c r="D102" s="125"/>
      <c r="E102" s="82"/>
      <c r="F102" s="7"/>
      <c r="G102" s="7"/>
      <c r="H102" s="7">
        <f>G99+G100</f>
        <v>13248</v>
      </c>
    </row>
    <row r="103" spans="1:10" x14ac:dyDescent="0.35">
      <c r="A103" s="36" t="s">
        <v>27</v>
      </c>
      <c r="B103" s="23"/>
      <c r="C103" s="24"/>
      <c r="D103" s="10"/>
      <c r="E103" s="10"/>
      <c r="F103" s="10"/>
      <c r="G103" s="10"/>
      <c r="H103" s="10"/>
    </row>
    <row r="104" spans="1:10" x14ac:dyDescent="0.35">
      <c r="A104" s="37" t="s">
        <v>28</v>
      </c>
      <c r="B104" s="23"/>
      <c r="C104" s="24"/>
      <c r="D104" s="10"/>
      <c r="E104" s="10"/>
      <c r="F104" s="10"/>
      <c r="G104" s="10"/>
      <c r="H104" s="10"/>
    </row>
    <row r="105" spans="1:10" ht="14.15" customHeight="1" x14ac:dyDescent="0.35">
      <c r="A105" s="36" t="s">
        <v>29</v>
      </c>
      <c r="B105" s="23"/>
      <c r="C105" s="24"/>
      <c r="D105" s="10"/>
      <c r="H105" s="3"/>
      <c r="J105" s="28"/>
    </row>
    <row r="106" spans="1:10" x14ac:dyDescent="0.35">
      <c r="A106" s="11" t="s">
        <v>94</v>
      </c>
      <c r="B106" s="2"/>
      <c r="H106" s="27" t="s">
        <v>93</v>
      </c>
    </row>
    <row r="107" spans="1:10" ht="42" x14ac:dyDescent="0.35">
      <c r="A107" s="17" t="s">
        <v>14</v>
      </c>
      <c r="B107" s="17" t="s">
        <v>15</v>
      </c>
      <c r="C107" s="20" t="s">
        <v>16</v>
      </c>
      <c r="D107" s="51" t="s">
        <v>19</v>
      </c>
      <c r="E107" s="51" t="s">
        <v>18</v>
      </c>
      <c r="F107" s="51" t="s">
        <v>17</v>
      </c>
      <c r="G107" s="17" t="s">
        <v>21</v>
      </c>
      <c r="H107" s="17" t="s">
        <v>20</v>
      </c>
      <c r="J107" s="9"/>
    </row>
    <row r="108" spans="1:10" x14ac:dyDescent="0.35">
      <c r="A108" s="1">
        <v>1</v>
      </c>
      <c r="B108" s="1">
        <v>2</v>
      </c>
      <c r="C108" s="1">
        <v>3</v>
      </c>
      <c r="D108" s="52">
        <v>4</v>
      </c>
      <c r="E108" s="52">
        <v>5</v>
      </c>
      <c r="F108" s="52">
        <v>6</v>
      </c>
      <c r="G108" s="1" t="s">
        <v>3</v>
      </c>
      <c r="H108" s="1" t="s">
        <v>4</v>
      </c>
    </row>
    <row r="109" spans="1:10" ht="42" x14ac:dyDescent="0.35">
      <c r="A109" s="74" t="s">
        <v>95</v>
      </c>
      <c r="B109" s="6" t="s">
        <v>96</v>
      </c>
      <c r="C109" s="19">
        <v>9</v>
      </c>
      <c r="D109" s="53">
        <v>4000</v>
      </c>
      <c r="E109" s="53">
        <f>F109-D109</f>
        <v>800</v>
      </c>
      <c r="F109" s="53">
        <f>(D109/100)*120</f>
        <v>4800</v>
      </c>
      <c r="G109" s="33">
        <f>C109*D109</f>
        <v>36000</v>
      </c>
      <c r="H109" s="5">
        <f>SUM(C109*F109)</f>
        <v>43200</v>
      </c>
    </row>
    <row r="110" spans="1:10" ht="20.149999999999999" customHeight="1" x14ac:dyDescent="0.35">
      <c r="A110" s="134" t="s">
        <v>97</v>
      </c>
      <c r="B110" s="134"/>
      <c r="C110" s="134"/>
      <c r="D110" s="134"/>
      <c r="E110" s="7"/>
      <c r="F110" s="7"/>
      <c r="G110" s="7"/>
      <c r="H110" s="7">
        <f>SUM(H109)</f>
        <v>43200</v>
      </c>
    </row>
    <row r="111" spans="1:10" ht="20.149999999999999" customHeight="1" x14ac:dyDescent="0.35">
      <c r="A111" s="123" t="s">
        <v>98</v>
      </c>
      <c r="B111" s="124"/>
      <c r="C111" s="124"/>
      <c r="D111" s="125"/>
      <c r="E111" s="82"/>
      <c r="F111" s="7"/>
      <c r="G111" s="7"/>
      <c r="H111" s="7">
        <f>G109</f>
        <v>36000</v>
      </c>
    </row>
    <row r="112" spans="1:10" ht="20.149999999999999" customHeight="1" x14ac:dyDescent="0.35">
      <c r="A112" s="127" t="s">
        <v>27</v>
      </c>
      <c r="B112" s="127"/>
      <c r="C112" s="127"/>
      <c r="D112" s="127"/>
      <c r="E112" s="127"/>
      <c r="F112" s="127"/>
      <c r="G112" s="127"/>
      <c r="H112" s="127"/>
    </row>
    <row r="113" spans="1:10" ht="17.399999999999999" customHeight="1" x14ac:dyDescent="0.35">
      <c r="A113" s="37" t="s">
        <v>28</v>
      </c>
      <c r="B113" s="18"/>
      <c r="C113" s="18"/>
      <c r="D113" s="18"/>
      <c r="E113" s="18"/>
      <c r="F113" s="18"/>
      <c r="G113" s="18"/>
      <c r="H113" s="18"/>
    </row>
    <row r="114" spans="1:10" ht="20.149999999999999" customHeight="1" x14ac:dyDescent="0.35">
      <c r="A114" s="119" t="s">
        <v>29</v>
      </c>
      <c r="B114" s="119"/>
      <c r="C114" s="119"/>
      <c r="D114" s="40"/>
      <c r="E114" s="40"/>
      <c r="F114" s="40"/>
      <c r="G114" s="40"/>
      <c r="H114" s="40"/>
    </row>
    <row r="115" spans="1:10" x14ac:dyDescent="0.35">
      <c r="A115" s="111" t="s">
        <v>99</v>
      </c>
      <c r="B115" s="111"/>
      <c r="C115" s="111"/>
      <c r="J115" s="28"/>
    </row>
    <row r="116" spans="1:10" x14ac:dyDescent="0.35">
      <c r="A116" s="38" t="s">
        <v>100</v>
      </c>
      <c r="B116" s="27"/>
      <c r="C116" s="27"/>
      <c r="H116" s="27" t="s">
        <v>101</v>
      </c>
    </row>
    <row r="117" spans="1:10" ht="42" x14ac:dyDescent="0.35">
      <c r="A117" s="17" t="s">
        <v>14</v>
      </c>
      <c r="B117" s="17" t="s">
        <v>15</v>
      </c>
      <c r="C117" s="20" t="s">
        <v>16</v>
      </c>
      <c r="D117" s="51" t="s">
        <v>19</v>
      </c>
      <c r="E117" s="51" t="s">
        <v>18</v>
      </c>
      <c r="F117" s="51" t="s">
        <v>17</v>
      </c>
      <c r="G117" s="17" t="s">
        <v>21</v>
      </c>
      <c r="H117" s="17" t="s">
        <v>20</v>
      </c>
      <c r="I117" s="9"/>
      <c r="J117" s="31"/>
    </row>
    <row r="118" spans="1:10" x14ac:dyDescent="0.35">
      <c r="A118" s="1">
        <v>1</v>
      </c>
      <c r="B118" s="1">
        <v>2</v>
      </c>
      <c r="C118" s="1">
        <v>3</v>
      </c>
      <c r="D118" s="52">
        <v>4</v>
      </c>
      <c r="E118" s="52">
        <v>5</v>
      </c>
      <c r="F118" s="52">
        <v>6</v>
      </c>
      <c r="G118" s="1" t="s">
        <v>3</v>
      </c>
      <c r="H118" s="1" t="s">
        <v>4</v>
      </c>
      <c r="I118" s="9"/>
    </row>
    <row r="119" spans="1:10" ht="42" x14ac:dyDescent="0.35">
      <c r="A119" s="74" t="s">
        <v>102</v>
      </c>
      <c r="B119" s="6" t="s">
        <v>103</v>
      </c>
      <c r="C119" s="19">
        <v>16</v>
      </c>
      <c r="D119" s="53">
        <v>126</v>
      </c>
      <c r="E119" s="53">
        <f>F119-D119</f>
        <v>25.199999999999989</v>
      </c>
      <c r="F119" s="53">
        <f>(D119/100)*120</f>
        <v>151.19999999999999</v>
      </c>
      <c r="G119" s="33">
        <f>C119*D119</f>
        <v>2016</v>
      </c>
      <c r="H119" s="5">
        <f>SUM(C119*F119)</f>
        <v>2419.1999999999998</v>
      </c>
      <c r="I119" s="9"/>
    </row>
    <row r="120" spans="1:10" x14ac:dyDescent="0.35">
      <c r="A120" s="123" t="s">
        <v>104</v>
      </c>
      <c r="B120" s="124"/>
      <c r="C120" s="124"/>
      <c r="D120" s="125"/>
      <c r="E120" s="82"/>
      <c r="F120" s="82"/>
      <c r="G120" s="82"/>
      <c r="H120" s="7">
        <f>SUM(H119)</f>
        <v>2419.1999999999998</v>
      </c>
    </row>
    <row r="121" spans="1:10" x14ac:dyDescent="0.35">
      <c r="A121" s="123" t="s">
        <v>105</v>
      </c>
      <c r="B121" s="124"/>
      <c r="C121" s="124"/>
      <c r="D121" s="125"/>
      <c r="E121" s="82"/>
      <c r="F121" s="7"/>
      <c r="G121" s="7"/>
      <c r="H121" s="7">
        <f>G119</f>
        <v>2016</v>
      </c>
    </row>
    <row r="122" spans="1:10" ht="14.15" customHeight="1" x14ac:dyDescent="0.35">
      <c r="A122" s="127" t="s">
        <v>27</v>
      </c>
      <c r="B122" s="127"/>
      <c r="C122" s="127"/>
      <c r="D122" s="127"/>
      <c r="E122" s="127"/>
      <c r="F122" s="127"/>
      <c r="G122" s="127"/>
      <c r="H122" s="127"/>
    </row>
    <row r="123" spans="1:10" x14ac:dyDescent="0.35">
      <c r="A123" s="37" t="s">
        <v>28</v>
      </c>
      <c r="B123" s="18"/>
      <c r="C123" s="18"/>
      <c r="D123" s="18"/>
      <c r="E123" s="18"/>
      <c r="F123" s="18"/>
      <c r="G123" s="18"/>
      <c r="H123" s="18"/>
    </row>
    <row r="124" spans="1:10" ht="14.15" customHeight="1" x14ac:dyDescent="0.35">
      <c r="A124" s="119" t="s">
        <v>29</v>
      </c>
      <c r="B124" s="119"/>
      <c r="C124" s="119"/>
      <c r="D124" s="40"/>
      <c r="E124" s="40"/>
      <c r="F124" s="40"/>
      <c r="G124" s="40"/>
      <c r="H124" s="40"/>
      <c r="J124" s="28"/>
    </row>
    <row r="125" spans="1:10" x14ac:dyDescent="0.35">
      <c r="A125" s="11" t="s">
        <v>106</v>
      </c>
      <c r="H125" s="27" t="s">
        <v>107</v>
      </c>
    </row>
    <row r="126" spans="1:10" ht="42" x14ac:dyDescent="0.35">
      <c r="A126" s="17" t="s">
        <v>14</v>
      </c>
      <c r="B126" s="17" t="s">
        <v>15</v>
      </c>
      <c r="C126" s="20" t="s">
        <v>16</v>
      </c>
      <c r="D126" s="51" t="s">
        <v>19</v>
      </c>
      <c r="E126" s="51" t="s">
        <v>18</v>
      </c>
      <c r="F126" s="51" t="s">
        <v>17</v>
      </c>
      <c r="G126" s="17" t="s">
        <v>21</v>
      </c>
      <c r="H126" s="17" t="s">
        <v>20</v>
      </c>
      <c r="I126" s="9"/>
      <c r="J126" s="31"/>
    </row>
    <row r="127" spans="1:10" x14ac:dyDescent="0.35">
      <c r="A127" s="1">
        <v>1</v>
      </c>
      <c r="B127" s="1">
        <v>2</v>
      </c>
      <c r="C127" s="1">
        <v>3</v>
      </c>
      <c r="D127" s="52">
        <v>4</v>
      </c>
      <c r="E127" s="52">
        <v>5</v>
      </c>
      <c r="F127" s="52">
        <v>6</v>
      </c>
      <c r="G127" s="1" t="s">
        <v>3</v>
      </c>
      <c r="H127" s="1" t="s">
        <v>4</v>
      </c>
    </row>
    <row r="128" spans="1:10" ht="28" x14ac:dyDescent="0.35">
      <c r="A128" s="74" t="s">
        <v>108</v>
      </c>
      <c r="B128" s="6" t="s">
        <v>109</v>
      </c>
      <c r="C128" s="22">
        <v>16</v>
      </c>
      <c r="D128" s="53">
        <v>336</v>
      </c>
      <c r="E128" s="53">
        <f>F128-D128</f>
        <v>67.199999999999989</v>
      </c>
      <c r="F128" s="53">
        <f>(D128/100)*120</f>
        <v>403.2</v>
      </c>
      <c r="G128" s="33">
        <f>C128*D128</f>
        <v>5376</v>
      </c>
      <c r="H128" s="5">
        <f>SUM(C128*F128)</f>
        <v>6451.2</v>
      </c>
    </row>
    <row r="129" spans="1:10" ht="18.649999999999999" customHeight="1" x14ac:dyDescent="0.35">
      <c r="A129" s="123" t="s">
        <v>110</v>
      </c>
      <c r="B129" s="124"/>
      <c r="C129" s="124"/>
      <c r="D129" s="125"/>
      <c r="E129" s="82"/>
      <c r="F129" s="82"/>
      <c r="G129" s="82"/>
      <c r="H129" s="7">
        <f>SUM(H128)</f>
        <v>6451.2</v>
      </c>
    </row>
    <row r="130" spans="1:10" ht="18.649999999999999" customHeight="1" x14ac:dyDescent="0.35">
      <c r="A130" s="123" t="s">
        <v>111</v>
      </c>
      <c r="B130" s="124"/>
      <c r="C130" s="124"/>
      <c r="D130" s="125"/>
      <c r="E130" s="82"/>
      <c r="F130" s="7"/>
      <c r="G130" s="7"/>
      <c r="H130" s="7">
        <f>G128</f>
        <v>5376</v>
      </c>
    </row>
    <row r="131" spans="1:10" ht="18.649999999999999" customHeight="1" x14ac:dyDescent="0.35">
      <c r="A131" s="127" t="s">
        <v>27</v>
      </c>
      <c r="B131" s="127"/>
      <c r="C131" s="127"/>
      <c r="D131" s="127"/>
      <c r="E131" s="127"/>
      <c r="F131" s="127"/>
      <c r="G131" s="127"/>
      <c r="H131" s="127"/>
    </row>
    <row r="132" spans="1:10" ht="18.649999999999999" customHeight="1" x14ac:dyDescent="0.35">
      <c r="A132" s="37" t="s">
        <v>28</v>
      </c>
      <c r="B132" s="18"/>
      <c r="C132" s="18"/>
      <c r="D132" s="18"/>
      <c r="E132" s="18"/>
      <c r="F132" s="18"/>
      <c r="G132" s="18"/>
      <c r="H132" s="18"/>
    </row>
    <row r="133" spans="1:10" ht="14.15" customHeight="1" x14ac:dyDescent="0.35">
      <c r="A133" s="119" t="s">
        <v>29</v>
      </c>
      <c r="B133" s="119"/>
      <c r="C133" s="119"/>
      <c r="D133" s="40"/>
      <c r="E133" s="40"/>
      <c r="F133" s="40"/>
      <c r="G133" s="40"/>
      <c r="H133" s="40"/>
      <c r="J133" s="28"/>
    </row>
    <row r="134" spans="1:10" x14ac:dyDescent="0.35">
      <c r="A134" s="11" t="s">
        <v>2</v>
      </c>
      <c r="H134" s="27" t="s">
        <v>112</v>
      </c>
    </row>
    <row r="135" spans="1:10" ht="42" customHeight="1" x14ac:dyDescent="0.35">
      <c r="A135" s="17" t="s">
        <v>14</v>
      </c>
      <c r="B135" s="17" t="s">
        <v>15</v>
      </c>
      <c r="C135" s="20" t="s">
        <v>16</v>
      </c>
      <c r="D135" s="51" t="s">
        <v>19</v>
      </c>
      <c r="E135" s="51" t="s">
        <v>18</v>
      </c>
      <c r="F135" s="51" t="s">
        <v>17</v>
      </c>
      <c r="G135" s="17" t="s">
        <v>21</v>
      </c>
      <c r="H135" s="17" t="s">
        <v>20</v>
      </c>
      <c r="I135" s="9"/>
      <c r="J135" s="31"/>
    </row>
    <row r="136" spans="1:10" x14ac:dyDescent="0.35">
      <c r="A136" s="1">
        <v>1</v>
      </c>
      <c r="B136" s="1">
        <v>2</v>
      </c>
      <c r="C136" s="1">
        <v>3</v>
      </c>
      <c r="D136" s="52">
        <v>4</v>
      </c>
      <c r="E136" s="52">
        <v>5</v>
      </c>
      <c r="F136" s="52">
        <v>6</v>
      </c>
      <c r="G136" s="1" t="s">
        <v>3</v>
      </c>
      <c r="H136" s="1" t="s">
        <v>4</v>
      </c>
      <c r="I136" s="9"/>
    </row>
    <row r="137" spans="1:10" ht="27.9" customHeight="1" x14ac:dyDescent="0.35">
      <c r="A137" s="158" t="s">
        <v>113</v>
      </c>
      <c r="B137" s="6" t="s">
        <v>114</v>
      </c>
      <c r="C137" s="22">
        <v>30</v>
      </c>
      <c r="D137" s="53">
        <v>126</v>
      </c>
      <c r="E137" s="53">
        <f>F137-D137</f>
        <v>25.199999999999989</v>
      </c>
      <c r="F137" s="53">
        <f>(D137/100)*120</f>
        <v>151.19999999999999</v>
      </c>
      <c r="G137" s="33">
        <f>C137*D137</f>
        <v>3780</v>
      </c>
      <c r="H137" s="5">
        <f>SUM(C137*F137)</f>
        <v>4536</v>
      </c>
    </row>
    <row r="138" spans="1:10" ht="42" x14ac:dyDescent="0.35">
      <c r="A138" s="158"/>
      <c r="B138" s="6" t="s">
        <v>115</v>
      </c>
      <c r="C138" s="22">
        <v>30</v>
      </c>
      <c r="D138" s="53">
        <v>63</v>
      </c>
      <c r="E138" s="53">
        <f>F138-D138</f>
        <v>12.599999999999994</v>
      </c>
      <c r="F138" s="53">
        <f>(D138/100)*120</f>
        <v>75.599999999999994</v>
      </c>
      <c r="G138" s="33">
        <f>C138*D138</f>
        <v>1890</v>
      </c>
      <c r="H138" s="5">
        <f>SUM(C138*F138)</f>
        <v>2268</v>
      </c>
    </row>
    <row r="139" spans="1:10" x14ac:dyDescent="0.35">
      <c r="A139" s="123" t="s">
        <v>116</v>
      </c>
      <c r="B139" s="124"/>
      <c r="C139" s="124"/>
      <c r="D139" s="125"/>
      <c r="E139" s="82"/>
      <c r="F139" s="82"/>
      <c r="G139" s="82"/>
      <c r="H139" s="7">
        <f>SUM(H137+H138)</f>
        <v>6804</v>
      </c>
    </row>
    <row r="140" spans="1:10" x14ac:dyDescent="0.35">
      <c r="A140" s="123" t="s">
        <v>117</v>
      </c>
      <c r="B140" s="124"/>
      <c r="C140" s="124"/>
      <c r="D140" s="125"/>
      <c r="E140" s="82"/>
      <c r="F140" s="7"/>
      <c r="G140" s="7"/>
      <c r="H140" s="7">
        <f>G137+G138</f>
        <v>5670</v>
      </c>
    </row>
    <row r="141" spans="1:10" ht="14.15" customHeight="1" x14ac:dyDescent="0.35">
      <c r="A141" s="127" t="s">
        <v>27</v>
      </c>
      <c r="B141" s="127"/>
      <c r="C141" s="127"/>
      <c r="D141" s="127"/>
      <c r="E141" s="127"/>
      <c r="F141" s="127"/>
      <c r="G141" s="127"/>
      <c r="H141" s="127"/>
    </row>
    <row r="142" spans="1:10" x14ac:dyDescent="0.35">
      <c r="A142" s="37" t="s">
        <v>28</v>
      </c>
      <c r="B142" s="18"/>
      <c r="C142" s="18"/>
      <c r="D142" s="18"/>
      <c r="E142" s="18"/>
      <c r="F142" s="18"/>
      <c r="G142" s="18"/>
      <c r="H142" s="18"/>
    </row>
    <row r="143" spans="1:10" ht="14.15" customHeight="1" x14ac:dyDescent="0.35">
      <c r="A143" s="119" t="s">
        <v>29</v>
      </c>
      <c r="B143" s="119"/>
      <c r="C143" s="119"/>
      <c r="D143" s="40"/>
      <c r="E143" s="40"/>
      <c r="F143" s="40"/>
      <c r="G143" s="40"/>
      <c r="H143" s="40"/>
    </row>
    <row r="144" spans="1:10" ht="23.15" customHeight="1" x14ac:dyDescent="0.35">
      <c r="A144" s="157" t="s">
        <v>119</v>
      </c>
      <c r="B144" s="157"/>
      <c r="C144" s="157"/>
      <c r="D144" s="157"/>
      <c r="E144" s="81"/>
      <c r="F144" s="81"/>
      <c r="G144" s="81"/>
    </row>
    <row r="145" spans="1:9" x14ac:dyDescent="0.35">
      <c r="A145" s="149" t="s">
        <v>120</v>
      </c>
      <c r="B145" s="149"/>
      <c r="C145" s="149"/>
      <c r="D145" s="149"/>
      <c r="E145" s="149"/>
      <c r="F145" s="149"/>
      <c r="G145" s="149"/>
      <c r="H145" s="149"/>
      <c r="I145" s="27" t="s">
        <v>118</v>
      </c>
    </row>
    <row r="146" spans="1:9" ht="84" x14ac:dyDescent="0.35">
      <c r="A146" s="17" t="s">
        <v>14</v>
      </c>
      <c r="B146" s="17" t="s">
        <v>121</v>
      </c>
      <c r="C146" s="112" t="s">
        <v>122</v>
      </c>
      <c r="D146" s="67" t="s">
        <v>124</v>
      </c>
      <c r="E146" s="51" t="s">
        <v>18</v>
      </c>
      <c r="F146" s="106" t="s">
        <v>123</v>
      </c>
      <c r="G146" s="17" t="s">
        <v>125</v>
      </c>
      <c r="H146" s="17" t="s">
        <v>21</v>
      </c>
      <c r="I146" s="17" t="s">
        <v>20</v>
      </c>
    </row>
    <row r="147" spans="1:9" x14ac:dyDescent="0.35">
      <c r="A147" s="1">
        <v>1</v>
      </c>
      <c r="B147" s="1">
        <v>2</v>
      </c>
      <c r="C147" s="52">
        <v>3</v>
      </c>
      <c r="D147" s="1" t="s">
        <v>0</v>
      </c>
      <c r="E147" s="52">
        <v>5</v>
      </c>
      <c r="F147" s="52">
        <v>6</v>
      </c>
      <c r="G147" s="1">
        <v>7</v>
      </c>
      <c r="H147" s="92" t="s">
        <v>5</v>
      </c>
      <c r="I147" s="1" t="s">
        <v>6</v>
      </c>
    </row>
    <row r="148" spans="1:9" ht="28" x14ac:dyDescent="0.35">
      <c r="A148" s="74" t="s">
        <v>126</v>
      </c>
      <c r="B148" s="5">
        <v>10000</v>
      </c>
      <c r="C148" s="86">
        <v>0.18</v>
      </c>
      <c r="D148" s="6">
        <f>B148*C148</f>
        <v>1800</v>
      </c>
      <c r="E148" s="113">
        <v>0.2</v>
      </c>
      <c r="F148" s="107">
        <f>(D148/100)*120</f>
        <v>2160</v>
      </c>
      <c r="G148" s="6">
        <v>1</v>
      </c>
      <c r="H148" s="33">
        <f>IF(C148&lt;&gt;0,(B148+D148)*G148,0)</f>
        <v>11800</v>
      </c>
      <c r="I148" s="5">
        <f>IF(C148&lt;&gt;0,(B148+F148)*G148,0)</f>
        <v>12160</v>
      </c>
    </row>
    <row r="149" spans="1:9" ht="15" customHeight="1" x14ac:dyDescent="0.35">
      <c r="A149" s="134" t="s">
        <v>127</v>
      </c>
      <c r="B149" s="134"/>
      <c r="C149" s="134"/>
      <c r="D149" s="134"/>
      <c r="E149" s="134"/>
      <c r="F149" s="134"/>
      <c r="G149" s="134"/>
      <c r="H149" s="134"/>
      <c r="I149" s="7">
        <f>SUM(I148)</f>
        <v>12160</v>
      </c>
    </row>
    <row r="150" spans="1:9" ht="15" customHeight="1" x14ac:dyDescent="0.35">
      <c r="A150" s="123" t="s">
        <v>128</v>
      </c>
      <c r="B150" s="124"/>
      <c r="C150" s="124"/>
      <c r="D150" s="124"/>
      <c r="E150" s="124"/>
      <c r="F150" s="124"/>
      <c r="G150" s="124"/>
      <c r="H150" s="125"/>
      <c r="I150" s="7">
        <f>H148</f>
        <v>11800</v>
      </c>
    </row>
    <row r="151" spans="1:9" x14ac:dyDescent="0.35">
      <c r="A151" s="37" t="s">
        <v>129</v>
      </c>
    </row>
    <row r="152" spans="1:9" x14ac:dyDescent="0.35">
      <c r="A152" s="119" t="s">
        <v>130</v>
      </c>
      <c r="B152" s="119"/>
      <c r="C152" s="119"/>
      <c r="D152" s="119"/>
      <c r="E152" s="119"/>
      <c r="F152" s="119"/>
      <c r="G152" s="119"/>
      <c r="H152" s="119"/>
    </row>
    <row r="153" spans="1:9" x14ac:dyDescent="0.35">
      <c r="A153" s="119"/>
      <c r="B153" s="119"/>
      <c r="C153" s="119"/>
      <c r="D153" s="119"/>
      <c r="E153" s="119"/>
      <c r="F153" s="119"/>
      <c r="G153" s="119"/>
      <c r="H153" s="119"/>
    </row>
    <row r="154" spans="1:9" ht="27.9" customHeight="1" x14ac:dyDescent="0.35">
      <c r="A154" s="119" t="s">
        <v>29</v>
      </c>
      <c r="B154" s="119"/>
      <c r="C154" s="2"/>
      <c r="D154" s="2"/>
      <c r="E154" s="2"/>
      <c r="F154" s="2"/>
      <c r="G154" s="2"/>
      <c r="H154" s="2"/>
    </row>
    <row r="155" spans="1:9" x14ac:dyDescent="0.35">
      <c r="A155" s="149" t="s">
        <v>132</v>
      </c>
      <c r="B155" s="149"/>
      <c r="C155" s="149"/>
      <c r="D155" s="149"/>
      <c r="E155" s="38"/>
      <c r="F155" s="38"/>
      <c r="G155" s="38"/>
      <c r="H155" s="27" t="s">
        <v>131</v>
      </c>
    </row>
    <row r="156" spans="1:9" ht="42" x14ac:dyDescent="0.35">
      <c r="A156" s="17" t="s">
        <v>14</v>
      </c>
      <c r="B156" s="17" t="s">
        <v>15</v>
      </c>
      <c r="C156" s="20" t="s">
        <v>16</v>
      </c>
      <c r="D156" s="51" t="s">
        <v>19</v>
      </c>
      <c r="E156" s="51" t="s">
        <v>18</v>
      </c>
      <c r="F156" s="51" t="s">
        <v>17</v>
      </c>
      <c r="G156" s="17" t="s">
        <v>21</v>
      </c>
      <c r="H156" s="17" t="s">
        <v>20</v>
      </c>
      <c r="I156" s="28"/>
    </row>
    <row r="157" spans="1:9" x14ac:dyDescent="0.35">
      <c r="A157" s="21">
        <v>1</v>
      </c>
      <c r="B157" s="21">
        <v>2</v>
      </c>
      <c r="C157" s="21">
        <v>3</v>
      </c>
      <c r="D157" s="50">
        <v>4</v>
      </c>
      <c r="E157" s="50">
        <v>5</v>
      </c>
      <c r="F157" s="50">
        <v>6</v>
      </c>
      <c r="G157" s="45" t="s">
        <v>3</v>
      </c>
      <c r="H157" s="45" t="s">
        <v>4</v>
      </c>
    </row>
    <row r="158" spans="1:9" ht="28" x14ac:dyDescent="0.35">
      <c r="A158" s="74" t="s">
        <v>133</v>
      </c>
      <c r="B158" s="66" t="s">
        <v>134</v>
      </c>
      <c r="C158" s="33">
        <v>24</v>
      </c>
      <c r="D158" s="68">
        <v>76</v>
      </c>
      <c r="E158" s="68">
        <f>F158-D158</f>
        <v>15.200000000000003</v>
      </c>
      <c r="F158" s="68">
        <f>(D158/100)*120</f>
        <v>91.2</v>
      </c>
      <c r="G158" s="78">
        <f>C158*D158</f>
        <v>1824</v>
      </c>
      <c r="H158" s="66">
        <f>SUM(C158*F158)</f>
        <v>2188.8000000000002</v>
      </c>
    </row>
    <row r="159" spans="1:9" ht="15" customHeight="1" x14ac:dyDescent="0.35">
      <c r="A159" s="153" t="s">
        <v>135</v>
      </c>
      <c r="B159" s="153"/>
      <c r="C159" s="153"/>
      <c r="D159" s="153"/>
      <c r="E159" s="48"/>
      <c r="F159" s="48"/>
      <c r="G159" s="48"/>
      <c r="H159" s="48">
        <f>SUM(H158)</f>
        <v>2188.8000000000002</v>
      </c>
      <c r="I159" s="63"/>
    </row>
    <row r="160" spans="1:9" ht="15.9" customHeight="1" x14ac:dyDescent="0.35">
      <c r="A160" s="150" t="s">
        <v>136</v>
      </c>
      <c r="B160" s="151"/>
      <c r="C160" s="151"/>
      <c r="D160" s="152"/>
      <c r="E160" s="93"/>
      <c r="F160" s="5"/>
      <c r="G160" s="5"/>
      <c r="H160" s="96">
        <f>G158</f>
        <v>1824</v>
      </c>
    </row>
    <row r="161" spans="1:10" x14ac:dyDescent="0.35">
      <c r="A161" s="37" t="s">
        <v>137</v>
      </c>
    </row>
    <row r="162" spans="1:10" x14ac:dyDescent="0.35">
      <c r="A162" s="133" t="s">
        <v>28</v>
      </c>
      <c r="B162" s="133"/>
      <c r="C162" s="133"/>
      <c r="D162" s="133"/>
      <c r="E162" s="133"/>
      <c r="F162" s="133"/>
      <c r="G162" s="133"/>
      <c r="H162" s="133"/>
    </row>
    <row r="163" spans="1:10" s="16" customFormat="1" x14ac:dyDescent="0.35">
      <c r="A163" s="133"/>
      <c r="B163" s="133"/>
      <c r="C163" s="133"/>
      <c r="D163" s="133"/>
      <c r="E163" s="133"/>
      <c r="F163" s="133"/>
      <c r="G163" s="133"/>
      <c r="H163" s="133"/>
    </row>
    <row r="164" spans="1:10" ht="12" customHeight="1" x14ac:dyDescent="0.35">
      <c r="A164" s="119" t="s">
        <v>29</v>
      </c>
      <c r="B164" s="119"/>
      <c r="C164" s="2"/>
      <c r="D164" s="2"/>
      <c r="E164" s="2"/>
      <c r="F164" s="2"/>
      <c r="G164" s="2"/>
      <c r="H164" s="2"/>
    </row>
    <row r="165" spans="1:10" ht="23.15" customHeight="1" x14ac:dyDescent="0.35">
      <c r="A165" s="38" t="s">
        <v>138</v>
      </c>
      <c r="I165" s="27" t="s">
        <v>1</v>
      </c>
    </row>
    <row r="166" spans="1:10" ht="14.15" customHeight="1" x14ac:dyDescent="0.35">
      <c r="A166" s="115" t="s">
        <v>14</v>
      </c>
      <c r="B166" s="131" t="s">
        <v>15</v>
      </c>
      <c r="C166" s="131" t="s">
        <v>139</v>
      </c>
      <c r="D166" s="115" t="s">
        <v>140</v>
      </c>
      <c r="E166" s="117" t="s">
        <v>19</v>
      </c>
      <c r="F166" s="117" t="s">
        <v>18</v>
      </c>
      <c r="G166" s="117" t="s">
        <v>17</v>
      </c>
      <c r="H166" s="115" t="s">
        <v>21</v>
      </c>
      <c r="I166" s="115" t="s">
        <v>20</v>
      </c>
      <c r="J166" s="28"/>
    </row>
    <row r="167" spans="1:10" ht="70.5" customHeight="1" x14ac:dyDescent="0.35">
      <c r="A167" s="116"/>
      <c r="B167" s="132"/>
      <c r="C167" s="132"/>
      <c r="D167" s="116"/>
      <c r="E167" s="118"/>
      <c r="F167" s="118"/>
      <c r="G167" s="118"/>
      <c r="H167" s="116"/>
      <c r="I167" s="116"/>
    </row>
    <row r="168" spans="1:10" x14ac:dyDescent="0.35">
      <c r="A168" s="1">
        <v>1</v>
      </c>
      <c r="B168" s="1">
        <v>2</v>
      </c>
      <c r="C168" s="1">
        <v>3</v>
      </c>
      <c r="D168" s="1">
        <v>4</v>
      </c>
      <c r="E168" s="52">
        <v>5</v>
      </c>
      <c r="F168" s="52">
        <v>6</v>
      </c>
      <c r="G168" s="52">
        <v>7</v>
      </c>
      <c r="H168" s="1" t="s">
        <v>7</v>
      </c>
      <c r="I168" s="1" t="s">
        <v>8</v>
      </c>
    </row>
    <row r="169" spans="1:10" ht="42" x14ac:dyDescent="0.35">
      <c r="A169" s="74" t="s">
        <v>141</v>
      </c>
      <c r="B169" s="6" t="s">
        <v>142</v>
      </c>
      <c r="C169" s="42">
        <v>1500</v>
      </c>
      <c r="D169" s="6">
        <v>6</v>
      </c>
      <c r="E169" s="53">
        <v>1260.5</v>
      </c>
      <c r="F169" s="53">
        <f>G169-E169</f>
        <v>252.10000000000014</v>
      </c>
      <c r="G169" s="107">
        <f>(E169/100)*120</f>
        <v>1512.6000000000001</v>
      </c>
      <c r="H169" s="33">
        <f>IF(E169&lt;&gt;0,(C169+E169)*D169,0)</f>
        <v>16563</v>
      </c>
      <c r="I169" s="5">
        <f>IF(G169&lt;&gt;0,(C169+G169)*D169,0)</f>
        <v>18075.600000000002</v>
      </c>
      <c r="J169" s="41"/>
    </row>
    <row r="170" spans="1:10" x14ac:dyDescent="0.35">
      <c r="A170" s="134" t="s">
        <v>143</v>
      </c>
      <c r="B170" s="134"/>
      <c r="C170" s="134"/>
      <c r="D170" s="134"/>
      <c r="E170" s="134"/>
      <c r="F170" s="134"/>
      <c r="G170" s="134"/>
      <c r="H170" s="134"/>
      <c r="I170" s="7">
        <f>SUM(I169)</f>
        <v>18075.600000000002</v>
      </c>
      <c r="J170" s="41"/>
    </row>
    <row r="171" spans="1:10" x14ac:dyDescent="0.35">
      <c r="A171" s="123" t="s">
        <v>144</v>
      </c>
      <c r="B171" s="124"/>
      <c r="C171" s="124"/>
      <c r="D171" s="124"/>
      <c r="E171" s="124"/>
      <c r="F171" s="124"/>
      <c r="G171" s="124"/>
      <c r="H171" s="125"/>
      <c r="I171" s="7">
        <f>H169</f>
        <v>16563</v>
      </c>
      <c r="J171" s="41"/>
    </row>
    <row r="172" spans="1:10" s="44" customFormat="1" ht="29.15" customHeight="1" x14ac:dyDescent="0.35">
      <c r="A172" s="133" t="s">
        <v>145</v>
      </c>
      <c r="B172" s="133"/>
      <c r="C172" s="133"/>
      <c r="D172" s="133"/>
      <c r="E172" s="133"/>
      <c r="F172" s="133"/>
      <c r="G172" s="133"/>
      <c r="H172" s="133"/>
    </row>
    <row r="173" spans="1:10" ht="24.9" customHeight="1" x14ac:dyDescent="0.35">
      <c r="A173" s="37" t="s">
        <v>146</v>
      </c>
      <c r="B173" s="18"/>
      <c r="C173" s="18"/>
      <c r="D173" s="18"/>
      <c r="E173" s="18"/>
      <c r="F173" s="18"/>
      <c r="G173" s="18"/>
      <c r="H173" s="18"/>
    </row>
    <row r="174" spans="1:10" ht="21.65" customHeight="1" x14ac:dyDescent="0.35">
      <c r="A174" s="37" t="s">
        <v>147</v>
      </c>
      <c r="B174" s="18"/>
      <c r="C174" s="18"/>
      <c r="D174" s="37"/>
      <c r="E174" s="37"/>
      <c r="F174" s="37"/>
      <c r="G174" s="37"/>
      <c r="H174" s="37"/>
      <c r="J174" s="28"/>
    </row>
    <row r="175" spans="1:10" ht="21.65" customHeight="1" x14ac:dyDescent="0.35">
      <c r="A175" s="119" t="s">
        <v>148</v>
      </c>
      <c r="B175" s="119"/>
      <c r="C175" s="119"/>
      <c r="D175" s="37"/>
      <c r="E175" s="37"/>
      <c r="F175" s="37"/>
      <c r="G175" s="37"/>
      <c r="H175" s="37"/>
      <c r="J175" s="28"/>
    </row>
    <row r="176" spans="1:10" s="44" customFormat="1" x14ac:dyDescent="0.35">
      <c r="A176" s="136" t="s">
        <v>149</v>
      </c>
      <c r="B176" s="136"/>
      <c r="C176" s="136"/>
      <c r="D176" s="136"/>
      <c r="E176" s="85"/>
      <c r="F176" s="85"/>
      <c r="G176" s="85"/>
      <c r="J176" s="72"/>
    </row>
    <row r="177" spans="1:10" x14ac:dyDescent="0.35">
      <c r="A177" s="137"/>
      <c r="B177" s="137"/>
      <c r="C177" s="137"/>
      <c r="D177" s="137"/>
      <c r="E177" s="85"/>
      <c r="F177" s="85"/>
      <c r="G177" s="85"/>
      <c r="H177" s="27" t="s">
        <v>150</v>
      </c>
    </row>
    <row r="178" spans="1:10" ht="42" x14ac:dyDescent="0.35">
      <c r="A178" s="17" t="s">
        <v>14</v>
      </c>
      <c r="B178" s="17" t="s">
        <v>15</v>
      </c>
      <c r="C178" s="20" t="s">
        <v>16</v>
      </c>
      <c r="D178" s="51" t="s">
        <v>19</v>
      </c>
      <c r="E178" s="51" t="s">
        <v>18</v>
      </c>
      <c r="F178" s="51" t="s">
        <v>17</v>
      </c>
      <c r="G178" s="17" t="s">
        <v>21</v>
      </c>
      <c r="H178" s="17" t="s">
        <v>20</v>
      </c>
    </row>
    <row r="179" spans="1:10" x14ac:dyDescent="0.35">
      <c r="A179" s="1">
        <v>1</v>
      </c>
      <c r="B179" s="1">
        <v>2</v>
      </c>
      <c r="C179" s="1">
        <v>3</v>
      </c>
      <c r="D179" s="52">
        <v>4</v>
      </c>
      <c r="E179" s="52">
        <v>5</v>
      </c>
      <c r="F179" s="52">
        <v>6</v>
      </c>
      <c r="G179" s="1" t="s">
        <v>3</v>
      </c>
      <c r="H179" s="1" t="s">
        <v>4</v>
      </c>
    </row>
    <row r="180" spans="1:10" ht="56" x14ac:dyDescent="0.35">
      <c r="A180" s="49" t="s">
        <v>151</v>
      </c>
      <c r="B180" s="12" t="s">
        <v>152</v>
      </c>
      <c r="C180" s="69">
        <v>3</v>
      </c>
      <c r="D180" s="53">
        <v>756</v>
      </c>
      <c r="E180" s="53">
        <f>F180-D180</f>
        <v>151.19999999999993</v>
      </c>
      <c r="F180" s="53">
        <f>(D180/100)*120</f>
        <v>907.19999999999993</v>
      </c>
      <c r="G180" s="33">
        <f>C180*D180</f>
        <v>2268</v>
      </c>
      <c r="H180" s="5">
        <f>(C180*F180)</f>
        <v>2721.6</v>
      </c>
    </row>
    <row r="181" spans="1:10" x14ac:dyDescent="0.35">
      <c r="A181" s="135" t="s">
        <v>153</v>
      </c>
      <c r="B181" s="135"/>
      <c r="C181" s="135"/>
      <c r="D181" s="135"/>
      <c r="E181" s="84"/>
      <c r="F181" s="84"/>
      <c r="G181" s="84"/>
      <c r="H181" s="7">
        <f>SUM(H180)</f>
        <v>2721.6</v>
      </c>
    </row>
    <row r="182" spans="1:10" x14ac:dyDescent="0.35">
      <c r="A182" s="154" t="s">
        <v>154</v>
      </c>
      <c r="B182" s="155"/>
      <c r="C182" s="155"/>
      <c r="D182" s="156"/>
      <c r="E182" s="94"/>
      <c r="F182" s="84"/>
      <c r="G182" s="84"/>
      <c r="H182" s="7">
        <f>G180</f>
        <v>2268</v>
      </c>
    </row>
    <row r="183" spans="1:10" ht="14.15" customHeight="1" x14ac:dyDescent="0.35">
      <c r="A183" s="127" t="s">
        <v>137</v>
      </c>
      <c r="B183" s="127"/>
      <c r="C183" s="127"/>
      <c r="D183" s="127"/>
      <c r="E183" s="127"/>
      <c r="F183" s="127"/>
      <c r="G183" s="127"/>
      <c r="H183" s="127"/>
      <c r="I183" s="27"/>
    </row>
    <row r="184" spans="1:10" s="44" customFormat="1" ht="14.15" customHeight="1" x14ac:dyDescent="0.35">
      <c r="A184" s="70" t="s">
        <v>28</v>
      </c>
      <c r="B184" s="97"/>
      <c r="C184" s="97"/>
      <c r="D184" s="97"/>
      <c r="E184" s="97"/>
      <c r="F184" s="97"/>
      <c r="G184" s="97"/>
      <c r="H184" s="97"/>
      <c r="I184" s="71"/>
    </row>
    <row r="185" spans="1:10" ht="14.15" customHeight="1" x14ac:dyDescent="0.35">
      <c r="A185" s="119" t="s">
        <v>29</v>
      </c>
      <c r="B185" s="119"/>
      <c r="C185" s="27"/>
      <c r="D185" s="27"/>
      <c r="E185" s="27"/>
      <c r="F185" s="27"/>
      <c r="G185" s="27"/>
      <c r="H185" s="10"/>
      <c r="J185" s="34"/>
    </row>
    <row r="186" spans="1:10" ht="14.15" customHeight="1" x14ac:dyDescent="0.35">
      <c r="A186" s="27" t="s">
        <v>160</v>
      </c>
      <c r="B186" s="73"/>
      <c r="C186" s="27"/>
      <c r="D186" s="27"/>
      <c r="E186" s="27"/>
      <c r="F186" s="27"/>
      <c r="G186" s="27"/>
      <c r="H186" s="27" t="s">
        <v>155</v>
      </c>
    </row>
    <row r="187" spans="1:10" ht="42" x14ac:dyDescent="0.35">
      <c r="A187" s="17" t="s">
        <v>14</v>
      </c>
      <c r="B187" s="17" t="s">
        <v>15</v>
      </c>
      <c r="C187" s="20" t="s">
        <v>16</v>
      </c>
      <c r="D187" s="51" t="s">
        <v>19</v>
      </c>
      <c r="E187" s="51" t="s">
        <v>18</v>
      </c>
      <c r="F187" s="51" t="s">
        <v>17</v>
      </c>
      <c r="G187" s="17" t="s">
        <v>21</v>
      </c>
      <c r="H187" s="17" t="s">
        <v>20</v>
      </c>
      <c r="J187" s="44"/>
    </row>
    <row r="188" spans="1:10" x14ac:dyDescent="0.35">
      <c r="A188" s="45">
        <v>1</v>
      </c>
      <c r="B188" s="45">
        <v>2</v>
      </c>
      <c r="C188" s="45">
        <v>3</v>
      </c>
      <c r="D188" s="109">
        <v>4</v>
      </c>
      <c r="E188" s="109">
        <v>5</v>
      </c>
      <c r="F188" s="109">
        <v>6</v>
      </c>
      <c r="G188" s="95" t="s">
        <v>3</v>
      </c>
      <c r="H188" s="45" t="s">
        <v>4</v>
      </c>
      <c r="J188" s="44"/>
    </row>
    <row r="189" spans="1:10" ht="28" x14ac:dyDescent="0.35">
      <c r="A189" s="43" t="s">
        <v>156</v>
      </c>
      <c r="B189" s="64" t="s">
        <v>157</v>
      </c>
      <c r="C189" s="108">
        <v>6</v>
      </c>
      <c r="D189" s="60">
        <v>504.2</v>
      </c>
      <c r="E189" s="60">
        <f>F189-D189</f>
        <v>100.83999999999997</v>
      </c>
      <c r="F189" s="110">
        <f>(D189/100)*120</f>
        <v>605.04</v>
      </c>
      <c r="G189" s="46">
        <f>C189*D189</f>
        <v>3025.2</v>
      </c>
      <c r="H189" s="5">
        <f>(C189*F189)</f>
        <v>3630.24</v>
      </c>
      <c r="J189" s="44"/>
    </row>
    <row r="190" spans="1:10" x14ac:dyDescent="0.35">
      <c r="A190" s="120" t="s">
        <v>158</v>
      </c>
      <c r="B190" s="121"/>
      <c r="C190" s="121"/>
      <c r="D190" s="122"/>
      <c r="E190" s="83"/>
      <c r="F190" s="83"/>
      <c r="G190" s="83"/>
      <c r="H190" s="48">
        <f>SUM(H189)</f>
        <v>3630.24</v>
      </c>
      <c r="J190" s="44"/>
    </row>
    <row r="191" spans="1:10" x14ac:dyDescent="0.35">
      <c r="A191" s="120" t="s">
        <v>159</v>
      </c>
      <c r="B191" s="121"/>
      <c r="C191" s="121"/>
      <c r="D191" s="122"/>
      <c r="E191" s="83"/>
      <c r="F191" s="20"/>
      <c r="G191" s="20"/>
      <c r="H191" s="48">
        <f>G189</f>
        <v>3025.2</v>
      </c>
      <c r="J191" s="44"/>
    </row>
    <row r="192" spans="1:10" ht="18" customHeight="1" x14ac:dyDescent="0.35">
      <c r="A192" s="37" t="s">
        <v>137</v>
      </c>
    </row>
    <row r="193" spans="1:12" ht="21.65" customHeight="1" x14ac:dyDescent="0.35">
      <c r="A193" s="37" t="s">
        <v>28</v>
      </c>
      <c r="I193" s="28"/>
      <c r="J193" s="28"/>
      <c r="K193" s="28"/>
      <c r="L193" s="32"/>
    </row>
    <row r="194" spans="1:12" x14ac:dyDescent="0.35">
      <c r="A194" s="114" t="s">
        <v>29</v>
      </c>
      <c r="B194" s="114"/>
      <c r="C194" s="114"/>
      <c r="D194" s="27" t="s">
        <v>161</v>
      </c>
      <c r="E194" s="27"/>
      <c r="F194" s="27"/>
      <c r="G194" s="27"/>
    </row>
    <row r="195" spans="1:12" ht="93" customHeight="1" x14ac:dyDescent="0.35">
      <c r="A195" s="120" t="s">
        <v>162</v>
      </c>
      <c r="B195" s="121"/>
      <c r="C195" s="122"/>
      <c r="D195" s="15">
        <f>SUM(H13+H23+H33+H43+H53+H63+H72+H82+H91+H101+H110+H120+H129+H139+I149+H159+I170+H181+H190)</f>
        <v>302409.96399999998</v>
      </c>
      <c r="E195" s="89"/>
      <c r="F195" s="89"/>
      <c r="G195" s="89"/>
      <c r="H195" s="28"/>
    </row>
    <row r="197" spans="1:12" ht="39" customHeight="1" x14ac:dyDescent="0.35">
      <c r="I197" s="2"/>
    </row>
    <row r="198" spans="1:12" ht="83.15" customHeight="1" x14ac:dyDescent="0.35">
      <c r="A198" s="119" t="s">
        <v>163</v>
      </c>
      <c r="B198" s="119"/>
      <c r="C198" s="119"/>
      <c r="D198" s="119"/>
      <c r="E198" s="119"/>
      <c r="F198" s="119"/>
      <c r="G198" s="119"/>
      <c r="H198" s="119"/>
    </row>
    <row r="200" spans="1:12" ht="53.15" customHeight="1" x14ac:dyDescent="0.35">
      <c r="A200" s="130" t="s">
        <v>164</v>
      </c>
      <c r="B200" s="130"/>
      <c r="C200" s="130"/>
      <c r="D200" s="130"/>
      <c r="E200" s="90"/>
      <c r="F200" s="90"/>
      <c r="G200" s="90"/>
      <c r="H200" s="2"/>
    </row>
    <row r="202" spans="1:12" s="37" customFormat="1" x14ac:dyDescent="0.35">
      <c r="A202" s="37" t="s">
        <v>165</v>
      </c>
    </row>
  </sheetData>
  <sheetProtection selectLockedCells="1"/>
  <mergeCells count="90">
    <mergeCell ref="A144:D144"/>
    <mergeCell ref="A149:H149"/>
    <mergeCell ref="A145:H145"/>
    <mergeCell ref="A131:H131"/>
    <mergeCell ref="A64:D64"/>
    <mergeCell ref="A73:D73"/>
    <mergeCell ref="A83:D83"/>
    <mergeCell ref="A92:D92"/>
    <mergeCell ref="A143:C143"/>
    <mergeCell ref="A140:D140"/>
    <mergeCell ref="A139:D139"/>
    <mergeCell ref="A137:A138"/>
    <mergeCell ref="A141:H141"/>
    <mergeCell ref="A121:D121"/>
    <mergeCell ref="A130:D130"/>
    <mergeCell ref="A114:C114"/>
    <mergeCell ref="A164:B164"/>
    <mergeCell ref="A185:B185"/>
    <mergeCell ref="A155:D155"/>
    <mergeCell ref="A162:H163"/>
    <mergeCell ref="A150:H150"/>
    <mergeCell ref="A152:H153"/>
    <mergeCell ref="A154:B154"/>
    <mergeCell ref="A160:D160"/>
    <mergeCell ref="A159:D159"/>
    <mergeCell ref="A182:D182"/>
    <mergeCell ref="D1:H1"/>
    <mergeCell ref="A13:D13"/>
    <mergeCell ref="A23:D23"/>
    <mergeCell ref="A28:D28"/>
    <mergeCell ref="A38:D38"/>
    <mergeCell ref="A18:C18"/>
    <mergeCell ref="A4:H4"/>
    <mergeCell ref="A5:D5"/>
    <mergeCell ref="A19:B19"/>
    <mergeCell ref="C7:H7"/>
    <mergeCell ref="A14:D14"/>
    <mergeCell ref="A24:D24"/>
    <mergeCell ref="A34:D34"/>
    <mergeCell ref="A7:B7"/>
    <mergeCell ref="A17:D17"/>
    <mergeCell ref="A27:D27"/>
    <mergeCell ref="A63:D63"/>
    <mergeCell ref="A110:D110"/>
    <mergeCell ref="A72:D72"/>
    <mergeCell ref="A82:D82"/>
    <mergeCell ref="A91:D91"/>
    <mergeCell ref="A99:A100"/>
    <mergeCell ref="A101:D101"/>
    <mergeCell ref="A95:C95"/>
    <mergeCell ref="A102:D102"/>
    <mergeCell ref="A111:D111"/>
    <mergeCell ref="A200:D200"/>
    <mergeCell ref="A183:H183"/>
    <mergeCell ref="A198:H198"/>
    <mergeCell ref="A195:C195"/>
    <mergeCell ref="B166:B167"/>
    <mergeCell ref="C166:C167"/>
    <mergeCell ref="H166:H167"/>
    <mergeCell ref="A172:H172"/>
    <mergeCell ref="D166:D167"/>
    <mergeCell ref="A166:A167"/>
    <mergeCell ref="A170:H170"/>
    <mergeCell ref="A181:D181"/>
    <mergeCell ref="A176:D177"/>
    <mergeCell ref="A190:D190"/>
    <mergeCell ref="A171:H171"/>
    <mergeCell ref="A33:D33"/>
    <mergeCell ref="A44:D44"/>
    <mergeCell ref="A54:D54"/>
    <mergeCell ref="A124:C124"/>
    <mergeCell ref="A133:C133"/>
    <mergeCell ref="A96:D96"/>
    <mergeCell ref="A122:H122"/>
    <mergeCell ref="A120:D120"/>
    <mergeCell ref="A129:D129"/>
    <mergeCell ref="A37:D37"/>
    <mergeCell ref="A47:D47"/>
    <mergeCell ref="A57:D57"/>
    <mergeCell ref="A43:D43"/>
    <mergeCell ref="A53:D53"/>
    <mergeCell ref="A61:A62"/>
    <mergeCell ref="A112:H112"/>
    <mergeCell ref="A194:C194"/>
    <mergeCell ref="I166:I167"/>
    <mergeCell ref="G166:G167"/>
    <mergeCell ref="F166:F167"/>
    <mergeCell ref="E166:E167"/>
    <mergeCell ref="A175:C175"/>
    <mergeCell ref="A191:D191"/>
  </mergeCells>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(Pasiūlymo B dalies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Justina Šatikė  | Lithuania Travel</cp:lastModifiedBy>
  <dcterms:created xsi:type="dcterms:W3CDTF">2019-09-17T11:36:57Z</dcterms:created>
  <dcterms:modified xsi:type="dcterms:W3CDTF">2023-03-10T09:04:32Z</dcterms:modified>
</cp:coreProperties>
</file>