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ligonine541-my.sharepoint.com/personal/elena_barauskiene_silutesligonine_lt/Documents/Darbalaukis/2023/PIRKIMAI/REAGENTAI/PIRKIMAS/SUTARTYS/2 p.d. Multilabo/"/>
    </mc:Choice>
  </mc:AlternateContent>
  <xr:revisionPtr revIDLastSave="14" documentId="8_{78B3EF63-7585-4D27-9B15-D606D8B64A42}" xr6:coauthVersionLast="47" xr6:coauthVersionMax="47" xr10:uidLastSave="{4D78BFD2-A144-4497-91BC-CC38DAC97BC8}"/>
  <bookViews>
    <workbookView xWindow="-120" yWindow="-120" windowWidth="29040" windowHeight="15840" tabRatio="383" xr2:uid="{2BCD51E5-6C15-48F4-BB38-17954286E6EA}"/>
  </bookViews>
  <sheets>
    <sheet name="Kaina" sheetId="1" r:id="rId1"/>
    <sheet name="TS 1P.D." sheetId="2" r:id="rId2"/>
    <sheet name="TS 2P.D." sheetId="3" r:id="rId3"/>
  </sheets>
  <definedNames>
    <definedName name="_xlnm.Print_Area" localSheetId="1">'TS 1P.D.'!#REF!</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3" l="1"/>
  <c r="G70" i="3"/>
  <c r="G69" i="3"/>
  <c r="G68" i="3"/>
  <c r="G67" i="3"/>
  <c r="G66" i="3"/>
  <c r="G60" i="3"/>
  <c r="G53" i="3"/>
  <c r="G65" i="3" l="1"/>
  <c r="G48" i="3"/>
  <c r="G45" i="3"/>
  <c r="G44" i="3"/>
  <c r="G63" i="3" l="1"/>
  <c r="G56" i="3"/>
  <c r="G55" i="3"/>
  <c r="G52" i="3"/>
  <c r="G51" i="3"/>
  <c r="G47" i="3"/>
  <c r="H3" i="1" l="1"/>
  <c r="J79" i="3" l="1"/>
  <c r="E79" i="3"/>
  <c r="K79" i="3" s="1"/>
  <c r="C96" i="3" l="1"/>
  <c r="K80" i="3"/>
  <c r="N79" i="3"/>
  <c r="K81" i="3" s="1"/>
  <c r="D96" i="3"/>
  <c r="K82" i="3" l="1"/>
  <c r="E59" i="3"/>
  <c r="G59" i="3" s="1"/>
  <c r="G72" i="3" l="1"/>
  <c r="G74" i="3" l="1"/>
  <c r="D95" i="3" s="1"/>
  <c r="C95" i="3"/>
  <c r="C98" i="3" l="1"/>
  <c r="C4" i="1" s="1"/>
  <c r="D98" i="3"/>
  <c r="H4" i="1" l="1"/>
  <c r="E4" i="1"/>
  <c r="D4" i="1" s="1"/>
</calcChain>
</file>

<file path=xl/sharedStrings.xml><?xml version="1.0" encoding="utf-8"?>
<sst xmlns="http://schemas.openxmlformats.org/spreadsheetml/2006/main" count="231" uniqueCount="176">
  <si>
    <t>Prekės pavadinimas/modelis, gamintojas</t>
  </si>
  <si>
    <t>Pasiūlymo kaina Eur be PVM</t>
  </si>
  <si>
    <t>PVM</t>
  </si>
  <si>
    <t>Pasiūlymo kaina Eur su PVM</t>
  </si>
  <si>
    <r>
      <t>Reagentai ir darbo priemonės imunocheminių kiekybinių tyrimų atlikimui,</t>
    </r>
    <r>
      <rPr>
        <b/>
        <sz val="12"/>
        <color theme="1"/>
        <rFont val="Times New Roman"/>
        <family val="1"/>
        <charset val="186"/>
      </rPr>
      <t xml:space="preserve"> </t>
    </r>
    <r>
      <rPr>
        <sz val="12"/>
        <color theme="1"/>
        <rFont val="Times New Roman"/>
        <family val="1"/>
        <charset val="186"/>
      </rPr>
      <t>analizatorius panaudos arba nuomos pagrindais, techninės priežiūros ir remonto paslaugos</t>
    </r>
  </si>
  <si>
    <t>Pirkimo dalies Nr.</t>
  </si>
  <si>
    <t>Mes siūlome šias prekes ir paslaugas:</t>
  </si>
  <si>
    <t>(žodžiais)</t>
  </si>
  <si>
    <t xml:space="preserve">Mūsų  siūlomos  prekės , kainos  nurodytos užpildytame(-uose) konkurso sąlygų  ___  priede (-uose), kuris (-ie) yra neatskiriama šio pasiūlymo dalis. </t>
  </si>
  <si>
    <t>Vadybininkas</t>
  </si>
  <si>
    <t>PVM dydis %</t>
  </si>
  <si>
    <t>PVM suma</t>
  </si>
  <si>
    <t>Gamintojas</t>
  </si>
  <si>
    <t>Prekes kodas</t>
  </si>
  <si>
    <t>TECHNINĖ SPECIFIKACIJA</t>
  </si>
  <si>
    <t>Eil. Nr.</t>
  </si>
  <si>
    <t>Reagento pavadinimas</t>
  </si>
  <si>
    <t xml:space="preserve">Kokybiniai ir techniniai reikalavimai. </t>
  </si>
  <si>
    <t>Tyrimų/testų skaičius per 12 mėn.</t>
  </si>
  <si>
    <t>Pakuotės kaina Eur be PVM</t>
  </si>
  <si>
    <t>Gamintojas, komercinis prekės pavadinimas, reagentų ir priemonių konkretūs techniniai parametrai (atitikimas kokybiniams ir techniniams reikalavimams)</t>
  </si>
  <si>
    <t>Priemones ir kiekius nurodo tiekėjas</t>
  </si>
  <si>
    <t>Bendra reagentų ir priemonių kaina Eur be PVM</t>
  </si>
  <si>
    <t>Bendra reagentų ir priemonių kaina Eur su PVM</t>
  </si>
  <si>
    <t>PANAUDOS/ NUOMOS PAGRINDAIS  SIŪLOMO ANALIZATORIAUS EKSPLOATAVIMO IŠLAIDOS</t>
  </si>
  <si>
    <r>
      <t xml:space="preserve">                                </t>
    </r>
    <r>
      <rPr>
        <b/>
        <sz val="12"/>
        <color theme="1"/>
        <rFont val="Times New Roman"/>
        <family val="1"/>
        <charset val="186"/>
      </rPr>
      <t>2 lentelė</t>
    </r>
  </si>
  <si>
    <t>Techninio aptarnavimo (TP) periodiškumas</t>
  </si>
  <si>
    <t>TP skaičius per 12mėn.</t>
  </si>
  <si>
    <t>Vienos TP kaina EUR be PVM*</t>
  </si>
  <si>
    <t>TP metu keičiamų detalių, eksploatacinių medžiagų pavadinimai**</t>
  </si>
  <si>
    <t>Keičiamų detalių ir ekspl. medžiagų mato vnt.</t>
  </si>
  <si>
    <t>Keičiamų detalių ir ekspl. medžiagų kiekis per 12 mėn.</t>
  </si>
  <si>
    <t>Keičiamų detalių ir ekspl. medžiagų mato vnt. kaina EUR be PVM</t>
  </si>
  <si>
    <t>Bendra eksploatacinių išlaidų kaina EUR be PVM</t>
  </si>
  <si>
    <t>Bendra eksploatacinių išlaidų kaina EUR su PVM</t>
  </si>
  <si>
    <t xml:space="preserve">*Į techninės priežiūros kainą įskaičiuotos visos tiekėjo išlaidos , susijusios su tinkamu  techninės priežiūros  atlikimu, taip pat atvykimo   ir kt. </t>
  </si>
  <si>
    <t>** Turi būti įskaičiuotos visos eksploatacinės medžiagos (keičiamos detalės, medžiagos, terminis popierius, ir kt.) nurodytam tyrimų skaičiui, nurodytas medžiagų  kiekis ir kaina).</t>
  </si>
  <si>
    <t>ĮRANGOS REMONTAS (POGARANTINIU LAIKOTARPIU) PAGAL IŠKVIETIMĄ</t>
  </si>
  <si>
    <t>3 lentelė</t>
  </si>
  <si>
    <t>Remonto darbų 1 val. įkainis EUR be PVM (įskaičiuotos transporto ir kitos išlaidos, išskyrus detalių kainą)</t>
  </si>
  <si>
    <t>Remonto metu panaudotoms detalėms ir medžiagoms siūloma nuolaida proc.</t>
  </si>
  <si>
    <t xml:space="preserve"> 4 lentelė</t>
  </si>
  <si>
    <t>Eil.Nr.</t>
  </si>
  <si>
    <t>Pavadinimas</t>
  </si>
  <si>
    <t>Kaina EUR be PVM</t>
  </si>
  <si>
    <t>Kaina EUR su PVM</t>
  </si>
  <si>
    <t>1.</t>
  </si>
  <si>
    <t>Reagentai ir priemonės(1 lentelė)</t>
  </si>
  <si>
    <t>2.</t>
  </si>
  <si>
    <t>Pagal panaudą/nuomą siūlomo analizatoriaus eksploatacinės išlaidos (techninis aptarnavimas, eksploatacinės medžiagos ir kt.) (2 lentelė)</t>
  </si>
  <si>
    <t>3.</t>
  </si>
  <si>
    <t>ANALIZATORIAUS TECHNINIĖ  SPECIFIKACIJA</t>
  </si>
  <si>
    <t>Reikalaujami techniniai parametrai</t>
  </si>
  <si>
    <t>Siūlomos įrangos techniniai parametrai</t>
  </si>
  <si>
    <t>Naujas  arba naudotas (jei siūlomas  naudotas analizatorius, jis turi būti pagamintas ne anksčiau kaip 2019 m.)</t>
  </si>
  <si>
    <t>Mėginio tipas: Kapiliarinis, veninis, arterinis.</t>
  </si>
  <si>
    <t>Tyrimo rezultato gavimas  ne daugiau kaip  per 30 min.</t>
  </si>
  <si>
    <t>6.</t>
  </si>
  <si>
    <t>7.</t>
  </si>
  <si>
    <t>Garantinis laikotarpis ne mažiau kaip 12 mėnesių nuo instaliavimo</t>
  </si>
  <si>
    <r>
      <t xml:space="preserve">Suma </t>
    </r>
    <r>
      <rPr>
        <sz val="9"/>
        <color theme="1"/>
        <rFont val="Times New Roman"/>
        <family val="1"/>
        <charset val="186"/>
      </rPr>
      <t>Eur</t>
    </r>
    <r>
      <rPr>
        <sz val="10"/>
        <color theme="1"/>
        <rFont val="Times New Roman"/>
        <family val="1"/>
        <charset val="186"/>
      </rPr>
      <t xml:space="preserve"> be PVM, įvertinus nurodytą kiekį  (4x5)</t>
    </r>
  </si>
  <si>
    <t>Keičiamų detalių ir ekspl. medžiagų kaina EUR be PVM įvertinus nurodytą kiekį  (8x9)</t>
  </si>
  <si>
    <t>Bendra analizatoriaus eksploatacinių išlaidų kaina 12 mėn. EUR be PVM  (5+10)</t>
  </si>
  <si>
    <t>2.1.</t>
  </si>
  <si>
    <t>D-dimerų koncentracijos nustatymas</t>
  </si>
  <si>
    <t>2.1.2.</t>
  </si>
  <si>
    <t>D-dimerų kontroliniai mėginiai</t>
  </si>
  <si>
    <t>2.1.3.</t>
  </si>
  <si>
    <t>Kalibraciniai mėginiai, kiti tirpalai ir priemonės, reikalingos tyrimų atlikimui</t>
  </si>
  <si>
    <t>2.2.</t>
  </si>
  <si>
    <t>Troponino I koncentracijos nustatymas</t>
  </si>
  <si>
    <t>2.2.1</t>
  </si>
  <si>
    <t>Troponino I kontroliniai mėginiai</t>
  </si>
  <si>
    <t>Mėginiai žinomomis vertėmis, 3 lygių (žema, normali, aukšta). Kiekvieną dieną planuojama atlikti vieną mėginį</t>
  </si>
  <si>
    <t>2.2.2.</t>
  </si>
  <si>
    <t>Kalibraciniai mėginiai, kiti tirpalai ir darbo priemonės, reikalingos tyrimų atlikimui</t>
  </si>
  <si>
    <t>2.3.</t>
  </si>
  <si>
    <t>Smegenų natriuretinio peptido (BNP) koncentracijos nustatymaa</t>
  </si>
  <si>
    <t>2.3.1.</t>
  </si>
  <si>
    <t>BNP kontroliniai mėginiai</t>
  </si>
  <si>
    <t>Mėginiai žinomomis vertėmis ne mažiau kaip 2 lygių . Kiekvieną dieną planuojama atlikti vieną kontrolinį mėginį.</t>
  </si>
  <si>
    <t>2.3.2.</t>
  </si>
  <si>
    <t>2.4.</t>
  </si>
  <si>
    <t>Tirotroponino (TSH,TTH) koncentracijos nustatymas</t>
  </si>
  <si>
    <t>2.4.1.</t>
  </si>
  <si>
    <t>Tirotroponino (TSH,TTH) kontroliniai mėginiai</t>
  </si>
  <si>
    <t>Mėginiai žinomomis vertėmis 3 lygių (žema, norma, aukšta)</t>
  </si>
  <si>
    <t>2.4.2.</t>
  </si>
  <si>
    <t>2.5.</t>
  </si>
  <si>
    <t xml:space="preserve"> Laisvo tiroksino (FT4) koncentracijos nustatymas</t>
  </si>
  <si>
    <t>2.5.1.</t>
  </si>
  <si>
    <t>FT4 kontroliniai mėginiai</t>
  </si>
  <si>
    <t>2.5.2.</t>
  </si>
  <si>
    <t>Priemones ir kiekiu nurodo tiekėjas</t>
  </si>
  <si>
    <t>2.6.</t>
  </si>
  <si>
    <t>Kiti tirpalai ir darbo priemonės, reikalingos tyrimų atlikimui su siūlomu analizatoriumi</t>
  </si>
  <si>
    <t>BENDRA 2 PIRKIMO DALIES PASIŪLYMO KAINA</t>
  </si>
  <si>
    <t xml:space="preserve">Bendra 2 pirkimo dalies pasiūlymo kaina EUR </t>
  </si>
  <si>
    <t>Siūlomo analizatoriaus pavadinimas/modelis, gamintojas</t>
  </si>
  <si>
    <t>Analizatorius privalo atitikti direktyvą MDD 98/79 /EEB ir pažymėti CE ženklu.</t>
  </si>
  <si>
    <t xml:space="preserve">   2 pirkimo dalis.   Reagentai ir darbo priemonės imunocheminiams kiekybiniams tyrimams atlikti , analizatorius pagal panaudą arba nuomą, techninė priežiūra ir remonto paslaugos </t>
  </si>
  <si>
    <t>Kiekybinis imunofermentinis arba analogiškas metodas.             Pakuotės galiojimo laikas ne mažiau kaip 6 mėn. nuo pristatymo.</t>
  </si>
  <si>
    <t>Mėginiai žinomomis  vertėmis 2 lygių (norma, aukšta).                                Kiekvieną dieną planuojama atlikti vieną kontrolinį mėginį</t>
  </si>
  <si>
    <t xml:space="preserve">Kiekybinis imunofermentinis arba analogiškas metodas (ne žemesnės kaip 3-os kartos, variacijos koeficientas (CV) negali viršyti 10 proc. ties 99-ąja procentile)   Galiojimas ne mažiau kaip 6 mėn. nuo pristatymo į laboratoriją, </t>
  </si>
  <si>
    <t>Kiekybinis imunofermentinis metodas arba analogiškas.   Reagentų galiojimas ne mažiau kaip 6 mėn. nuo pristatymo į laboratoriją,</t>
  </si>
  <si>
    <t>Kiekybinis imunofermentinis metodas arba analogiškas.            Reagentų galiojimas ne mažiau kaip 6 mėn. nuo pristatymo į laboratoriją</t>
  </si>
  <si>
    <t>Kalibraciniai mėginiai, kiti tirpalai ir darbo priemonės, reikalingos tyrimų atlikimui                     Kalibraciniai mėginiai, kiti tirpalai ir darbo priemonės, reikalingos tyrimų atlikimui</t>
  </si>
  <si>
    <t>Kiekybinis imunofermentinis metodas arba analogiškas.                   Reagentų galiojimas ne mažiau kaip 6 mėn. nuo pristatymo į laboratoriją</t>
  </si>
  <si>
    <t>TP kaina įvertinus nurodytą kiekį  (3x4)</t>
  </si>
  <si>
    <t>Analizatoriaus nuoma 12 mėn.                                          (Pildoma jei analizatorius teikiamas nuomos pagrindais)</t>
  </si>
  <si>
    <t>D-Dimerų kalibratorių rinkinys</t>
  </si>
  <si>
    <t>2.1.3.1</t>
  </si>
  <si>
    <t>2.2.2.1</t>
  </si>
  <si>
    <t>-</t>
  </si>
  <si>
    <t>Troponino kalibratorių rinkinys</t>
  </si>
  <si>
    <t>2.3.2.1</t>
  </si>
  <si>
    <t>BNP kalibratorių rinkinys</t>
  </si>
  <si>
    <t xml:space="preserve">Kalibraciniai mėginiai, kiti tirpalai ir darbo priemonės, reikalingos tyrimų atlikimui           </t>
  </si>
  <si>
    <t>2.4.2.1</t>
  </si>
  <si>
    <t>TSH kalibratorių rinkinys</t>
  </si>
  <si>
    <t>FT4 kalibratorius</t>
  </si>
  <si>
    <t>Multi-kontrolinė medžiaga cTnI, TSH, FT4 tyrimams, 3 lygių</t>
  </si>
  <si>
    <t>Substratas</t>
  </si>
  <si>
    <t>Ploviklis</t>
  </si>
  <si>
    <t>Skiediklis</t>
  </si>
  <si>
    <t>STD indeliai</t>
  </si>
  <si>
    <t>Mėginių indeliai Hitachi</t>
  </si>
  <si>
    <t>Terminis popierius printeriui</t>
  </si>
  <si>
    <t>2.6.1</t>
  </si>
  <si>
    <t>2.6.2</t>
  </si>
  <si>
    <t>2.6.3</t>
  </si>
  <si>
    <t>2.6.4</t>
  </si>
  <si>
    <t>2.6.5</t>
  </si>
  <si>
    <t>2.6.6</t>
  </si>
  <si>
    <t>2.6.7</t>
  </si>
  <si>
    <t>Integruotas vidinis spausdintuvas</t>
  </si>
  <si>
    <t>kas 12 mėn.</t>
  </si>
  <si>
    <t>VKABA</t>
  </si>
  <si>
    <t>Tosoh Bioscience</t>
  </si>
  <si>
    <t>Suteikiamas garantinis laikotarpis 12 mėn nuo instaliavimo</t>
  </si>
  <si>
    <t>Automatinis imunologinių tyrimų analizatorius AIA-360, Tosoh Bioscience</t>
  </si>
  <si>
    <t>Naudotas, pagamintas ne anksčiau nei 2019m.</t>
  </si>
  <si>
    <t>AIA-360 metinės techninės priežiūros rinkinys</t>
  </si>
  <si>
    <t>Rinkinys, vnt.</t>
  </si>
  <si>
    <t>_21_ proc. PVM</t>
  </si>
  <si>
    <t>Boditech</t>
  </si>
  <si>
    <t>5 ir 21 proc. PVM</t>
  </si>
  <si>
    <t>PVM 5% ir 21% proc.</t>
  </si>
  <si>
    <t>400 pamatavimų cTnI, po 200 pamatavimų TSH ir FT4</t>
  </si>
  <si>
    <t>Tosoh Bioscience, kat.nr 025332, ST AIA-PACK D-Dimer CALIBRATOR SET.  Per 12 mėn reikalingos 3 pakuotės.</t>
  </si>
  <si>
    <t>Tosoh Bioscience, kat.nr.025315, ST AIA-PACK cTnI 3rd-Gen  CALIBRATOR SET, 6x2x1 ml. Per 12 mėn reikalingos 3 pakuotės.</t>
  </si>
  <si>
    <t>Tosoh Bioscience, kat.nr. 025328, ST AIA-PACK BNP CALIBRATOR SET. Per 12 mėn reikalingos 3 pakuotės.</t>
  </si>
  <si>
    <t>Tosoh Bioscience, kat.nr. 020394, AIA-PACK TSH 3rd-Gen CALIBRATOR SET, 6x2x1 ml. Per 12 mėn reikalingos 3 pakuotės.</t>
  </si>
  <si>
    <t>Tosoh Bioscience, kat.nr. 020955, AIA-PACK WASH CONCENTRATE, 4x100 ml. Per 12 mėn reikalinga 15 pakuočių.</t>
  </si>
  <si>
    <t>Tosoh Bioscience, kat.nr. 930007, Sample cups Hitachi type 500pcs. Per 12 mėn reikalingos 5 pakuotės.</t>
  </si>
  <si>
    <t>Tosoh Bioscience, kat.nr. 020956, AIA-PACK DILUENT CONCENTRATE, 4x100 ml. Per 12 mėn reikalingos 4 pakuotės.</t>
  </si>
  <si>
    <t>Tosoh Bioscience, kat.nr. 020968, AIA-PACK SUBSTRATE SET II, 2x100 ml. Per 12 mėn reikalingos 22 pakuotės.</t>
  </si>
  <si>
    <t>Tosoh Bioscience, kat.nr. 019563, Printer paper AIA360 60mm, 10vnt./pak. Per 12 mėn reikalinga 1 pakuotė.</t>
  </si>
  <si>
    <t>Tosoh Bioscience, kat.nr. 020368, AIA-PACK FT4 CALIBRATOR SET, 6x2x1 ml. Per 12 mėn reikalingos 3 pakuotės.</t>
  </si>
  <si>
    <t>Tosoh Bioscience, kat.nr. 020970 AIA-PACK DETECTOR STD TEST CUP, 200cups. Per 12 mėn reikalingos 2 pakuotės.</t>
  </si>
  <si>
    <t>Į specifikaciją neįtrauktoms prekėms siūloma 0 proc. nuolaida nuo prekių pirkimo dieną galiojančios kainos.</t>
  </si>
  <si>
    <t>Tyrimo atsakymo gavimas per 20 min. Gamintojo dokumentacija (konfidencailu) Analizatoriaus atitikimai CE 2p.d., psl 4</t>
  </si>
  <si>
    <t>Analizatorius turi integruotą vidinį spausdintuvą. Gamintojo dokumentacija (konfidencailu) Analizatoriaus atitikimai CE 2p.d. 4 psl.</t>
  </si>
  <si>
    <t>Analizatorius atitinka direktyvą MDD 98/79 /EEB ir pažymėtas CE ženklu. Gamintojo dokumentacija (konfidencailu) Analizatoriaus atitikimai CE 2p.d. psl. 5-8</t>
  </si>
  <si>
    <t xml:space="preserve">Mėginio tipas: Kapiliarinis, veninis arba arterinis. Gamintojo dokumentacija (konfidencailu) Reagentai 2p.d.psl. 2; 12; 31; </t>
  </si>
  <si>
    <t>Tosoh Bioscience, kat.nr. 025232, ST AIA-PACK D-dimer, 100 testų/pak.
 Kiekybinis imunofermentinis metodas. Galiojimas pristačius į laboratoriją ilgesnis nei 6 mėnesiai. Nurodytam tyrimų kiekiui (įskaičiuojant ir kokybės kontrolės tyrimus) per 12 mėn atlikti, reikalingos 20 pakuočių. Gamintojo dokumentacija (konfidencailu) Analizatoriaus atitikimai CE 2p.d., psl 2. Gamintojo dokumentacija (konfidencailu) Reagentai 2p.d. psl. 19</t>
  </si>
  <si>
    <t>Tosoh Bioscience, kat.nr 025432, AIA-PACK D-dimer CONTROL SET 2 LEVELS, 2 lygių. Nurodytam kontrolių tyrimų kiekiui per 12 mėn reikalinga 14 pakuočių. Gamintojo dokumentacija (konfidencailu) Reagentai 2p.d., psl. 44</t>
  </si>
  <si>
    <t>Tosoh Bioscience, kat.nr. 025215, ST AIA-PACK cTnI 3rd-Gen, 100testų/pak. Kiekybinis imunofermentinis metodas. Trečios kartos reagentas. Variacijos koeficientas ties 99 procentile neviršija 10 procentų. Galiojimas pristačius į laboratoriją ilgesnis nei 6 mėnesiai. Nurodytam tyrimų kiekiui (įskaičiuojant ir kokybės kontrolės tyrimus) per 12 mėn atlikti, reikalingos 46 pakuotės. Gamintojo dokumentacija (konfidencailu) Analizatoriaus atitikimai CE 2p.d., psl. 2. Gamintojo dokumentacija (konfidencailu) Reagentai 2p.d. psl. 5; 47; 50</t>
  </si>
  <si>
    <t>Tosoh Bioscience, kat.nr 025228, ST AIA-PACK BNP, 100 testų/pak. Kiekybinis imunofermentinis metodas. Galiojimas pristačius į laboratoriją ilgesnis nei 6 mėnesiai. Nurodytam tyrimų kiekiui (įskaičiuojant ir kokybės kontrolės tyrimus) per 12 mėn atlikti, reikalingos 5 pakuotės. Gamintojo dokumentacija (konfidencailu) Analizatoriaus atitikimai CE 2p.d.2 psl. Gamintojo dokumentacija (konfidencailu) Reagentai 2p.d. psl. 55</t>
  </si>
  <si>
    <t>Tosoh Bioscience, kat.nr.025428, AIA-PACK BNP CONTROL SET, 2 lygių. Nurodytam kontrolių tyrimų kiekiui per 12 mėn reikalinga 14 pakuočių. Gamintojo dokumentacija (konfidencailu) Reagentai 2p.d., psl. 60</t>
  </si>
  <si>
    <t>Tosoh Bioscience, kat.nr. 025294, ST AIA-PACK TSH, 100 testų/pak.
 Kiekybinis imunofermentinis metodas. Galiojimas pristačius į laboratoriją ilgesnis nei 6 mėnesiai. Nurodytam tyrimų kiekiui (įskaičiuojant ir kokybės kontrolės tyrimus) per 12 mėn atlikti, reikalingos 5 pakuotės. Gamintojo dokumentacija (konfidencailu) Reagentai 2p.d. psl. 63</t>
  </si>
  <si>
    <t>Tosoh Bioscience, kat.nr. 025268, ST AIA-PACK FT4, 100 testų/pak. Kiekybinis imunofermentinis metodas. Galiojimas pristačius į laboratoriją ilgesnis nei 6 mėnesiai. Nurodytam tyrimų kiekiui (įskaičiuojant ir kokybės kontrolės tyrimus) per 12 mėn atlikti, reikalingos 5 pakuotės. Gamintojo dokumentacija (konfidencailu) Analizatoriaus atitikimai CE 2p.d., 2 psl. Gamintojo dokumentacija (konfidencailu) Reagentai 2p.d. psl. 71</t>
  </si>
  <si>
    <t>Kontrolinė medžiaga nurodyta pozicijoje nr. 2.6.1
Multi analitinė kontrolinė medžiaga, 3-jų lygių (žema, normali, aukšta). Gamintojo dokumentacija (konfidencailu) Reagentai 2p.d. psl. 19</t>
  </si>
  <si>
    <t>Kontrolinė medžiaga nurodyta pozicijoje nr. 2.6.1
Multi analitinė kontrolinė medžiaga, 3-jų lygių (žema, normali, aukšta).Gamintojo dokumentacija (konfidencailu) Reagentai 2p.d. psl. 19</t>
  </si>
  <si>
    <t>Tosoh Bioscience, kat.nr.0960474, AIA-PACK MULTI ANALYTE CONTROL, 3 lygių, 3 x (2 x 3 ml). Nurodytam kontrolių tyrimų kiekiui per 12 mėn reikalinga 14 pakuočių. Gamintojo dokumentacija (konfidencailu) Reagentai 2p.d. psl. 19; 78; 80</t>
  </si>
  <si>
    <r>
      <t xml:space="preserve">2 pirkimo dalies pasiūlymo kaina Eur su PVM: </t>
    </r>
    <r>
      <rPr>
        <b/>
        <sz val="11"/>
        <color theme="1"/>
        <rFont val="Calibri"/>
        <family val="2"/>
        <scheme val="minor"/>
      </rPr>
      <t>trisdešimt vienas tūkstantis keturi šimtai aštuoniasdešimt vienas Eur 66 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</si>
</sst>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23">
    <font>
      <sz val="11"/>
      <color theme="1"/>
      <name val="Calibri"/>
      <family val="2"/>
      <charset val="186"/>
      <scheme val="minor"/>
    </font>
    <font>
      <b/>
      <sz val="11"/>
      <color theme="1"/>
      <name val="Calibri"/>
      <family val="2"/>
      <charset val="186"/>
      <scheme val="minor"/>
    </font>
    <font>
      <sz val="12"/>
      <color theme="1"/>
      <name val="Times New Roman"/>
      <family val="1"/>
      <charset val="186"/>
    </font>
    <font>
      <b/>
      <sz val="12"/>
      <color theme="1"/>
      <name val="Times New Roman"/>
      <family val="1"/>
      <charset val="186"/>
    </font>
    <font>
      <b/>
      <sz val="12"/>
      <color rgb="FF000000"/>
      <name val="Times New Roman"/>
      <family val="1"/>
      <charset val="186"/>
    </font>
    <font>
      <sz val="10"/>
      <color theme="1"/>
      <name val="Times New Roman"/>
      <family val="1"/>
      <charset val="186"/>
    </font>
    <font>
      <sz val="9"/>
      <color theme="1"/>
      <name val="Times New Roman"/>
      <family val="1"/>
      <charset val="186"/>
    </font>
    <font>
      <sz val="11"/>
      <color theme="1"/>
      <name val="Times New Roman"/>
      <family val="1"/>
      <charset val="186"/>
    </font>
    <font>
      <sz val="10"/>
      <color rgb="FF000000"/>
      <name val="Times New Roman"/>
      <family val="1"/>
      <charset val="186"/>
    </font>
    <font>
      <b/>
      <sz val="10"/>
      <color theme="1"/>
      <name val="Times New Roman"/>
      <family val="1"/>
      <charset val="186"/>
    </font>
    <font>
      <sz val="11"/>
      <color theme="1"/>
      <name val="Calibri"/>
      <family val="2"/>
      <charset val="186"/>
      <scheme val="minor"/>
    </font>
    <font>
      <i/>
      <sz val="10"/>
      <color theme="1"/>
      <name val="Times New Roman"/>
      <family val="1"/>
    </font>
    <font>
      <i/>
      <sz val="10"/>
      <color theme="1"/>
      <name val="Times New Roman"/>
      <family val="1"/>
      <charset val="186"/>
    </font>
    <font>
      <sz val="11"/>
      <color rgb="FF000000"/>
      <name val="Arial1"/>
    </font>
    <font>
      <i/>
      <sz val="11"/>
      <color rgb="FF000000"/>
      <name val="Times New Roman1"/>
      <charset val="186"/>
    </font>
    <font>
      <sz val="8"/>
      <name val="Calibri"/>
      <family val="2"/>
      <charset val="186"/>
      <scheme val="minor"/>
    </font>
    <font>
      <sz val="10"/>
      <color theme="1"/>
      <name val="Times New Roman"/>
      <family val="1"/>
    </font>
    <font>
      <i/>
      <sz val="11"/>
      <color theme="1"/>
      <name val="Times New Roman"/>
      <family val="1"/>
    </font>
    <font>
      <b/>
      <sz val="11"/>
      <color theme="1"/>
      <name val="Times New Roman"/>
      <family val="1"/>
    </font>
    <font>
      <b/>
      <sz val="10"/>
      <color theme="1"/>
      <name val="Times New Roman"/>
      <family val="1"/>
    </font>
    <font>
      <b/>
      <sz val="10"/>
      <color rgb="FF000000"/>
      <name val="Times New Roman"/>
      <family val="1"/>
    </font>
    <font>
      <sz val="10"/>
      <name val="Times New Roman"/>
      <family val="1"/>
      <charset val="186"/>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rgb="FF000000"/>
      </right>
      <top style="medium">
        <color indexed="64"/>
      </top>
      <bottom/>
      <diagonal/>
    </border>
    <border>
      <left/>
      <right/>
      <top/>
      <bottom style="medium">
        <color indexed="64"/>
      </bottom>
      <diagonal/>
    </border>
    <border>
      <left style="medium">
        <color rgb="FF000000"/>
      </left>
      <right style="medium">
        <color rgb="FF000000"/>
      </right>
      <top style="medium">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rgb="FF000000"/>
      </left>
      <right/>
      <top/>
      <bottom style="medium">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s>
  <cellStyleXfs count="3">
    <xf numFmtId="0" fontId="0" fillId="0" borderId="0"/>
    <xf numFmtId="43" fontId="10" fillId="0" borderId="0" applyFont="0" applyFill="0" applyBorder="0" applyAlignment="0" applyProtection="0"/>
    <xf numFmtId="0" fontId="13" fillId="0" borderId="0"/>
  </cellStyleXfs>
  <cellXfs count="117">
    <xf numFmtId="0" fontId="0" fillId="0" borderId="0" xfId="0"/>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0" fillId="0" borderId="0" xfId="0" applyAlignment="1">
      <alignment horizontal="right"/>
    </xf>
    <xf numFmtId="0" fontId="4" fillId="0" borderId="5" xfId="0" applyFont="1" applyBorder="1" applyAlignment="1">
      <alignment horizontal="center" vertical="center" wrapText="1"/>
    </xf>
    <xf numFmtId="0" fontId="0" fillId="0" borderId="7" xfId="0" applyBorder="1"/>
    <xf numFmtId="0" fontId="3" fillId="0" borderId="0" xfId="0" applyFont="1" applyAlignment="1">
      <alignment vertical="center"/>
    </xf>
    <xf numFmtId="0" fontId="3" fillId="0" borderId="0" xfId="0" applyFont="1" applyAlignment="1">
      <alignment horizontal="right" vertical="center"/>
    </xf>
    <xf numFmtId="0" fontId="2" fillId="0" borderId="0" xfId="0" applyFont="1" applyAlignment="1">
      <alignment horizontal="right" vertical="center"/>
    </xf>
    <xf numFmtId="0" fontId="7" fillId="0" borderId="3" xfId="0" applyFont="1" applyBorder="1" applyAlignment="1">
      <alignment vertical="center" wrapText="1"/>
    </xf>
    <xf numFmtId="0" fontId="7" fillId="0" borderId="6" xfId="0" applyFont="1" applyBorder="1" applyAlignment="1">
      <alignment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wrapText="1"/>
    </xf>
    <xf numFmtId="0" fontId="2" fillId="0" borderId="3" xfId="0" applyFont="1" applyBorder="1" applyAlignment="1">
      <alignment vertical="center" wrapText="1"/>
    </xf>
    <xf numFmtId="0" fontId="3" fillId="0" borderId="1" xfId="0" applyFont="1" applyBorder="1" applyAlignment="1">
      <alignment horizontal="justify" vertical="center" wrapText="1"/>
    </xf>
    <xf numFmtId="0" fontId="3" fillId="0" borderId="4" xfId="0" applyFont="1" applyBorder="1" applyAlignment="1">
      <alignment horizontal="center" vertical="center" wrapText="1"/>
    </xf>
    <xf numFmtId="0" fontId="3" fillId="0" borderId="4"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0" xfId="0" applyFont="1" applyAlignment="1">
      <alignment horizontal="justify" vertical="center"/>
    </xf>
    <xf numFmtId="0" fontId="2" fillId="0" borderId="2" xfId="0" applyFont="1" applyBorder="1" applyAlignment="1">
      <alignment vertical="center" wrapText="1"/>
    </xf>
    <xf numFmtId="0" fontId="5" fillId="0" borderId="10" xfId="0" applyFont="1" applyBorder="1" applyAlignment="1">
      <alignment vertical="center" wrapText="1"/>
    </xf>
    <xf numFmtId="0" fontId="7" fillId="0" borderId="4"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horizontal="center" vertical="center" wrapText="1"/>
    </xf>
    <xf numFmtId="0" fontId="5" fillId="0" borderId="8" xfId="0" applyFont="1" applyBorder="1" applyAlignment="1">
      <alignment horizontal="center" vertical="center" wrapText="1"/>
    </xf>
    <xf numFmtId="0" fontId="1" fillId="0" borderId="0" xfId="0" applyFont="1"/>
    <xf numFmtId="0" fontId="6" fillId="0" borderId="10" xfId="0" applyFont="1" applyBorder="1" applyAlignment="1">
      <alignment vertical="center" wrapText="1"/>
    </xf>
    <xf numFmtId="0" fontId="5" fillId="0" borderId="17" xfId="0" applyFont="1" applyBorder="1" applyAlignment="1">
      <alignment vertical="center" wrapText="1"/>
    </xf>
    <xf numFmtId="0" fontId="2" fillId="0" borderId="4" xfId="0" applyFont="1" applyBorder="1" applyAlignment="1">
      <alignment horizontal="justify" vertical="center" wrapText="1"/>
    </xf>
    <xf numFmtId="0" fontId="2" fillId="0" borderId="1" xfId="0" applyFont="1" applyBorder="1" applyAlignment="1">
      <alignment horizontal="center" vertical="center"/>
    </xf>
    <xf numFmtId="0" fontId="5" fillId="0" borderId="2" xfId="0" applyFont="1" applyBorder="1" applyAlignment="1">
      <alignment vertical="center" wrapText="1"/>
    </xf>
    <xf numFmtId="0" fontId="5" fillId="0" borderId="7" xfId="0" applyFont="1" applyBorder="1" applyAlignment="1">
      <alignment vertical="center" wrapText="1"/>
    </xf>
    <xf numFmtId="0" fontId="8" fillId="0" borderId="7" xfId="0" applyFont="1" applyBorder="1" applyAlignment="1">
      <alignment horizontal="center" vertical="center" wrapText="1"/>
    </xf>
    <xf numFmtId="0" fontId="5" fillId="0" borderId="7" xfId="0" quotePrefix="1" applyFont="1" applyBorder="1" applyAlignment="1">
      <alignment horizontal="center" vertical="center" wrapText="1"/>
    </xf>
    <xf numFmtId="0" fontId="5" fillId="0" borderId="20" xfId="0" applyFont="1" applyBorder="1" applyAlignment="1">
      <alignment vertical="center" wrapText="1"/>
    </xf>
    <xf numFmtId="43" fontId="5" fillId="0" borderId="20" xfId="1" applyFont="1" applyBorder="1" applyAlignment="1">
      <alignment vertical="center" wrapText="1"/>
    </xf>
    <xf numFmtId="0" fontId="5" fillId="0" borderId="23" xfId="0" applyFont="1" applyBorder="1" applyAlignment="1">
      <alignment vertical="center" wrapText="1"/>
    </xf>
    <xf numFmtId="0" fontId="5" fillId="0" borderId="2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5" xfId="0" applyFont="1" applyBorder="1" applyAlignment="1">
      <alignment vertical="center" wrapText="1"/>
    </xf>
    <xf numFmtId="0" fontId="11" fillId="0" borderId="25" xfId="0" applyFont="1" applyBorder="1" applyAlignment="1">
      <alignment vertical="center" wrapText="1"/>
    </xf>
    <xf numFmtId="43" fontId="5" fillId="0" borderId="7" xfId="1" quotePrefix="1" applyFont="1" applyBorder="1" applyAlignment="1">
      <alignment horizontal="center" vertical="center" wrapText="1"/>
    </xf>
    <xf numFmtId="43" fontId="5" fillId="0" borderId="25" xfId="1" applyFont="1" applyBorder="1" applyAlignment="1">
      <alignment vertical="center" wrapText="1"/>
    </xf>
    <xf numFmtId="43" fontId="7" fillId="0" borderId="7" xfId="1" quotePrefix="1" applyFont="1" applyBorder="1" applyAlignment="1">
      <alignment horizontal="center" vertical="center" wrapText="1"/>
    </xf>
    <xf numFmtId="43" fontId="5" fillId="0" borderId="23" xfId="1" applyFont="1" applyBorder="1" applyAlignment="1">
      <alignment vertical="center" wrapText="1"/>
    </xf>
    <xf numFmtId="0" fontId="12" fillId="0" borderId="25" xfId="0" applyFont="1" applyBorder="1" applyAlignment="1">
      <alignment horizontal="left" vertical="center" wrapText="1"/>
    </xf>
    <xf numFmtId="0" fontId="14" fillId="0" borderId="7" xfId="2" applyFont="1" applyBorder="1" applyAlignment="1">
      <alignment horizontal="left" vertical="center" wrapText="1"/>
    </xf>
    <xf numFmtId="0" fontId="14" fillId="0" borderId="23" xfId="2" applyFont="1" applyBorder="1" applyAlignment="1">
      <alignment horizontal="left" vertical="center" wrapText="1"/>
    </xf>
    <xf numFmtId="0" fontId="3" fillId="0" borderId="9" xfId="0" applyFont="1" applyBorder="1" applyAlignment="1">
      <alignment vertical="center"/>
    </xf>
    <xf numFmtId="0" fontId="3" fillId="0" borderId="1" xfId="0" applyFont="1" applyBorder="1" applyAlignment="1">
      <alignment horizontal="center" vertical="center" wrapText="1"/>
    </xf>
    <xf numFmtId="0" fontId="9"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4"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7" fillId="0" borderId="7" xfId="0" applyFont="1" applyBorder="1" applyAlignment="1">
      <alignment horizontal="left" vertical="center" wrapText="1"/>
    </xf>
    <xf numFmtId="0" fontId="5" fillId="0" borderId="25"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0" fontId="19" fillId="0" borderId="20" xfId="0" applyFont="1" applyBorder="1" applyAlignment="1">
      <alignment horizontal="center" vertical="center" wrapText="1"/>
    </xf>
    <xf numFmtId="0" fontId="20" fillId="0" borderId="20"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0" fillId="2" borderId="7" xfId="0" applyFill="1" applyBorder="1"/>
    <xf numFmtId="0" fontId="5" fillId="0" borderId="6" xfId="0" applyFont="1" applyBorder="1" applyAlignment="1">
      <alignment horizontal="center" vertical="center" wrapText="1"/>
    </xf>
    <xf numFmtId="43" fontId="7" fillId="0" borderId="6" xfId="1" applyFont="1" applyBorder="1" applyAlignment="1">
      <alignment vertical="center" wrapText="1"/>
    </xf>
    <xf numFmtId="164" fontId="7" fillId="0" borderId="6" xfId="0" applyNumberFormat="1" applyFont="1" applyBorder="1" applyAlignment="1">
      <alignment vertical="center" wrapText="1"/>
    </xf>
    <xf numFmtId="0" fontId="2" fillId="0" borderId="6" xfId="0" quotePrefix="1" applyFont="1" applyBorder="1" applyAlignment="1">
      <alignment horizontal="center" vertical="center" wrapText="1"/>
    </xf>
    <xf numFmtId="43" fontId="2" fillId="0" borderId="4" xfId="1" applyFont="1" applyBorder="1" applyAlignment="1">
      <alignment horizontal="center" vertical="center" wrapText="1"/>
    </xf>
    <xf numFmtId="164" fontId="2" fillId="0" borderId="6" xfId="0" applyNumberFormat="1" applyFont="1" applyBorder="1" applyAlignment="1">
      <alignment horizontal="justify" vertical="center" wrapText="1"/>
    </xf>
    <xf numFmtId="164" fontId="0" fillId="0" borderId="7" xfId="0" applyNumberFormat="1" applyBorder="1"/>
    <xf numFmtId="0" fontId="0" fillId="2" borderId="7" xfId="0" applyFill="1" applyBorder="1" applyAlignment="1">
      <alignment horizontal="center"/>
    </xf>
    <xf numFmtId="164" fontId="0" fillId="2" borderId="7" xfId="0" applyNumberFormat="1" applyFill="1" applyBorder="1" applyAlignment="1">
      <alignment horizontal="center"/>
    </xf>
    <xf numFmtId="164" fontId="0" fillId="0" borderId="0" xfId="0" applyNumberFormat="1"/>
    <xf numFmtId="43" fontId="5" fillId="0" borderId="7" xfId="1" applyFont="1" applyBorder="1" applyAlignment="1">
      <alignment vertical="center" wrapText="1"/>
    </xf>
    <xf numFmtId="43" fontId="5" fillId="0" borderId="25" xfId="1" applyFont="1" applyBorder="1" applyAlignment="1">
      <alignment horizontal="center" vertical="center" wrapText="1"/>
    </xf>
    <xf numFmtId="43" fontId="2" fillId="0" borderId="6" xfId="1" applyFont="1" applyBorder="1" applyAlignment="1">
      <alignment horizontal="justify" vertical="center" wrapText="1"/>
    </xf>
    <xf numFmtId="43" fontId="2" fillId="0" borderId="7" xfId="1" applyFont="1" applyBorder="1" applyAlignment="1">
      <alignment horizontal="center" vertical="center" wrapText="1"/>
    </xf>
    <xf numFmtId="0" fontId="19" fillId="0" borderId="20" xfId="0" applyFont="1" applyBorder="1" applyAlignment="1">
      <alignment vertical="center" wrapText="1"/>
    </xf>
    <xf numFmtId="43" fontId="2" fillId="0" borderId="7" xfId="0" applyNumberFormat="1" applyFont="1" applyBorder="1" applyAlignment="1">
      <alignment horizontal="center" vertical="center" wrapText="1"/>
    </xf>
    <xf numFmtId="164" fontId="2" fillId="0" borderId="7" xfId="0" applyNumberFormat="1" applyFont="1" applyBorder="1" applyAlignment="1">
      <alignment horizontal="center" vertical="center" wrapText="1"/>
    </xf>
    <xf numFmtId="43" fontId="0" fillId="2" borderId="7" xfId="1" applyFont="1" applyFill="1" applyBorder="1" applyAlignment="1">
      <alignment horizontal="center"/>
    </xf>
    <xf numFmtId="0" fontId="0" fillId="2" borderId="7" xfId="0" applyFill="1" applyBorder="1" applyAlignment="1">
      <alignment horizontal="center" wrapText="1"/>
    </xf>
    <xf numFmtId="43" fontId="21" fillId="0" borderId="7" xfId="1" applyFont="1" applyBorder="1" applyAlignment="1">
      <alignment vertical="center" wrapText="1"/>
    </xf>
    <xf numFmtId="43" fontId="2" fillId="0" borderId="1" xfId="1" quotePrefix="1"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xf>
    <xf numFmtId="0" fontId="0" fillId="0" borderId="18" xfId="0" applyBorder="1"/>
    <xf numFmtId="0" fontId="5" fillId="0" borderId="28" xfId="0" quotePrefix="1" applyFont="1" applyBorder="1" applyAlignment="1">
      <alignment horizontal="center" vertical="center" wrapText="1"/>
    </xf>
    <xf numFmtId="164" fontId="0" fillId="0" borderId="0" xfId="0" applyNumberFormat="1" applyAlignment="1">
      <alignment horizontal="center"/>
    </xf>
    <xf numFmtId="0" fontId="6" fillId="0" borderId="17" xfId="0" applyFont="1" applyBorder="1" applyAlignment="1">
      <alignment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7" fillId="0" borderId="28" xfId="0" quotePrefix="1" applyFont="1" applyBorder="1" applyAlignment="1">
      <alignment horizontal="center" vertical="center" wrapText="1"/>
    </xf>
    <xf numFmtId="0" fontId="21" fillId="0" borderId="28" xfId="0" applyFont="1" applyBorder="1" applyAlignment="1">
      <alignment horizontal="center" vertical="center" wrapText="1"/>
    </xf>
    <xf numFmtId="0" fontId="5" fillId="0" borderId="30" xfId="0" applyFont="1" applyBorder="1" applyAlignment="1">
      <alignment horizontal="center" vertical="center" wrapText="1"/>
    </xf>
    <xf numFmtId="164" fontId="7" fillId="0" borderId="3" xfId="0" applyNumberFormat="1" applyFont="1" applyBorder="1" applyAlignment="1">
      <alignment vertical="center" wrapText="1"/>
    </xf>
    <xf numFmtId="43" fontId="2" fillId="0" borderId="3" xfId="1" applyFont="1" applyBorder="1" applyAlignment="1">
      <alignment horizontal="justify" vertical="center" wrapText="1"/>
    </xf>
    <xf numFmtId="164" fontId="2" fillId="0" borderId="3" xfId="0" applyNumberFormat="1" applyFont="1" applyBorder="1" applyAlignment="1">
      <alignment horizontal="justify" vertical="center" wrapText="1"/>
    </xf>
    <xf numFmtId="0" fontId="7" fillId="0" borderId="13" xfId="0" applyFont="1" applyBorder="1" applyAlignment="1">
      <alignment horizontal="right" vertical="center" wrapText="1"/>
    </xf>
    <xf numFmtId="0" fontId="7" fillId="0" borderId="11" xfId="0" applyFont="1" applyBorder="1" applyAlignment="1">
      <alignment horizontal="right" vertical="center" wrapText="1"/>
    </xf>
    <xf numFmtId="0" fontId="7" fillId="0" borderId="4" xfId="0" applyFont="1" applyBorder="1" applyAlignment="1">
      <alignment horizontal="right" vertical="center" wrapText="1"/>
    </xf>
    <xf numFmtId="0" fontId="3" fillId="0" borderId="0" xfId="0" applyFont="1" applyAlignment="1">
      <alignment horizontal="center" vertical="center"/>
    </xf>
    <xf numFmtId="0" fontId="2" fillId="0" borderId="12" xfId="0" applyFont="1" applyBorder="1" applyAlignment="1">
      <alignment horizontal="right" vertical="center" wrapText="1"/>
    </xf>
    <xf numFmtId="0" fontId="2" fillId="0" borderId="6" xfId="0" applyFont="1" applyBorder="1" applyAlignment="1">
      <alignment horizontal="right" vertical="center" wrapText="1"/>
    </xf>
    <xf numFmtId="0" fontId="3" fillId="0" borderId="26" xfId="0" applyFont="1" applyBorder="1" applyAlignment="1">
      <alignment horizontal="right" vertical="center" wrapText="1"/>
    </xf>
    <xf numFmtId="0" fontId="3" fillId="0" borderId="14" xfId="0" applyFont="1" applyBorder="1" applyAlignment="1">
      <alignment horizontal="right" vertical="center" wrapText="1"/>
    </xf>
    <xf numFmtId="43" fontId="18" fillId="0" borderId="7" xfId="1" applyFont="1" applyBorder="1" applyAlignment="1">
      <alignment vertical="center" wrapText="1"/>
    </xf>
    <xf numFmtId="0" fontId="3" fillId="0" borderId="15" xfId="0" applyFont="1" applyBorder="1" applyAlignment="1">
      <alignment horizontal="right" vertical="center" wrapText="1"/>
    </xf>
    <xf numFmtId="0" fontId="3" fillId="0" borderId="16" xfId="0" applyFont="1" applyBorder="1" applyAlignment="1">
      <alignment horizontal="right" vertical="center" wrapText="1"/>
    </xf>
    <xf numFmtId="43" fontId="7" fillId="0" borderId="7" xfId="0" applyNumberFormat="1" applyFont="1" applyBorder="1" applyAlignment="1">
      <alignment vertical="center" wrapText="1"/>
    </xf>
  </cellXfs>
  <cellStyles count="3">
    <cellStyle name="Įprastas" xfId="0" builtinId="0"/>
    <cellStyle name="Kablelis" xfId="1" builtinId="3"/>
    <cellStyle name="Normal 2 4" xfId="2" xr:uid="{2D7562B5-FECE-4C58-B52D-BC7453FEC9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815977</xdr:colOff>
      <xdr:row>38</xdr:row>
      <xdr:rowOff>136237</xdr:rowOff>
    </xdr:to>
    <xdr:pic>
      <xdr:nvPicPr>
        <xdr:cNvPr id="3" name="Picture 2">
          <a:extLst>
            <a:ext uri="{FF2B5EF4-FFF2-40B4-BE49-F238E27FC236}">
              <a16:creationId xmlns:a16="http://schemas.microsoft.com/office/drawing/2014/main" id="{E75546BD-ED95-3D91-8F70-5449AF3ABB93}"/>
            </a:ext>
          </a:extLst>
        </xdr:cNvPr>
        <xdr:cNvPicPr>
          <a:picLocks noChangeAspect="1"/>
        </xdr:cNvPicPr>
      </xdr:nvPicPr>
      <xdr:blipFill>
        <a:blip xmlns:r="http://schemas.openxmlformats.org/officeDocument/2006/relationships" r:embed="rId1"/>
        <a:stretch>
          <a:fillRect/>
        </a:stretch>
      </xdr:blipFill>
      <xdr:spPr>
        <a:xfrm>
          <a:off x="0" y="0"/>
          <a:ext cx="10142857" cy="7380952"/>
        </a:xfrm>
        <a:prstGeom prst="rect">
          <a:avLst/>
        </a:prstGeom>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113A4-C0B2-4908-B863-4D5C284B52E1}">
  <dimension ref="A1:J15"/>
  <sheetViews>
    <sheetView tabSelected="1" zoomScaleNormal="100" workbookViewId="0">
      <selection activeCell="A6" sqref="A6:B7"/>
    </sheetView>
  </sheetViews>
  <sheetFormatPr defaultRowHeight="15"/>
  <cols>
    <col min="2" max="2" width="83" customWidth="1"/>
    <col min="3" max="3" width="18.5703125" customWidth="1"/>
    <col min="4" max="4" width="13.7109375" customWidth="1"/>
    <col min="5" max="5" width="18.42578125" customWidth="1"/>
    <col min="6" max="6" width="13.7109375" hidden="1" customWidth="1"/>
    <col min="7" max="7" width="13.85546875" hidden="1" customWidth="1"/>
    <col min="8" max="8" width="11.28515625" hidden="1" customWidth="1"/>
    <col min="9" max="9" width="11.85546875" hidden="1" customWidth="1"/>
    <col min="10" max="10" width="13.7109375" hidden="1" customWidth="1"/>
  </cols>
  <sheetData>
    <row r="1" spans="1:10" ht="15.75" thickBot="1">
      <c r="A1" t="s">
        <v>6</v>
      </c>
    </row>
    <row r="2" spans="1:10" ht="55.5" customHeight="1">
      <c r="A2" s="4" t="s">
        <v>5</v>
      </c>
      <c r="B2" s="4" t="s">
        <v>0</v>
      </c>
      <c r="C2" s="4" t="s">
        <v>1</v>
      </c>
      <c r="D2" s="4" t="s">
        <v>2</v>
      </c>
      <c r="E2" s="4" t="s">
        <v>3</v>
      </c>
      <c r="F2" s="66" t="s">
        <v>9</v>
      </c>
      <c r="G2" s="67" t="s">
        <v>10</v>
      </c>
      <c r="H2" s="67" t="s">
        <v>11</v>
      </c>
      <c r="I2" s="67" t="s">
        <v>12</v>
      </c>
      <c r="J2" s="67" t="s">
        <v>13</v>
      </c>
    </row>
    <row r="3" spans="1:10" ht="51.75" customHeight="1">
      <c r="A3" s="4"/>
      <c r="B3" s="5"/>
      <c r="C3" s="84"/>
      <c r="D3" s="85"/>
      <c r="E3" s="84"/>
      <c r="F3" s="76" t="s">
        <v>137</v>
      </c>
      <c r="G3" s="76">
        <v>5</v>
      </c>
      <c r="H3" s="77">
        <f>D3</f>
        <v>0</v>
      </c>
      <c r="I3" s="76" t="s">
        <v>145</v>
      </c>
      <c r="J3" s="68"/>
    </row>
    <row r="4" spans="1:10" ht="65.25" customHeight="1">
      <c r="A4" s="4">
        <v>2</v>
      </c>
      <c r="B4" s="5" t="s">
        <v>4</v>
      </c>
      <c r="C4" s="82">
        <f>'TS 2P.D.'!C98</f>
        <v>29882.67</v>
      </c>
      <c r="D4" s="82">
        <f>E4-C4</f>
        <v>1598.99</v>
      </c>
      <c r="E4" s="82">
        <f>'TS 2P.D.'!D98</f>
        <v>31481.66</v>
      </c>
      <c r="F4" s="76" t="s">
        <v>137</v>
      </c>
      <c r="G4" s="76">
        <v>5</v>
      </c>
      <c r="H4" s="86">
        <f>'TS 2P.D.'!G98</f>
        <v>0</v>
      </c>
      <c r="I4" s="87" t="s">
        <v>138</v>
      </c>
      <c r="J4" s="76"/>
    </row>
    <row r="5" spans="1:10">
      <c r="C5" s="78"/>
    </row>
    <row r="7" spans="1:10">
      <c r="B7" s="6"/>
    </row>
    <row r="9" spans="1:10">
      <c r="A9" t="s">
        <v>175</v>
      </c>
    </row>
    <row r="10" spans="1:10">
      <c r="B10" s="6" t="s">
        <v>7</v>
      </c>
    </row>
    <row r="12" spans="1:10">
      <c r="A12" t="s">
        <v>8</v>
      </c>
    </row>
    <row r="15" spans="1:10">
      <c r="A15" t="s">
        <v>160</v>
      </c>
    </row>
  </sheetData>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50349-6C1D-4CF5-9998-E30A3F25CEF1}">
  <dimension ref="L1:P1"/>
  <sheetViews>
    <sheetView zoomScale="70" zoomScaleNormal="70" workbookViewId="0">
      <selection activeCell="C27" sqref="C27"/>
    </sheetView>
  </sheetViews>
  <sheetFormatPr defaultRowHeight="15"/>
  <cols>
    <col min="1" max="1" width="55.140625" customWidth="1"/>
    <col min="2" max="2" width="46.42578125" customWidth="1"/>
    <col min="3" max="3" width="52.85546875" customWidth="1"/>
    <col min="4" max="4" width="34.85546875" customWidth="1"/>
    <col min="5" max="5" width="17.5703125" customWidth="1"/>
    <col min="6" max="6" width="22" customWidth="1"/>
    <col min="7" max="7" width="16.140625" customWidth="1"/>
    <col min="8" max="8" width="39" customWidth="1"/>
    <col min="9" max="9" width="16.7109375" customWidth="1"/>
    <col min="10" max="10" width="18.42578125" customWidth="1"/>
    <col min="11" max="11" width="19" customWidth="1"/>
    <col min="12" max="12" width="19.28515625" hidden="1" customWidth="1"/>
    <col min="13" max="13" width="0" hidden="1" customWidth="1"/>
    <col min="14" max="14" width="10" hidden="1" customWidth="1"/>
    <col min="15" max="15" width="17.7109375" hidden="1" customWidth="1"/>
    <col min="16" max="16" width="22.140625" hidden="1" customWidth="1"/>
  </cols>
  <sheetData/>
  <pageMargins left="0.7" right="0.7" top="0.75" bottom="0.75" header="0.3" footer="0.3"/>
  <pageSetup paperSize="9" scale="25" orientation="portrait" r:id="rId1"/>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9C7CE-E9AB-493F-86FC-FB061494A91C}">
  <dimension ref="A37:P108"/>
  <sheetViews>
    <sheetView view="pageBreakPreview" topLeftCell="A16" zoomScale="60" zoomScaleNormal="86" workbookViewId="0">
      <selection activeCell="F79" sqref="F79"/>
    </sheetView>
  </sheetViews>
  <sheetFormatPr defaultRowHeight="15"/>
  <cols>
    <col min="1" max="1" width="30.28515625" customWidth="1"/>
    <col min="2" max="2" width="55.28515625" customWidth="1"/>
    <col min="3" max="3" width="54.42578125" customWidth="1"/>
    <col min="4" max="4" width="25.140625" customWidth="1"/>
    <col min="5" max="5" width="20.42578125" customWidth="1"/>
    <col min="6" max="6" width="15.5703125" customWidth="1"/>
    <col min="7" max="7" width="19.42578125" customWidth="1"/>
    <col min="8" max="8" width="62" customWidth="1"/>
    <col min="9" max="9" width="24.28515625" customWidth="1"/>
    <col min="10" max="10" width="18.7109375" customWidth="1"/>
    <col min="11" max="11" width="19.28515625" customWidth="1"/>
    <col min="12" max="12" width="21.5703125" hidden="1" customWidth="1"/>
    <col min="13" max="13" width="17.28515625" hidden="1" customWidth="1"/>
    <col min="14" max="14" width="9.85546875" hidden="1" customWidth="1"/>
    <col min="15" max="15" width="16.42578125" hidden="1" customWidth="1"/>
    <col min="16" max="16" width="18.42578125" hidden="1" customWidth="1"/>
  </cols>
  <sheetData>
    <row r="37" spans="1:15">
      <c r="E37" s="6"/>
    </row>
    <row r="38" spans="1:15">
      <c r="E38" s="6"/>
    </row>
    <row r="39" spans="1:15">
      <c r="E39" s="6"/>
    </row>
    <row r="40" spans="1:15">
      <c r="A40" s="30"/>
      <c r="D40" s="30" t="s">
        <v>14</v>
      </c>
      <c r="E40" s="6"/>
    </row>
    <row r="42" spans="1:15" ht="15.75" thickBot="1">
      <c r="A42" s="30" t="s">
        <v>100</v>
      </c>
      <c r="G42" s="78"/>
      <c r="H42" s="78"/>
    </row>
    <row r="43" spans="1:15" ht="73.5" customHeight="1" thickBot="1">
      <c r="A43" s="25" t="s">
        <v>15</v>
      </c>
      <c r="B43" s="32" t="s">
        <v>16</v>
      </c>
      <c r="C43" s="35" t="s">
        <v>17</v>
      </c>
      <c r="D43" s="29" t="s">
        <v>18</v>
      </c>
      <c r="E43" s="31" t="s">
        <v>19</v>
      </c>
      <c r="F43" s="95" t="s">
        <v>147</v>
      </c>
      <c r="G43" s="36" t="s">
        <v>60</v>
      </c>
      <c r="H43" s="36" t="s">
        <v>20</v>
      </c>
      <c r="I43" s="90"/>
      <c r="J43" s="90"/>
      <c r="K43" s="90"/>
      <c r="L43" s="90"/>
      <c r="M43" s="90"/>
    </row>
    <row r="44" spans="1:15" ht="107.25" customHeight="1">
      <c r="A44" s="55" t="s">
        <v>63</v>
      </c>
      <c r="B44" s="83" t="s">
        <v>64</v>
      </c>
      <c r="C44" s="39" t="s">
        <v>101</v>
      </c>
      <c r="D44" s="65">
        <v>1500</v>
      </c>
      <c r="E44" s="40">
        <v>326.7</v>
      </c>
      <c r="F44" s="96">
        <v>5</v>
      </c>
      <c r="G44" s="79">
        <f>ROUND(E44*20,2)</f>
        <v>6534</v>
      </c>
      <c r="H44" s="36" t="s">
        <v>165</v>
      </c>
      <c r="I44" s="91"/>
      <c r="J44" s="91"/>
      <c r="K44" s="94"/>
      <c r="L44" s="91"/>
      <c r="M44" s="91"/>
      <c r="O44" s="78"/>
    </row>
    <row r="45" spans="1:15" ht="61.5" customHeight="1">
      <c r="A45" s="56" t="s">
        <v>65</v>
      </c>
      <c r="B45" s="36" t="s">
        <v>66</v>
      </c>
      <c r="C45" s="36" t="s">
        <v>102</v>
      </c>
      <c r="D45" s="37">
        <v>400</v>
      </c>
      <c r="E45" s="79">
        <v>73.260000000000005</v>
      </c>
      <c r="F45" s="97">
        <v>5</v>
      </c>
      <c r="G45" s="79">
        <f>ROUND(E45*14,2)</f>
        <v>1025.6400000000001</v>
      </c>
      <c r="H45" s="36" t="s">
        <v>166</v>
      </c>
      <c r="I45" s="91"/>
      <c r="J45" s="91"/>
      <c r="K45" s="94"/>
      <c r="L45" s="91"/>
      <c r="M45" s="91"/>
      <c r="O45" s="78"/>
    </row>
    <row r="46" spans="1:15" ht="25.5">
      <c r="A46" s="56" t="s">
        <v>67</v>
      </c>
      <c r="B46" s="36" t="s">
        <v>68</v>
      </c>
      <c r="C46" s="36" t="s">
        <v>21</v>
      </c>
      <c r="D46" s="38" t="s">
        <v>113</v>
      </c>
      <c r="E46" s="46" t="s">
        <v>113</v>
      </c>
      <c r="F46" s="93" t="s">
        <v>113</v>
      </c>
      <c r="G46" s="46" t="s">
        <v>113</v>
      </c>
      <c r="H46" s="38" t="s">
        <v>113</v>
      </c>
      <c r="I46" s="91"/>
      <c r="J46" s="91"/>
      <c r="K46" s="94"/>
      <c r="L46" s="91"/>
      <c r="M46" s="91"/>
    </row>
    <row r="47" spans="1:15" ht="45" customHeight="1" thickBot="1">
      <c r="A47" s="57" t="s">
        <v>111</v>
      </c>
      <c r="B47" s="45" t="s">
        <v>110</v>
      </c>
      <c r="C47" s="44"/>
      <c r="D47" s="62" t="s">
        <v>113</v>
      </c>
      <c r="E47" s="47">
        <v>117.21</v>
      </c>
      <c r="F47" s="98">
        <v>5</v>
      </c>
      <c r="G47" s="79">
        <f>ROUND(E47*3,2)</f>
        <v>351.63</v>
      </c>
      <c r="H47" s="36" t="s">
        <v>149</v>
      </c>
      <c r="I47" s="91"/>
      <c r="J47" s="91"/>
      <c r="K47" s="94"/>
      <c r="L47" s="91"/>
      <c r="M47" s="91"/>
    </row>
    <row r="48" spans="1:15" ht="120.75" customHeight="1">
      <c r="A48" s="55" t="s">
        <v>69</v>
      </c>
      <c r="B48" s="83" t="s">
        <v>70</v>
      </c>
      <c r="C48" s="39" t="s">
        <v>103</v>
      </c>
      <c r="D48" s="65">
        <v>4000</v>
      </c>
      <c r="E48" s="40">
        <v>236.86</v>
      </c>
      <c r="F48" s="96">
        <v>5</v>
      </c>
      <c r="G48" s="79">
        <f>ROUND(E48*46,2)</f>
        <v>10895.56</v>
      </c>
      <c r="H48" s="36" t="s">
        <v>167</v>
      </c>
      <c r="I48" s="91"/>
      <c r="J48" s="91"/>
      <c r="K48" s="94"/>
      <c r="L48" s="91"/>
      <c r="M48" s="91"/>
    </row>
    <row r="49" spans="1:13" ht="52.5" customHeight="1">
      <c r="A49" s="56" t="s">
        <v>71</v>
      </c>
      <c r="B49" s="36" t="s">
        <v>72</v>
      </c>
      <c r="C49" s="36" t="s">
        <v>73</v>
      </c>
      <c r="D49" s="43">
        <v>400</v>
      </c>
      <c r="E49" s="46" t="s">
        <v>113</v>
      </c>
      <c r="F49" s="99" t="s">
        <v>113</v>
      </c>
      <c r="G49" s="46" t="s">
        <v>113</v>
      </c>
      <c r="H49" s="36" t="s">
        <v>172</v>
      </c>
      <c r="I49" s="91"/>
      <c r="J49" s="91"/>
      <c r="K49" s="94"/>
      <c r="L49" s="91"/>
      <c r="M49" s="91"/>
    </row>
    <row r="50" spans="1:13" ht="25.5">
      <c r="A50" s="56" t="s">
        <v>74</v>
      </c>
      <c r="B50" s="36" t="s">
        <v>75</v>
      </c>
      <c r="C50" s="36" t="s">
        <v>21</v>
      </c>
      <c r="D50" s="38" t="s">
        <v>113</v>
      </c>
      <c r="E50" s="48" t="s">
        <v>113</v>
      </c>
      <c r="F50" s="99" t="s">
        <v>113</v>
      </c>
      <c r="G50" s="46" t="s">
        <v>113</v>
      </c>
      <c r="H50" s="38" t="s">
        <v>113</v>
      </c>
      <c r="I50" s="91"/>
      <c r="J50" s="91"/>
      <c r="K50" s="94"/>
      <c r="L50" s="91"/>
      <c r="M50" s="91"/>
    </row>
    <row r="51" spans="1:13" ht="50.25" customHeight="1" thickBot="1">
      <c r="A51" s="57" t="s">
        <v>112</v>
      </c>
      <c r="B51" s="45" t="s">
        <v>114</v>
      </c>
      <c r="C51" s="44"/>
      <c r="D51" s="62" t="s">
        <v>113</v>
      </c>
      <c r="E51" s="80">
        <v>106.08</v>
      </c>
      <c r="F51" s="98">
        <v>5</v>
      </c>
      <c r="G51" s="79">
        <f>ROUND(E51*3,2)</f>
        <v>318.24</v>
      </c>
      <c r="H51" s="36" t="s">
        <v>150</v>
      </c>
      <c r="I51" s="91"/>
      <c r="J51" s="91"/>
      <c r="K51" s="94"/>
      <c r="L51" s="91"/>
      <c r="M51" s="91"/>
    </row>
    <row r="52" spans="1:13" ht="103.5" customHeight="1">
      <c r="A52" s="55" t="s">
        <v>76</v>
      </c>
      <c r="B52" s="83" t="s">
        <v>77</v>
      </c>
      <c r="C52" s="39" t="s">
        <v>104</v>
      </c>
      <c r="D52" s="64">
        <v>200</v>
      </c>
      <c r="E52" s="40">
        <v>689</v>
      </c>
      <c r="F52" s="96">
        <v>5</v>
      </c>
      <c r="G52" s="79">
        <f>ROUND(E52*5,2)</f>
        <v>3445</v>
      </c>
      <c r="H52" s="36" t="s">
        <v>168</v>
      </c>
      <c r="I52" s="91"/>
      <c r="J52" s="91"/>
      <c r="K52" s="94"/>
      <c r="L52" s="91"/>
      <c r="M52" s="91"/>
    </row>
    <row r="53" spans="1:13" ht="56.25" customHeight="1">
      <c r="A53" s="56" t="s">
        <v>78</v>
      </c>
      <c r="B53" s="36" t="s">
        <v>79</v>
      </c>
      <c r="C53" s="36" t="s">
        <v>80</v>
      </c>
      <c r="D53" s="43">
        <v>200</v>
      </c>
      <c r="E53" s="88">
        <v>102.52</v>
      </c>
      <c r="F53" s="100">
        <v>5</v>
      </c>
      <c r="G53" s="88">
        <f>ROUND(E53*14,2)</f>
        <v>1435.28</v>
      </c>
      <c r="H53" s="36" t="s">
        <v>169</v>
      </c>
      <c r="I53" s="91"/>
      <c r="J53" s="91"/>
      <c r="K53" s="94"/>
      <c r="L53" s="91"/>
      <c r="M53" s="91"/>
    </row>
    <row r="54" spans="1:13" ht="30" customHeight="1">
      <c r="A54" s="56" t="s">
        <v>81</v>
      </c>
      <c r="B54" s="36" t="s">
        <v>75</v>
      </c>
      <c r="C54" s="36" t="s">
        <v>21</v>
      </c>
      <c r="D54" s="38" t="s">
        <v>113</v>
      </c>
      <c r="E54" s="48" t="s">
        <v>113</v>
      </c>
      <c r="F54" s="97"/>
      <c r="G54" s="46" t="s">
        <v>113</v>
      </c>
      <c r="H54" s="38" t="s">
        <v>113</v>
      </c>
      <c r="I54" s="91"/>
      <c r="J54" s="91"/>
      <c r="K54" s="94"/>
      <c r="L54" s="91"/>
      <c r="M54" s="91"/>
    </row>
    <row r="55" spans="1:13" ht="47.25" customHeight="1" thickBot="1">
      <c r="A55" s="57" t="s">
        <v>115</v>
      </c>
      <c r="B55" s="45" t="s">
        <v>116</v>
      </c>
      <c r="C55" s="44"/>
      <c r="D55" s="62" t="s">
        <v>113</v>
      </c>
      <c r="E55" s="47">
        <v>254.24</v>
      </c>
      <c r="F55" s="98">
        <v>5</v>
      </c>
      <c r="G55" s="79">
        <f>ROUND(E55*3,2)</f>
        <v>762.72</v>
      </c>
      <c r="H55" s="36" t="s">
        <v>151</v>
      </c>
      <c r="I55" s="91"/>
      <c r="J55" s="91"/>
      <c r="K55" s="94"/>
      <c r="L55" s="91"/>
      <c r="M55" s="91"/>
    </row>
    <row r="56" spans="1:13" ht="82.5" customHeight="1">
      <c r="A56" s="55" t="s">
        <v>82</v>
      </c>
      <c r="B56" s="83" t="s">
        <v>83</v>
      </c>
      <c r="C56" s="39" t="s">
        <v>105</v>
      </c>
      <c r="D56" s="64">
        <v>200</v>
      </c>
      <c r="E56" s="40">
        <v>45</v>
      </c>
      <c r="F56" s="96">
        <v>5</v>
      </c>
      <c r="G56" s="79">
        <f>ROUND(E56*5,2)</f>
        <v>225</v>
      </c>
      <c r="H56" s="36" t="s">
        <v>170</v>
      </c>
      <c r="I56" s="91"/>
      <c r="J56" s="91"/>
      <c r="K56" s="94"/>
      <c r="L56" s="91"/>
      <c r="M56" s="91"/>
    </row>
    <row r="57" spans="1:13" ht="51" customHeight="1">
      <c r="A57" s="56" t="s">
        <v>84</v>
      </c>
      <c r="B57" s="36" t="s">
        <v>85</v>
      </c>
      <c r="C57" s="36" t="s">
        <v>86</v>
      </c>
      <c r="D57" s="43">
        <v>200</v>
      </c>
      <c r="E57" s="48" t="s">
        <v>113</v>
      </c>
      <c r="F57" s="97"/>
      <c r="G57" s="46" t="s">
        <v>113</v>
      </c>
      <c r="H57" s="36" t="s">
        <v>172</v>
      </c>
      <c r="I57" s="91"/>
      <c r="J57" s="91"/>
      <c r="K57" s="94"/>
      <c r="L57" s="91"/>
      <c r="M57" s="91"/>
    </row>
    <row r="58" spans="1:13" ht="25.5">
      <c r="A58" s="56" t="s">
        <v>87</v>
      </c>
      <c r="B58" s="36" t="s">
        <v>117</v>
      </c>
      <c r="C58" s="36" t="s">
        <v>21</v>
      </c>
      <c r="D58" s="48" t="s">
        <v>113</v>
      </c>
      <c r="E58" s="48" t="s">
        <v>113</v>
      </c>
      <c r="F58" s="97"/>
      <c r="G58" s="46" t="s">
        <v>113</v>
      </c>
      <c r="H58" s="38" t="s">
        <v>113</v>
      </c>
      <c r="I58" s="91"/>
      <c r="J58" s="91"/>
      <c r="K58" s="94"/>
      <c r="L58" s="91"/>
      <c r="M58" s="91"/>
    </row>
    <row r="59" spans="1:13" ht="45" customHeight="1" thickBot="1">
      <c r="A59" s="57" t="s">
        <v>118</v>
      </c>
      <c r="B59" s="45" t="s">
        <v>119</v>
      </c>
      <c r="C59" s="44"/>
      <c r="D59" s="62" t="s">
        <v>113</v>
      </c>
      <c r="E59" s="47">
        <f>89.76</f>
        <v>89.76</v>
      </c>
      <c r="F59" s="98">
        <v>5</v>
      </c>
      <c r="G59" s="79">
        <f>ROUND(E59*3,2)</f>
        <v>269.27999999999997</v>
      </c>
      <c r="H59" s="36" t="s">
        <v>152</v>
      </c>
      <c r="I59" s="91"/>
      <c r="J59" s="91"/>
      <c r="K59" s="94"/>
      <c r="L59" s="91"/>
      <c r="M59" s="91"/>
    </row>
    <row r="60" spans="1:13" ht="93.75" customHeight="1">
      <c r="A60" s="55" t="s">
        <v>88</v>
      </c>
      <c r="B60" s="83" t="s">
        <v>89</v>
      </c>
      <c r="C60" s="39" t="s">
        <v>107</v>
      </c>
      <c r="D60" s="64">
        <v>200</v>
      </c>
      <c r="E60" s="40">
        <v>45</v>
      </c>
      <c r="F60" s="96">
        <v>5</v>
      </c>
      <c r="G60" s="79">
        <f>ROUND(E60*5,2)</f>
        <v>225</v>
      </c>
      <c r="H60" s="36" t="s">
        <v>171</v>
      </c>
      <c r="I60" s="91"/>
      <c r="J60" s="91"/>
      <c r="K60" s="94"/>
      <c r="L60" s="91"/>
      <c r="M60" s="91"/>
    </row>
    <row r="61" spans="1:13" ht="57.75" customHeight="1">
      <c r="A61" s="56" t="s">
        <v>90</v>
      </c>
      <c r="B61" s="36" t="s">
        <v>91</v>
      </c>
      <c r="C61" s="36" t="s">
        <v>86</v>
      </c>
      <c r="D61" s="43">
        <v>200</v>
      </c>
      <c r="E61" s="46" t="s">
        <v>113</v>
      </c>
      <c r="F61" s="97">
        <v>5</v>
      </c>
      <c r="G61" s="46" t="s">
        <v>113</v>
      </c>
      <c r="H61" s="36" t="s">
        <v>173</v>
      </c>
      <c r="I61" s="91"/>
      <c r="J61" s="91"/>
      <c r="K61" s="94"/>
      <c r="L61" s="91"/>
      <c r="M61" s="91"/>
    </row>
    <row r="62" spans="1:13" ht="38.25">
      <c r="A62" s="56" t="s">
        <v>92</v>
      </c>
      <c r="B62" s="36" t="s">
        <v>106</v>
      </c>
      <c r="C62" s="36" t="s">
        <v>93</v>
      </c>
      <c r="D62" s="38" t="s">
        <v>113</v>
      </c>
      <c r="E62" s="79"/>
      <c r="F62" s="97"/>
      <c r="G62" s="79"/>
      <c r="H62" s="36"/>
      <c r="I62" s="91"/>
      <c r="J62" s="91"/>
      <c r="K62" s="94"/>
      <c r="L62" s="91"/>
      <c r="M62" s="91"/>
    </row>
    <row r="63" spans="1:13" ht="46.5" customHeight="1" thickBot="1">
      <c r="A63" s="57"/>
      <c r="B63" s="50" t="s">
        <v>120</v>
      </c>
      <c r="C63" s="44"/>
      <c r="D63" s="62" t="s">
        <v>113</v>
      </c>
      <c r="E63" s="47">
        <v>89.76</v>
      </c>
      <c r="F63" s="98"/>
      <c r="G63" s="79">
        <f>ROUND(E63*3,2)</f>
        <v>269.27999999999997</v>
      </c>
      <c r="H63" s="36" t="s">
        <v>158</v>
      </c>
      <c r="I63" s="91"/>
      <c r="J63" s="91"/>
      <c r="K63" s="94"/>
      <c r="L63" s="91"/>
      <c r="M63" s="91"/>
    </row>
    <row r="64" spans="1:13" ht="28.9" customHeight="1">
      <c r="A64" s="58" t="s">
        <v>94</v>
      </c>
      <c r="B64" s="83" t="s">
        <v>95</v>
      </c>
      <c r="C64" s="39" t="s">
        <v>21</v>
      </c>
      <c r="D64" s="42"/>
      <c r="E64" s="40"/>
      <c r="F64" s="96"/>
      <c r="G64" s="36"/>
      <c r="H64" s="36"/>
      <c r="I64" s="91"/>
      <c r="J64" s="91"/>
      <c r="K64" s="94"/>
      <c r="L64" s="91"/>
      <c r="M64" s="91"/>
    </row>
    <row r="65" spans="1:16" ht="63.75" customHeight="1">
      <c r="A65" s="59" t="s">
        <v>128</v>
      </c>
      <c r="B65" s="61" t="s">
        <v>121</v>
      </c>
      <c r="C65" s="36"/>
      <c r="D65" s="43" t="s">
        <v>148</v>
      </c>
      <c r="E65" s="79">
        <v>112.71</v>
      </c>
      <c r="F65" s="97">
        <v>5</v>
      </c>
      <c r="G65" s="79">
        <f>ROUND(E65*14,2)</f>
        <v>1577.94</v>
      </c>
      <c r="H65" s="36" t="s">
        <v>174</v>
      </c>
      <c r="I65" s="91"/>
      <c r="J65" s="91"/>
      <c r="K65" s="94"/>
      <c r="L65" s="91"/>
      <c r="M65" s="91"/>
    </row>
    <row r="66" spans="1:16" ht="39" customHeight="1">
      <c r="A66" s="59" t="s">
        <v>129</v>
      </c>
      <c r="B66" s="51" t="s">
        <v>122</v>
      </c>
      <c r="C66" s="36"/>
      <c r="D66" s="38" t="s">
        <v>113</v>
      </c>
      <c r="E66" s="79">
        <v>46.41</v>
      </c>
      <c r="F66" s="97">
        <v>5</v>
      </c>
      <c r="G66" s="79">
        <f>ROUND(E66*22,2)</f>
        <v>1021.02</v>
      </c>
      <c r="H66" s="36" t="s">
        <v>156</v>
      </c>
      <c r="I66" s="91"/>
      <c r="J66" s="91"/>
      <c r="K66" s="94"/>
      <c r="L66" s="91"/>
      <c r="M66" s="91"/>
    </row>
    <row r="67" spans="1:16" ht="38.25" customHeight="1">
      <c r="A67" s="59" t="s">
        <v>130</v>
      </c>
      <c r="B67" s="51" t="s">
        <v>123</v>
      </c>
      <c r="C67" s="36"/>
      <c r="D67" s="38" t="s">
        <v>113</v>
      </c>
      <c r="E67" s="79">
        <v>39.909999999999997</v>
      </c>
      <c r="F67" s="97">
        <v>5</v>
      </c>
      <c r="G67" s="79">
        <f>ROUND(E67*15,2)</f>
        <v>598.65</v>
      </c>
      <c r="H67" s="36" t="s">
        <v>153</v>
      </c>
      <c r="I67" s="91"/>
      <c r="J67" s="91"/>
      <c r="K67" s="94"/>
      <c r="L67" s="91"/>
      <c r="M67" s="91"/>
    </row>
    <row r="68" spans="1:16" ht="38.25" customHeight="1">
      <c r="A68" s="59" t="s">
        <v>131</v>
      </c>
      <c r="B68" s="51" t="s">
        <v>124</v>
      </c>
      <c r="C68" s="36"/>
      <c r="D68" s="38" t="s">
        <v>113</v>
      </c>
      <c r="E68" s="79">
        <v>39.909999999999997</v>
      </c>
      <c r="F68" s="97">
        <v>5</v>
      </c>
      <c r="G68" s="79">
        <f>ROUND(E68*4,2)</f>
        <v>159.63999999999999</v>
      </c>
      <c r="H68" s="36" t="s">
        <v>155</v>
      </c>
      <c r="I68" s="91"/>
      <c r="J68" s="91"/>
      <c r="K68" s="94"/>
      <c r="L68" s="91"/>
      <c r="M68" s="91"/>
    </row>
    <row r="69" spans="1:16" ht="35.25" customHeight="1">
      <c r="A69" s="59" t="s">
        <v>132</v>
      </c>
      <c r="B69" s="51" t="s">
        <v>125</v>
      </c>
      <c r="C69" s="36"/>
      <c r="D69" s="38" t="s">
        <v>113</v>
      </c>
      <c r="E69" s="79">
        <v>45.08</v>
      </c>
      <c r="F69" s="97">
        <v>5</v>
      </c>
      <c r="G69" s="79">
        <f>ROUND(E69*2,2)</f>
        <v>90.16</v>
      </c>
      <c r="H69" s="36" t="s">
        <v>159</v>
      </c>
      <c r="I69" s="91"/>
      <c r="J69" s="91"/>
      <c r="K69" s="94"/>
      <c r="L69" s="91"/>
      <c r="M69" s="91"/>
    </row>
    <row r="70" spans="1:16" ht="42.75" customHeight="1">
      <c r="A70" s="59" t="s">
        <v>133</v>
      </c>
      <c r="B70" s="51" t="s">
        <v>126</v>
      </c>
      <c r="C70" s="36"/>
      <c r="D70" s="38" t="s">
        <v>113</v>
      </c>
      <c r="E70" s="79">
        <v>4.6399999999999997</v>
      </c>
      <c r="F70" s="97">
        <v>5</v>
      </c>
      <c r="G70" s="79">
        <f>ROUND(E70*5,2)</f>
        <v>23.2</v>
      </c>
      <c r="H70" s="36" t="s">
        <v>154</v>
      </c>
      <c r="I70" s="91"/>
      <c r="J70" s="91"/>
      <c r="K70" s="94"/>
      <c r="L70" s="91"/>
      <c r="M70" s="91"/>
    </row>
    <row r="71" spans="1:16" ht="31.15" customHeight="1" thickBot="1">
      <c r="A71" s="60" t="s">
        <v>134</v>
      </c>
      <c r="B71" s="52" t="s">
        <v>127</v>
      </c>
      <c r="C71" s="41"/>
      <c r="D71" s="63" t="s">
        <v>113</v>
      </c>
      <c r="E71" s="49">
        <v>53.43</v>
      </c>
      <c r="F71" s="101">
        <v>21</v>
      </c>
      <c r="G71" s="79">
        <f>ROUND(E71*1,2)</f>
        <v>53.43</v>
      </c>
      <c r="H71" s="36" t="s">
        <v>157</v>
      </c>
      <c r="I71" s="91"/>
      <c r="J71" s="91"/>
      <c r="K71" s="94"/>
      <c r="L71" s="91"/>
      <c r="M71" s="91"/>
    </row>
    <row r="72" spans="1:16" ht="16.5" thickBot="1">
      <c r="A72" s="111" t="s">
        <v>22</v>
      </c>
      <c r="B72" s="112"/>
      <c r="C72" s="112"/>
      <c r="D72" s="112"/>
      <c r="E72" s="112"/>
      <c r="F72" s="112"/>
      <c r="G72" s="113">
        <f>SUM(G44:G71)</f>
        <v>29280.67</v>
      </c>
      <c r="H72" s="113"/>
      <c r="K72" s="78"/>
    </row>
    <row r="73" spans="1:16" ht="16.5" thickBot="1">
      <c r="A73" s="114" t="s">
        <v>146</v>
      </c>
      <c r="B73" s="115"/>
      <c r="C73" s="115"/>
      <c r="D73" s="115"/>
      <c r="E73" s="115"/>
      <c r="F73" s="115"/>
      <c r="G73" s="116">
        <v>1472.57</v>
      </c>
      <c r="H73" s="116"/>
      <c r="I73" s="78"/>
      <c r="J73" s="78"/>
    </row>
    <row r="74" spans="1:16" ht="16.5" thickBot="1">
      <c r="A74" s="114" t="s">
        <v>23</v>
      </c>
      <c r="B74" s="115"/>
      <c r="C74" s="115"/>
      <c r="D74" s="115"/>
      <c r="E74" s="115"/>
      <c r="F74" s="115"/>
      <c r="G74" s="116">
        <f>SUM(G72:H73)</f>
        <v>30753.24</v>
      </c>
      <c r="H74" s="116"/>
      <c r="J74" s="78"/>
    </row>
    <row r="75" spans="1:16" ht="15.75">
      <c r="A75" s="10"/>
    </row>
    <row r="76" spans="1:16" ht="16.5" thickBot="1">
      <c r="A76" s="53" t="s">
        <v>24</v>
      </c>
      <c r="B76" s="53"/>
      <c r="I76" s="11" t="s">
        <v>25</v>
      </c>
    </row>
    <row r="77" spans="1:16" ht="100.5" customHeight="1" thickBot="1">
      <c r="A77" s="27" t="s">
        <v>15</v>
      </c>
      <c r="B77" s="27" t="s">
        <v>26</v>
      </c>
      <c r="C77" s="27" t="s">
        <v>27</v>
      </c>
      <c r="D77" s="27" t="s">
        <v>28</v>
      </c>
      <c r="E77" s="26" t="s">
        <v>108</v>
      </c>
      <c r="F77" s="27" t="s">
        <v>29</v>
      </c>
      <c r="G77" s="27" t="s">
        <v>30</v>
      </c>
      <c r="H77" s="27" t="s">
        <v>31</v>
      </c>
      <c r="I77" s="27" t="s">
        <v>32</v>
      </c>
      <c r="J77" s="26" t="s">
        <v>61</v>
      </c>
      <c r="K77" s="27" t="s">
        <v>62</v>
      </c>
      <c r="L77" s="7" t="s">
        <v>9</v>
      </c>
      <c r="M77" s="7" t="s">
        <v>10</v>
      </c>
      <c r="N77" s="7" t="s">
        <v>11</v>
      </c>
      <c r="O77" s="7" t="s">
        <v>12</v>
      </c>
      <c r="P77" s="7" t="s">
        <v>13</v>
      </c>
    </row>
    <row r="78" spans="1:16" ht="15.75" thickBot="1">
      <c r="A78" s="14">
        <v>1</v>
      </c>
      <c r="B78" s="15">
        <v>2</v>
      </c>
      <c r="C78" s="15">
        <v>3</v>
      </c>
      <c r="D78" s="15">
        <v>4</v>
      </c>
      <c r="E78" s="15">
        <v>5</v>
      </c>
      <c r="F78" s="15">
        <v>6</v>
      </c>
      <c r="G78" s="15">
        <v>7</v>
      </c>
      <c r="H78" s="15">
        <v>8</v>
      </c>
      <c r="I78" s="15">
        <v>9</v>
      </c>
      <c r="J78" s="15">
        <v>10</v>
      </c>
      <c r="K78" s="14">
        <v>11</v>
      </c>
      <c r="L78" s="92"/>
      <c r="M78" s="8"/>
      <c r="N78" s="8"/>
      <c r="O78" s="8"/>
      <c r="P78" s="8"/>
    </row>
    <row r="79" spans="1:16" ht="76.150000000000006" customHeight="1" thickBot="1">
      <c r="A79" s="12">
        <v>1</v>
      </c>
      <c r="B79" s="69" t="s">
        <v>136</v>
      </c>
      <c r="C79" s="15">
        <v>1</v>
      </c>
      <c r="D79" s="70">
        <v>364</v>
      </c>
      <c r="E79" s="71">
        <f>D79*C79</f>
        <v>364</v>
      </c>
      <c r="F79" s="13" t="s">
        <v>142</v>
      </c>
      <c r="G79" s="15" t="s">
        <v>143</v>
      </c>
      <c r="H79" s="15">
        <v>1</v>
      </c>
      <c r="I79" s="70">
        <v>238</v>
      </c>
      <c r="J79" s="71">
        <f>I79*H79</f>
        <v>238</v>
      </c>
      <c r="K79" s="102">
        <f>E79+I79</f>
        <v>602</v>
      </c>
      <c r="L79" s="92" t="s">
        <v>137</v>
      </c>
      <c r="M79" s="8">
        <v>21</v>
      </c>
      <c r="N79" s="75">
        <f>K79*1.21-K79</f>
        <v>126.42</v>
      </c>
      <c r="O79" s="8" t="s">
        <v>138</v>
      </c>
      <c r="P79" s="8">
        <v>910287</v>
      </c>
    </row>
    <row r="80" spans="1:16" ht="15.75" thickBot="1">
      <c r="A80" s="105" t="s">
        <v>33</v>
      </c>
      <c r="B80" s="106"/>
      <c r="C80" s="106"/>
      <c r="D80" s="106"/>
      <c r="E80" s="106"/>
      <c r="F80" s="106"/>
      <c r="G80" s="106"/>
      <c r="H80" s="106"/>
      <c r="I80" s="106"/>
      <c r="J80" s="107"/>
      <c r="K80" s="102">
        <f>K79</f>
        <v>602</v>
      </c>
      <c r="L80" s="92"/>
      <c r="M80" s="8"/>
      <c r="N80" s="8"/>
      <c r="O80" s="8"/>
      <c r="P80" s="8"/>
    </row>
    <row r="81" spans="1:16" ht="15.75" thickBot="1">
      <c r="A81" s="105" t="s">
        <v>144</v>
      </c>
      <c r="B81" s="106"/>
      <c r="C81" s="106"/>
      <c r="D81" s="106"/>
      <c r="E81" s="106"/>
      <c r="F81" s="106"/>
      <c r="G81" s="106"/>
      <c r="H81" s="106"/>
      <c r="I81" s="106"/>
      <c r="J81" s="107"/>
      <c r="K81" s="102">
        <f>N79</f>
        <v>126.42</v>
      </c>
      <c r="L81" s="92"/>
      <c r="M81" s="8"/>
      <c r="N81" s="8"/>
      <c r="O81" s="8"/>
      <c r="P81" s="8"/>
    </row>
    <row r="82" spans="1:16" ht="15.75" thickBot="1">
      <c r="A82" s="105" t="s">
        <v>34</v>
      </c>
      <c r="B82" s="106"/>
      <c r="C82" s="106"/>
      <c r="D82" s="106"/>
      <c r="E82" s="106"/>
      <c r="F82" s="106"/>
      <c r="G82" s="106"/>
      <c r="H82" s="106"/>
      <c r="I82" s="106"/>
      <c r="J82" s="107"/>
      <c r="K82" s="102">
        <f>SUM(K80:K81)</f>
        <v>728.42</v>
      </c>
      <c r="L82" s="92"/>
      <c r="M82" s="8"/>
      <c r="N82" s="8"/>
      <c r="O82" s="8"/>
      <c r="P82" s="8"/>
    </row>
    <row r="83" spans="1:16" ht="15.75">
      <c r="A83" s="16"/>
    </row>
    <row r="84" spans="1:16" ht="15.75">
      <c r="A84" s="16" t="s">
        <v>35</v>
      </c>
    </row>
    <row r="85" spans="1:16" ht="15.75">
      <c r="A85" s="16" t="s">
        <v>36</v>
      </c>
    </row>
    <row r="86" spans="1:16" ht="15.75">
      <c r="A86" s="11"/>
    </row>
    <row r="87" spans="1:16" ht="15.75">
      <c r="A87" s="108" t="s">
        <v>37</v>
      </c>
      <c r="B87" s="108"/>
    </row>
    <row r="88" spans="1:16" ht="16.5" thickBot="1">
      <c r="A88" s="10" t="s">
        <v>38</v>
      </c>
    </row>
    <row r="89" spans="1:16" ht="81" customHeight="1" thickBot="1">
      <c r="A89" s="17" t="s">
        <v>39</v>
      </c>
      <c r="B89" s="73">
        <v>70</v>
      </c>
    </row>
    <row r="90" spans="1:16" ht="52.9" customHeight="1" thickBot="1">
      <c r="A90" s="18" t="s">
        <v>40</v>
      </c>
      <c r="B90" s="72">
        <v>0</v>
      </c>
    </row>
    <row r="91" spans="1:16" ht="15.75">
      <c r="A91" s="9"/>
    </row>
    <row r="92" spans="1:16" ht="15.75">
      <c r="A92" s="108" t="s">
        <v>96</v>
      </c>
      <c r="B92" s="108"/>
    </row>
    <row r="93" spans="1:16" ht="16.5" thickBot="1">
      <c r="A93" s="10" t="s">
        <v>41</v>
      </c>
    </row>
    <row r="94" spans="1:16" ht="16.5" thickBot="1">
      <c r="A94" s="54" t="s">
        <v>42</v>
      </c>
      <c r="B94" s="20" t="s">
        <v>43</v>
      </c>
      <c r="C94" s="21" t="s">
        <v>44</v>
      </c>
      <c r="D94" s="19" t="s">
        <v>45</v>
      </c>
      <c r="E94" s="90"/>
      <c r="F94" s="90"/>
      <c r="G94" s="90"/>
      <c r="H94" s="90"/>
      <c r="I94" s="90"/>
    </row>
    <row r="95" spans="1:16" ht="42" customHeight="1" thickBot="1">
      <c r="A95" s="2" t="s">
        <v>46</v>
      </c>
      <c r="B95" s="22" t="s">
        <v>47</v>
      </c>
      <c r="C95" s="81">
        <f>G72</f>
        <v>29280.67</v>
      </c>
      <c r="D95" s="103">
        <f>G74</f>
        <v>30753.24</v>
      </c>
      <c r="E95" s="91"/>
      <c r="F95" s="91"/>
      <c r="G95" s="94"/>
      <c r="H95" s="91"/>
      <c r="I95" s="91"/>
    </row>
    <row r="96" spans="1:16" ht="63" customHeight="1" thickBot="1">
      <c r="A96" s="2" t="s">
        <v>48</v>
      </c>
      <c r="B96" s="22" t="s">
        <v>49</v>
      </c>
      <c r="C96" s="74">
        <f>K79</f>
        <v>602</v>
      </c>
      <c r="D96" s="104">
        <f>C96*1.21</f>
        <v>728.42</v>
      </c>
      <c r="E96" s="91"/>
      <c r="F96" s="91"/>
      <c r="G96" s="94"/>
      <c r="H96" s="91"/>
      <c r="I96" s="91"/>
    </row>
    <row r="97" spans="1:9" ht="45" customHeight="1" thickBot="1">
      <c r="A97" s="28" t="s">
        <v>50</v>
      </c>
      <c r="B97" s="33" t="s">
        <v>109</v>
      </c>
      <c r="C97" s="89" t="s">
        <v>113</v>
      </c>
      <c r="D97" s="89" t="s">
        <v>113</v>
      </c>
      <c r="E97" s="91"/>
      <c r="F97" s="91"/>
      <c r="G97" s="91"/>
      <c r="H97" s="91"/>
      <c r="I97" s="91"/>
    </row>
    <row r="98" spans="1:9" ht="47.25" customHeight="1" thickBot="1">
      <c r="A98" s="109" t="s">
        <v>97</v>
      </c>
      <c r="B98" s="110"/>
      <c r="C98" s="74">
        <f>SUM(C95:C97)</f>
        <v>29882.67</v>
      </c>
      <c r="D98" s="104">
        <f>D95+D96</f>
        <v>31481.66</v>
      </c>
      <c r="E98" s="91"/>
      <c r="F98" s="91"/>
      <c r="G98" s="94"/>
      <c r="H98" s="91"/>
      <c r="I98" s="91"/>
    </row>
    <row r="99" spans="1:9" ht="15.75">
      <c r="A99" s="23"/>
    </row>
    <row r="100" spans="1:9" ht="16.5" thickBot="1">
      <c r="A100" s="9" t="s">
        <v>51</v>
      </c>
    </row>
    <row r="101" spans="1:9" ht="62.25" customHeight="1" thickBot="1">
      <c r="A101" s="34" t="s">
        <v>15</v>
      </c>
      <c r="B101" s="34" t="s">
        <v>52</v>
      </c>
      <c r="C101" s="34" t="s">
        <v>53</v>
      </c>
    </row>
    <row r="102" spans="1:9" ht="42" customHeight="1" thickBot="1">
      <c r="A102" s="2">
        <v>1</v>
      </c>
      <c r="B102" s="3" t="s">
        <v>98</v>
      </c>
      <c r="C102" s="3" t="s">
        <v>140</v>
      </c>
    </row>
    <row r="103" spans="1:9" ht="52.5" customHeight="1" thickBot="1">
      <c r="A103" s="2">
        <v>2</v>
      </c>
      <c r="B103" s="3" t="s">
        <v>54</v>
      </c>
      <c r="C103" s="3" t="s">
        <v>141</v>
      </c>
    </row>
    <row r="104" spans="1:9" ht="79.5" customHeight="1" thickBot="1">
      <c r="A104" s="2">
        <v>3</v>
      </c>
      <c r="B104" s="3" t="s">
        <v>99</v>
      </c>
      <c r="C104" s="3" t="s">
        <v>163</v>
      </c>
    </row>
    <row r="105" spans="1:9" ht="66.75" customHeight="1" thickBot="1">
      <c r="A105" s="2">
        <v>4</v>
      </c>
      <c r="B105" s="3" t="s">
        <v>55</v>
      </c>
      <c r="C105" s="3" t="s">
        <v>164</v>
      </c>
    </row>
    <row r="106" spans="1:9" ht="74.25" customHeight="1" thickBot="1">
      <c r="A106" s="1">
        <v>5</v>
      </c>
      <c r="B106" s="24" t="s">
        <v>56</v>
      </c>
      <c r="C106" s="24" t="s">
        <v>161</v>
      </c>
    </row>
    <row r="107" spans="1:9" ht="66" customHeight="1" thickBot="1">
      <c r="A107" s="28" t="s">
        <v>57</v>
      </c>
      <c r="B107" s="17" t="s">
        <v>135</v>
      </c>
      <c r="C107" s="17" t="s">
        <v>162</v>
      </c>
    </row>
    <row r="108" spans="1:9" ht="54.75" customHeight="1" thickBot="1">
      <c r="A108" s="2" t="s">
        <v>58</v>
      </c>
      <c r="B108" s="3" t="s">
        <v>59</v>
      </c>
      <c r="C108" s="3" t="s">
        <v>139</v>
      </c>
    </row>
  </sheetData>
  <mergeCells count="12">
    <mergeCell ref="A98:B98"/>
    <mergeCell ref="A80:J80"/>
    <mergeCell ref="A81:J81"/>
    <mergeCell ref="A82:J82"/>
    <mergeCell ref="A72:F72"/>
    <mergeCell ref="G72:H72"/>
    <mergeCell ref="A73:F73"/>
    <mergeCell ref="G73:H73"/>
    <mergeCell ref="A74:F74"/>
    <mergeCell ref="G74:H74"/>
    <mergeCell ref="A87:B87"/>
    <mergeCell ref="A92:B92"/>
  </mergeCells>
  <phoneticPr fontId="15" type="noConversion"/>
  <pageMargins left="0.7" right="0.7" top="0.75" bottom="0.75" header="0.3" footer="0.3"/>
  <pageSetup paperSize="9" scale="24" orientation="portrait" r:id="rId1"/>
  <rowBreaks count="1" manualBreakCount="1">
    <brk id="9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Kaina</vt:lpstr>
      <vt:lpstr>TS 1P.D.</vt:lpstr>
      <vt:lpstr>TS 2P.D.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Pušinskienė</dc:creator>
  <cp:lastModifiedBy>Elena Barauskienė</cp:lastModifiedBy>
  <dcterms:created xsi:type="dcterms:W3CDTF">2023-02-27T08:02:42Z</dcterms:created>
  <dcterms:modified xsi:type="dcterms:W3CDTF">2023-04-11T12:21:45Z</dcterms:modified>
</cp:coreProperties>
</file>