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gonine541-my.sharepoint.com/personal/elena_barauskiene_silutesligonine_lt/Documents/Darbalaukis/2023/PIRKIMAI/REAGENTAI/PIRKIMAS/SUTARTYS/1 p.d. Multilabo/"/>
    </mc:Choice>
  </mc:AlternateContent>
  <xr:revisionPtr revIDLastSave="0" documentId="8_{E6D1D4FE-6D61-413D-A864-40EB6D789AE7}" xr6:coauthVersionLast="47" xr6:coauthVersionMax="47" xr10:uidLastSave="{00000000-0000-0000-0000-000000000000}"/>
  <bookViews>
    <workbookView xWindow="1950" yWindow="1950" windowWidth="21600" windowHeight="7110" tabRatio="383" activeTab="1" xr2:uid="{2BCD51E5-6C15-48F4-BB38-17954286E6EA}"/>
  </bookViews>
  <sheets>
    <sheet name="Kaina" sheetId="1" r:id="rId1"/>
    <sheet name="TS 1P.D." sheetId="2" r:id="rId2"/>
    <sheet name="TS 2P.D." sheetId="3" r:id="rId3"/>
  </sheets>
  <definedNames>
    <definedName name="_xlnm.Print_Area" localSheetId="1">'TS 1P.D.'!$A$1:$K$89</definedName>
    <definedName name="_xlnm.Print_Area" localSheetId="2">'TS 2P.D.'!$A$1:$Y$108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N48" i="2" s="1"/>
  <c r="G46" i="2"/>
  <c r="G44" i="2"/>
  <c r="G47" i="2" l="1"/>
  <c r="N58" i="2" l="1"/>
  <c r="K61" i="2" l="1"/>
  <c r="C77" i="2" s="1"/>
  <c r="D77" i="2" l="1"/>
  <c r="N44" i="2" l="1"/>
  <c r="N46" i="2"/>
  <c r="N47" i="2"/>
  <c r="G45" i="2"/>
  <c r="N45" i="2" l="1"/>
  <c r="G49" i="2"/>
  <c r="G51" i="2" s="1"/>
  <c r="N49" i="2"/>
  <c r="C76" i="2" l="1"/>
  <c r="C79" i="2" s="1"/>
  <c r="C3" i="1" s="1"/>
  <c r="D76" i="2"/>
  <c r="D79" i="2" s="1"/>
  <c r="E3" i="1" s="1"/>
  <c r="D3" i="1" s="1"/>
  <c r="H3" i="1" s="1"/>
  <c r="N79" i="3" l="1"/>
  <c r="C4" i="1" l="1"/>
  <c r="H4" i="1" l="1"/>
  <c r="E4" i="1"/>
  <c r="D4" i="1" s="1"/>
</calcChain>
</file>

<file path=xl/sharedStrings.xml><?xml version="1.0" encoding="utf-8"?>
<sst xmlns="http://schemas.openxmlformats.org/spreadsheetml/2006/main" count="157" uniqueCount="115">
  <si>
    <t>Prekės pavadinimas/modelis, gamintojas</t>
  </si>
  <si>
    <t>Pasiūlymo kaina Eur be PVM</t>
  </si>
  <si>
    <t>PVM</t>
  </si>
  <si>
    <t>Pasiūlymo kaina Eur su PVM</t>
  </si>
  <si>
    <t>Reagentai ir darbo priemonės  CRB koncentracijos, prokalcitonino nustatymui, analizatorius pagal panaudą arba nuomą ,techninės priežiūros ir remonto paslaugos</t>
  </si>
  <si>
    <r>
      <t>Reagentai ir darbo priemonės imunocheminių kiekybinių tyrimų atlikimui,</t>
    </r>
    <r>
      <rPr>
        <b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analizatorius panaudos arba nuomos pagrindais, techninės priežiūros ir remonto paslaugos</t>
    </r>
  </si>
  <si>
    <t>Pirkimo dalies Nr.</t>
  </si>
  <si>
    <t>Mes siūlome šias prekes ir paslaugas:</t>
  </si>
  <si>
    <t>(žodžiais)</t>
  </si>
  <si>
    <t xml:space="preserve">Mūsų  siūlomos  prekės , kainos  nurodytos užpildytame(-uose) konkurso sąlygų  ___  priede (-uose), kuris (-ie) yra neatskiriama šio pasiūlymo dalis. </t>
  </si>
  <si>
    <t>Vadybininkas</t>
  </si>
  <si>
    <t>PVM dydis %</t>
  </si>
  <si>
    <t>PVM suma</t>
  </si>
  <si>
    <t>Gamintojas</t>
  </si>
  <si>
    <t>Prekes kodas</t>
  </si>
  <si>
    <t>TECHNINĖ SPECIFIKACIJA</t>
  </si>
  <si>
    <t xml:space="preserve">  1 pirkimo dalis.  Reagentai ir darbo priemonės  CRB koncentracijos, prokalcitonino nustatymui, analizatorius pagal panaudą arba nuomą ,techninės priežiūros ir remonto paslaugos</t>
  </si>
  <si>
    <t>Eil. Nr.</t>
  </si>
  <si>
    <t>Reagento pavadinimas</t>
  </si>
  <si>
    <t xml:space="preserve">Kokybiniai ir techniniai reikalavimai. </t>
  </si>
  <si>
    <t>Tyrimų/testų skaičius per 12 mėn.</t>
  </si>
  <si>
    <t>Pakuotės kaina Eur be PVM</t>
  </si>
  <si>
    <t>PVM__ proc.</t>
  </si>
  <si>
    <t>Gamintojas, komercinis prekės pavadinimas, reagentų ir priemonių konkretūs techniniai parametrai (atitikimas kokybiniams ir techniniams reikalavimams)</t>
  </si>
  <si>
    <t>1.1</t>
  </si>
  <si>
    <t xml:space="preserve"> CRB  koncentracijos nustatymas</t>
  </si>
  <si>
    <t>Kasetė. Mėginys: pilnas kraujas, plazma, serumas. Galiojimas ne mažiau kaip 6 mėn. nuo pristatymo į laboratoriją,</t>
  </si>
  <si>
    <t>1.2</t>
  </si>
  <si>
    <t>Kiti tirpalai (kontroliniai ir kt.), darbo priemonės, reikalingos CRB tyrimų atlikimui</t>
  </si>
  <si>
    <t>Priemones ir kiekius nurodo tiekėjas</t>
  </si>
  <si>
    <t>1.3.</t>
  </si>
  <si>
    <t>Prokalcitonino koncentracijos nustatymas</t>
  </si>
  <si>
    <t>Kasetė. Galiojimas ne mažiau kaip 6 mėn. nuo reagentų pristatymo į laboratoriją</t>
  </si>
  <si>
    <t>1.4.</t>
  </si>
  <si>
    <t>Kiti tirpalai (kontroliniai mėginiai ir kt.) ir darbo priemonės, reikalingos PCT tyrimų atlikimui.</t>
  </si>
  <si>
    <t>Kiekius nurodo tiekėjas</t>
  </si>
  <si>
    <t>Bendra reagentų ir priemonių kaina Eur be PVM</t>
  </si>
  <si>
    <t>Bendra reagentų ir priemonių kaina Eur su PVM</t>
  </si>
  <si>
    <t>PANAUDOS/ NUOMOS PAGRINDAIS  SIŪLOMO ANALIZATORIAUS EKSPLOATAVIMO IŠLAIDOS</t>
  </si>
  <si>
    <r>
      <t xml:space="preserve">                                </t>
    </r>
    <r>
      <rPr>
        <b/>
        <sz val="12"/>
        <color theme="1"/>
        <rFont val="Times New Roman"/>
        <family val="1"/>
        <charset val="186"/>
      </rPr>
      <t>2 lentelė</t>
    </r>
  </si>
  <si>
    <t>Techninio aptarnavimo (TP) periodiškumas</t>
  </si>
  <si>
    <t>TP skaičius per 12mėn.</t>
  </si>
  <si>
    <t>Vienos TP kaina EUR be PVM*</t>
  </si>
  <si>
    <t>TP metu keičiamų detalių, eksploatacinių medžiagų pavadinimai**</t>
  </si>
  <si>
    <t>Keičiamų detalių ir ekspl. medžiagų mato vnt.</t>
  </si>
  <si>
    <t>Keičiamų detalių ir ekspl. medžiagų kiekis per 12 mėn.</t>
  </si>
  <si>
    <t>Keičiamų detalių ir ekspl. medžiagų mato vnt. kaina EUR be PVM</t>
  </si>
  <si>
    <t>...</t>
  </si>
  <si>
    <t>Bendra eksploatacinių išlaidų kaina EUR be PVM</t>
  </si>
  <si>
    <t>Bendra eksploatacinių išlaidų kaina EUR su PVM</t>
  </si>
  <si>
    <t xml:space="preserve">*Į techninės priežiūros kainą įskaičiuotos visos tiekėjo išlaidos , susijusios su tinkamu  techninės priežiūros  atlikimu, taip pat atvykimo   ir kt. </t>
  </si>
  <si>
    <t>** Turi būti įskaičiuotos visos eksploatacinės medžiagos (keičiamos detalės, medžiagos, terminis popierius, ir kt.) nurodytam tyrimų skaičiui, nurodytas medžiagų  kiekis ir kaina).</t>
  </si>
  <si>
    <t>ĮRANGOS REMONTAS (POGARANTINIU LAIKOTARPIU) PAGAL IŠKVIETIMĄ</t>
  </si>
  <si>
    <t>3 lentelė</t>
  </si>
  <si>
    <t>Remonto darbų 1 val. įkainis EUR be PVM (įskaičiuotos transporto ir kitos išlaidos, išskyrus detalių kainą)</t>
  </si>
  <si>
    <t>Remonto metu panaudotoms detalėms ir medžiagoms siūloma nuolaida proc.</t>
  </si>
  <si>
    <t>BENDRA 1 PIRKIMO DALIES PASIŪLYMO KAINA</t>
  </si>
  <si>
    <t xml:space="preserve"> 4 lentelė</t>
  </si>
  <si>
    <t>Eil.Nr.</t>
  </si>
  <si>
    <t>Pavadinimas</t>
  </si>
  <si>
    <t>Kaina EUR be PVM</t>
  </si>
  <si>
    <t>Kaina EUR su PVM</t>
  </si>
  <si>
    <t>1.</t>
  </si>
  <si>
    <t>Reagentai ir priemonės(1 lentelė)</t>
  </si>
  <si>
    <t>2.</t>
  </si>
  <si>
    <t>Pagal panaudą/nuomą siūlomo analizatoriaus eksploatacinės išlaidos (techninis aptarnavimas, eksploatacinės medžiagos ir kt.) (2 lentelė)</t>
  </si>
  <si>
    <t>3.</t>
  </si>
  <si>
    <t xml:space="preserve">Bendra 1 pirkimo dalies pasiūlymo kaina EUR </t>
  </si>
  <si>
    <t>ANALIZATORIAUS TECHNINIĖ  SPECIFIKACIJA</t>
  </si>
  <si>
    <t>Reikalaujami techniniai parametrai</t>
  </si>
  <si>
    <t>Siūlomos įrangos techniniai parametrai</t>
  </si>
  <si>
    <t>Siūlomo analizatoriaus  pavadinimas/modelis, gamintojas</t>
  </si>
  <si>
    <t>Naujas  arba naudotas (jei siūlomas  naudotas analizatorius, jis turi būti pagamintas ne anksčiau kaip 2019 m.)</t>
  </si>
  <si>
    <t>Analizatorius, privalo atitikti direktyvą MDD 98/79 /EEB ir pažymėtas CE ženklu.</t>
  </si>
  <si>
    <t>Mėginio tipas: Kapiliarinis, veninis, arterinis.</t>
  </si>
  <si>
    <t>Tyrimo rezultato gavimas  ne daugiau kaip  per 30 min.</t>
  </si>
  <si>
    <t>6.</t>
  </si>
  <si>
    <t xml:space="preserve"> Integruotas vidinis spausdintuvas</t>
  </si>
  <si>
    <t>7.</t>
  </si>
  <si>
    <t>Garantinis laikotarpis ne mažiau kaip 12 mėnesių nuo instaliavimo</t>
  </si>
  <si>
    <r>
      <t xml:space="preserve">Suma </t>
    </r>
    <r>
      <rPr>
        <sz val="9"/>
        <color theme="1"/>
        <rFont val="Times New Roman"/>
        <family val="1"/>
        <charset val="186"/>
      </rPr>
      <t>Eur</t>
    </r>
    <r>
      <rPr>
        <sz val="10"/>
        <color theme="1"/>
        <rFont val="Times New Roman"/>
        <family val="1"/>
        <charset val="186"/>
      </rPr>
      <t xml:space="preserve"> be PVM, įvertinus nurodytą kiekį  (4x5)</t>
    </r>
  </si>
  <si>
    <t>TP kaina įvertinus nurodytą kiekį (3x4)</t>
  </si>
  <si>
    <t>Keičiamų detalių ir ekspl. medžiagų kaina EUR be PVM įvertinus nurodytą kiekį  (8x9)</t>
  </si>
  <si>
    <t>Bendra analizatoriaus eksploatacinių išlaidų kaina 12 mėn. EUR be PVM  (5+10)</t>
  </si>
  <si>
    <t>Analizatoriaus nuoma 12 mėn.                         (Pildoma jei analizatorius teikiamas nuomos pagrindais)</t>
  </si>
  <si>
    <t>-</t>
  </si>
  <si>
    <t>VKABA</t>
  </si>
  <si>
    <t>Tosoh Bioscience</t>
  </si>
  <si>
    <t>Suteikiamas garantinis laikotarpis 12 mėn nuo instaliavimo</t>
  </si>
  <si>
    <t>Naudotas, pagamintas ne anksčiau nei 2019m.</t>
  </si>
  <si>
    <t>_21_ proc. PVM</t>
  </si>
  <si>
    <t>Boditech</t>
  </si>
  <si>
    <t>CRP-25</t>
  </si>
  <si>
    <t>CFPO-100</t>
  </si>
  <si>
    <t>CFPC-23</t>
  </si>
  <si>
    <t>CFPO-97</t>
  </si>
  <si>
    <t>1.5.</t>
  </si>
  <si>
    <t>iChroma spausdinimo popierius</t>
  </si>
  <si>
    <t>Imunologinių tyrimų analizatorius Boditech iChroma II, Boditech Med Inc.</t>
  </si>
  <si>
    <t>netaikoma</t>
  </si>
  <si>
    <t>--</t>
  </si>
  <si>
    <t>Arkray</t>
  </si>
  <si>
    <t>5 ir 21 proc. PVM</t>
  </si>
  <si>
    <t>Arkray, kat.nr 10744, terminis spausdinimo popierius, 57 mm., 5 rulonėliai/pak., reikalinga 1pak</t>
  </si>
  <si>
    <r>
      <t xml:space="preserve">1 pirkimo dalies pasiūlymo kaina Eur su PVM:  </t>
    </r>
    <r>
      <rPr>
        <b/>
        <sz val="11"/>
        <color theme="1"/>
        <rFont val="Calibri"/>
        <family val="2"/>
        <scheme val="minor"/>
      </rPr>
      <t>dešimt tūkstančių keturi šimtai dvidešimt šeši Eur 32 ct</t>
    </r>
  </si>
  <si>
    <t>Į specifikaciją neįtrauktoms prekėms siūloma 0 proc. nuolaida nuo prekių pirkimo dieną galiojančios kainos.</t>
  </si>
  <si>
    <t>Boditech, kat.nr.CRP-25, i-Chroma II CRB testai. Kiekybinis nustatymas.
Mėginys: pilnas kraujas, plazma, serumas. Galiojimas daugiau nei 6 mėn nuo pristatymo į laboratoriją. Kasetės, individualiai supakuotos dėžutėse po 25 vnt. Nurodytam tyrimų kiekiui (įskaičiuojant ir kontrolinius mėginius) per 12 mėn atlikti, reikalingos 55 pakuotės. Gamintojo dokumentacija (konfidencailu) Reagentai 1p.d. psl. 1</t>
  </si>
  <si>
    <t>Boditech, kat.nr CFPO-100, i-Chroma CRB 2-jų lygių kontrolė. Nurodytam kontrolinių testų skaičiui per 12 mėn atlikti, reikalinga 13 pak. kontrolinės medžiagos. Gamintojo dokumentacija (konfidencailu) Reagentai 1p.d. psl. 12</t>
  </si>
  <si>
    <t>Boditech, kat.nr. CFPC-23, i-Chroma II Prokalcitonino testai. Kiekybinis tyrimas. Galiojimas daugiau nei 6 mėn nuo pristatymo į labortatoriją. Kasetės, pakuotėse po 10 vnt. Nurodytam tyrimų kiekiui (įskaičiuojant ir kontrolinius mėginius) per 12 mėn atlikti, reikalingos 137 pakuotės. Gamintojo dokumentacija (konfidencailu) Reagentai 1p.d. psl. 15</t>
  </si>
  <si>
    <t>Tyrimo atsakymas gaunamas ne daugiau kaip per 30 min. Gamintojo dokumentacija (konfidencailu) Reagentai 1p.d., psl. 2; 15</t>
  </si>
  <si>
    <t>Boditech, kat.nr. CFPO-97, i-Chroma PCT 2-jų lygių kontrolė. Nurodytam kontrolinių testų skaičiui per 12 mėn atlikti, reikalinga 31 pak. kontrolinės medžiagos. Gamintojo dokumentacija (konfidencailu) Reagentai 1p.d. psl. 23</t>
  </si>
  <si>
    <t>Analizatorius atitinka direktyvą MDD 98/79 /EEB ir pažymėtas CE ženklu. Gamintojo dokumentacija (konfidencailu) Analizatoriaus atitikimai CE 1p.d. psl. 1-2</t>
  </si>
  <si>
    <t>Analizatorius turi integruotą vidinį spausdintuvą. Gamintojo dokumentacija (konfidencailu) Analizatoriaus atitikimai CE 1p.d., psl. 3</t>
  </si>
  <si>
    <t>Mėginio tipas: Kapiliarinis, veninis, arterinis. Gamintojo dokumentacija (konfidencailu) Reagentai 1p.d. psl. 1; 15</t>
  </si>
  <si>
    <r>
      <t xml:space="preserve">2 pirkimo dalies pasiūlymo kaina Eur su PVM: </t>
    </r>
    <r>
      <rPr>
        <b/>
        <sz val="11"/>
        <color theme="1"/>
        <rFont val="Calibri"/>
        <family val="2"/>
        <scheme val="minor"/>
      </rPr>
      <t>trisdešimt vienas tūkstantis keturi šimtai aštuoniasdešimt vienas Eur 66 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</si>
</sst>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</font>
    <font>
      <i/>
      <sz val="10"/>
      <color theme="1"/>
      <name val="Times New Roman"/>
      <family val="1"/>
      <charset val="186"/>
    </font>
    <font>
      <sz val="11"/>
      <color rgb="FF000000"/>
      <name val="Arial1"/>
    </font>
    <font>
      <i/>
      <sz val="11"/>
      <color rgb="FF000000"/>
      <name val="Times New Roman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  <charset val="186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3" fillId="0" borderId="0"/>
  </cellStyleXfs>
  <cellXfs count="17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7" xfId="0" applyBorder="1"/>
    <xf numFmtId="0" fontId="3" fillId="0" borderId="0" xfId="0" applyFont="1" applyAlignment="1">
      <alignment vertical="center"/>
    </xf>
    <xf numFmtId="0" fontId="7" fillId="0" borderId="1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0" xfId="0" applyFont="1"/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/>
    <xf numFmtId="0" fontId="6" fillId="0" borderId="1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43" fontId="5" fillId="0" borderId="29" xfId="1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vertical="center" wrapText="1"/>
    </xf>
    <xf numFmtId="43" fontId="5" fillId="0" borderId="7" xfId="1" quotePrefix="1" applyFont="1" applyBorder="1" applyAlignment="1">
      <alignment horizontal="center" vertical="center" wrapText="1"/>
    </xf>
    <xf numFmtId="43" fontId="5" fillId="0" borderId="35" xfId="1" applyFont="1" applyBorder="1" applyAlignment="1">
      <alignment vertical="center" wrapText="1"/>
    </xf>
    <xf numFmtId="43" fontId="7" fillId="0" borderId="7" xfId="1" quotePrefix="1" applyFont="1" applyBorder="1" applyAlignment="1">
      <alignment horizontal="center" vertical="center" wrapText="1"/>
    </xf>
    <xf numFmtId="43" fontId="5" fillId="0" borderId="33" xfId="1" applyFont="1" applyBorder="1" applyAlignment="1">
      <alignment vertical="center" wrapText="1"/>
    </xf>
    <xf numFmtId="0" fontId="12" fillId="0" borderId="35" xfId="0" applyFont="1" applyBorder="1" applyAlignment="1">
      <alignment horizontal="left" vertical="center" wrapText="1"/>
    </xf>
    <xf numFmtId="0" fontId="14" fillId="0" borderId="7" xfId="2" applyFont="1" applyBorder="1" applyAlignment="1">
      <alignment horizontal="left" vertical="center" wrapText="1"/>
    </xf>
    <xf numFmtId="0" fontId="14" fillId="0" borderId="33" xfId="2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33" xfId="0" quotePrefix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5" fillId="0" borderId="6" xfId="0" applyFont="1" applyBorder="1" applyAlignment="1">
      <alignment horizontal="center" vertical="center" wrapText="1"/>
    </xf>
    <xf numFmtId="43" fontId="7" fillId="0" borderId="6" xfId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2" fillId="0" borderId="6" xfId="0" quotePrefix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justify" vertical="center" wrapText="1"/>
    </xf>
    <xf numFmtId="164" fontId="0" fillId="0" borderId="7" xfId="0" applyNumberFormat="1" applyBorder="1"/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0" borderId="0" xfId="0" applyNumberFormat="1"/>
    <xf numFmtId="43" fontId="5" fillId="0" borderId="7" xfId="1" applyFont="1" applyBorder="1" applyAlignment="1">
      <alignment vertical="center" wrapText="1"/>
    </xf>
    <xf numFmtId="43" fontId="5" fillId="0" borderId="3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justify" vertical="center" wrapText="1"/>
    </xf>
    <xf numFmtId="0" fontId="0" fillId="0" borderId="7" xfId="0" applyBorder="1" applyAlignment="1">
      <alignment horizontal="center"/>
    </xf>
    <xf numFmtId="43" fontId="2" fillId="0" borderId="7" xfId="1" applyFont="1" applyBorder="1" applyAlignment="1">
      <alignment horizontal="center" vertical="center" wrapText="1"/>
    </xf>
    <xf numFmtId="0" fontId="19" fillId="0" borderId="29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43" fontId="7" fillId="0" borderId="29" xfId="1" applyFont="1" applyBorder="1" applyAlignment="1">
      <alignment vertical="center" wrapText="1"/>
    </xf>
    <xf numFmtId="43" fontId="7" fillId="0" borderId="35" xfId="1" applyFont="1" applyBorder="1" applyAlignment="1">
      <alignment vertical="center" wrapText="1"/>
    </xf>
    <xf numFmtId="43" fontId="2" fillId="0" borderId="1" xfId="0" applyNumberFormat="1" applyFont="1" applyBorder="1" applyAlignment="1">
      <alignment horizontal="justify" vertical="center" wrapText="1"/>
    </xf>
    <xf numFmtId="43" fontId="2" fillId="0" borderId="3" xfId="0" applyNumberFormat="1" applyFont="1" applyBorder="1" applyAlignment="1">
      <alignment horizontal="justify" vertical="center" wrapText="1"/>
    </xf>
    <xf numFmtId="43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43" fontId="0" fillId="2" borderId="7" xfId="1" applyFont="1" applyFill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164" fontId="0" fillId="3" borderId="7" xfId="0" applyNumberFormat="1" applyFill="1" applyBorder="1"/>
    <xf numFmtId="0" fontId="0" fillId="3" borderId="7" xfId="0" applyFill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 wrapText="1"/>
    </xf>
    <xf numFmtId="43" fontId="7" fillId="0" borderId="6" xfId="1" quotePrefix="1" applyFont="1" applyBorder="1" applyAlignment="1">
      <alignment horizontal="center" vertical="center" wrapText="1"/>
    </xf>
    <xf numFmtId="164" fontId="7" fillId="0" borderId="6" xfId="0" quotePrefix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43" fontId="5" fillId="0" borderId="40" xfId="1" applyFont="1" applyBorder="1" applyAlignment="1">
      <alignment vertical="center" wrapText="1"/>
    </xf>
    <xf numFmtId="0" fontId="5" fillId="0" borderId="40" xfId="0" applyFont="1" applyBorder="1" applyAlignment="1">
      <alignment horizontal="center" vertical="center" wrapText="1"/>
    </xf>
    <xf numFmtId="43" fontId="7" fillId="0" borderId="40" xfId="1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0" fillId="4" borderId="7" xfId="0" applyFill="1" applyBorder="1" applyAlignment="1">
      <alignment horizontal="center"/>
    </xf>
    <xf numFmtId="43" fontId="21" fillId="0" borderId="7" xfId="1" applyFont="1" applyBorder="1" applyAlignment="1">
      <alignment vertical="center" wrapText="1"/>
    </xf>
    <xf numFmtId="43" fontId="0" fillId="0" borderId="0" xfId="0" applyNumberFormat="1"/>
    <xf numFmtId="0" fontId="2" fillId="0" borderId="1" xfId="0" quotePrefix="1" applyFont="1" applyBorder="1" applyAlignment="1">
      <alignment horizontal="center" vertical="center" wrapText="1"/>
    </xf>
    <xf numFmtId="43" fontId="2" fillId="0" borderId="1" xfId="1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justify" vertical="center" wrapText="1"/>
    </xf>
    <xf numFmtId="0" fontId="0" fillId="0" borderId="27" xfId="0" applyBorder="1"/>
    <xf numFmtId="0" fontId="0" fillId="0" borderId="27" xfId="0" applyBorder="1" applyAlignment="1">
      <alignment horizontal="center"/>
    </xf>
    <xf numFmtId="164" fontId="7" fillId="0" borderId="3" xfId="0" quotePrefix="1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5" fillId="0" borderId="43" xfId="0" quotePrefix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6" fillId="0" borderId="26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7" fillId="0" borderId="43" xfId="0" quotePrefix="1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vertical="center" wrapText="1"/>
    </xf>
    <xf numFmtId="43" fontId="2" fillId="0" borderId="3" xfId="1" applyFont="1" applyBorder="1" applyAlignment="1">
      <alignment horizontal="justify" vertical="center" wrapText="1"/>
    </xf>
    <xf numFmtId="164" fontId="2" fillId="0" borderId="3" xfId="0" applyNumberFormat="1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3" fillId="0" borderId="38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43" fontId="7" fillId="0" borderId="38" xfId="0" applyNumberFormat="1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43" fontId="18" fillId="0" borderId="7" xfId="1" applyFont="1" applyBorder="1" applyAlignment="1">
      <alignment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43" fontId="7" fillId="0" borderId="7" xfId="0" applyNumberFormat="1" applyFont="1" applyBorder="1" applyAlignment="1">
      <alignment vertical="center" wrapText="1"/>
    </xf>
  </cellXfs>
  <cellStyles count="3">
    <cellStyle name="Įprastas" xfId="0" builtinId="0"/>
    <cellStyle name="Kablelis" xfId="1" builtinId="3"/>
    <cellStyle name="Normal 2 4" xfId="2" xr:uid="{2D7562B5-FECE-4C58-B52D-BC7453FEC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2</xdr:col>
      <xdr:colOff>3146378</xdr:colOff>
      <xdr:row>37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DF8245-34B5-20CA-D3D7-7D3F4A680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9918653" cy="701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13A4-C0B2-4908-B863-4D5C284B52E1}">
  <dimension ref="A1:J15"/>
  <sheetViews>
    <sheetView zoomScaleNormal="100" workbookViewId="0">
      <selection activeCell="O17" sqref="O17"/>
    </sheetView>
  </sheetViews>
  <sheetFormatPr defaultRowHeight="15"/>
  <cols>
    <col min="2" max="2" width="83" customWidth="1"/>
    <col min="3" max="3" width="18.5703125" customWidth="1"/>
    <col min="4" max="4" width="13.7109375" customWidth="1"/>
    <col min="5" max="5" width="18.42578125" customWidth="1"/>
    <col min="6" max="6" width="13.7109375" hidden="1" customWidth="1"/>
    <col min="7" max="7" width="13.85546875" hidden="1" customWidth="1"/>
    <col min="8" max="8" width="11.28515625" hidden="1" customWidth="1"/>
    <col min="9" max="9" width="11.85546875" hidden="1" customWidth="1"/>
    <col min="10" max="10" width="13.7109375" hidden="1" customWidth="1"/>
  </cols>
  <sheetData>
    <row r="1" spans="1:10" ht="15.75" thickBot="1">
      <c r="A1" t="s">
        <v>7</v>
      </c>
    </row>
    <row r="2" spans="1:10" ht="55.5" customHeight="1">
      <c r="A2" s="4" t="s">
        <v>6</v>
      </c>
      <c r="B2" s="4" t="s">
        <v>0</v>
      </c>
      <c r="C2" s="4" t="s">
        <v>1</v>
      </c>
      <c r="D2" s="4" t="s">
        <v>2</v>
      </c>
      <c r="E2" s="4" t="s">
        <v>3</v>
      </c>
      <c r="F2" s="80" t="s">
        <v>10</v>
      </c>
      <c r="G2" s="81" t="s">
        <v>11</v>
      </c>
      <c r="H2" s="81" t="s">
        <v>12</v>
      </c>
      <c r="I2" s="81" t="s">
        <v>13</v>
      </c>
      <c r="J2" s="81" t="s">
        <v>14</v>
      </c>
    </row>
    <row r="3" spans="1:10" ht="51.75" customHeight="1">
      <c r="A3" s="4">
        <v>1</v>
      </c>
      <c r="B3" s="5" t="s">
        <v>4</v>
      </c>
      <c r="C3" s="107">
        <f>'TS 1P.D.'!C79</f>
        <v>9928</v>
      </c>
      <c r="D3" s="108">
        <f>E3-C3</f>
        <v>498.32</v>
      </c>
      <c r="E3" s="107">
        <f>'TS 1P.D.'!D79</f>
        <v>10426.32</v>
      </c>
      <c r="F3" s="90" t="s">
        <v>86</v>
      </c>
      <c r="G3" s="90">
        <v>5</v>
      </c>
      <c r="H3" s="91">
        <f>D3</f>
        <v>498.32</v>
      </c>
      <c r="I3" s="90" t="s">
        <v>91</v>
      </c>
      <c r="J3" s="82"/>
    </row>
    <row r="4" spans="1:10" ht="65.25" customHeight="1">
      <c r="A4" s="4">
        <v>2</v>
      </c>
      <c r="B4" s="5" t="s">
        <v>5</v>
      </c>
      <c r="C4" s="97">
        <f>'TS 2P.D.'!C98</f>
        <v>0</v>
      </c>
      <c r="D4" s="97">
        <f>E4-C4</f>
        <v>0</v>
      </c>
      <c r="E4" s="97">
        <f>'TS 2P.D.'!D98</f>
        <v>0</v>
      </c>
      <c r="F4" s="90" t="s">
        <v>86</v>
      </c>
      <c r="G4" s="90">
        <v>5</v>
      </c>
      <c r="H4" s="109">
        <f>'TS 2P.D.'!G98</f>
        <v>0</v>
      </c>
      <c r="I4" s="110" t="s">
        <v>87</v>
      </c>
      <c r="J4" s="90"/>
    </row>
    <row r="5" spans="1:10">
      <c r="C5" s="92"/>
    </row>
    <row r="6" spans="1:10">
      <c r="A6" t="s">
        <v>104</v>
      </c>
    </row>
    <row r="7" spans="1:10">
      <c r="B7" s="6" t="s">
        <v>8</v>
      </c>
    </row>
    <row r="9" spans="1:10">
      <c r="A9" t="s">
        <v>114</v>
      </c>
    </row>
    <row r="10" spans="1:10">
      <c r="B10" s="6" t="s">
        <v>8</v>
      </c>
    </row>
    <row r="12" spans="1:10">
      <c r="A12" t="s">
        <v>9</v>
      </c>
    </row>
    <row r="15" spans="1:10">
      <c r="A15" t="s">
        <v>105</v>
      </c>
    </row>
  </sheetData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0349-6C1D-4CF5-9998-E30A3F25CEF1}">
  <dimension ref="A32:P89"/>
  <sheetViews>
    <sheetView tabSelected="1" zoomScaleNormal="100" workbookViewId="0">
      <selection activeCell="H85" sqref="H85"/>
    </sheetView>
  </sheetViews>
  <sheetFormatPr defaultRowHeight="15"/>
  <cols>
    <col min="1" max="1" width="55.140625" customWidth="1"/>
    <col min="2" max="2" width="46.42578125" customWidth="1"/>
    <col min="3" max="3" width="52.85546875" customWidth="1"/>
    <col min="4" max="4" width="34.85546875" customWidth="1"/>
    <col min="5" max="5" width="17.5703125" customWidth="1"/>
    <col min="6" max="6" width="22" customWidth="1"/>
    <col min="7" max="7" width="16.140625" customWidth="1"/>
    <col min="8" max="8" width="39" customWidth="1"/>
    <col min="9" max="9" width="16.7109375" customWidth="1"/>
    <col min="10" max="10" width="18.42578125" customWidth="1"/>
    <col min="11" max="11" width="19" customWidth="1"/>
    <col min="12" max="12" width="19.28515625" hidden="1" customWidth="1"/>
    <col min="13" max="13" width="0" hidden="1" customWidth="1"/>
    <col min="14" max="14" width="10" hidden="1" customWidth="1"/>
    <col min="15" max="15" width="17.7109375" hidden="1" customWidth="1"/>
    <col min="16" max="16" width="22.140625" hidden="1" customWidth="1"/>
  </cols>
  <sheetData>
    <row r="32" spans="4:4">
      <c r="D32" s="6"/>
    </row>
    <row r="36" spans="1:16">
      <c r="D36" s="6"/>
    </row>
    <row r="39" spans="1:16" ht="15.75">
      <c r="A39" s="30" t="s">
        <v>15</v>
      </c>
      <c r="H39" s="92"/>
    </row>
    <row r="41" spans="1:16" ht="16.5" thickBot="1">
      <c r="A41" s="10" t="s">
        <v>16</v>
      </c>
    </row>
    <row r="42" spans="1:16" ht="89.25" customHeight="1" thickBot="1">
      <c r="A42" s="31" t="s">
        <v>17</v>
      </c>
      <c r="B42" s="32" t="s">
        <v>18</v>
      </c>
      <c r="C42" s="32" t="s">
        <v>19</v>
      </c>
      <c r="D42" s="32" t="s">
        <v>20</v>
      </c>
      <c r="E42" s="33" t="s">
        <v>21</v>
      </c>
      <c r="F42" s="33" t="s">
        <v>22</v>
      </c>
      <c r="G42" s="34" t="s">
        <v>80</v>
      </c>
      <c r="H42" s="35" t="s">
        <v>23</v>
      </c>
      <c r="L42" s="7" t="s">
        <v>10</v>
      </c>
      <c r="M42" s="8" t="s">
        <v>11</v>
      </c>
      <c r="N42" s="8" t="s">
        <v>12</v>
      </c>
      <c r="O42" s="8" t="s">
        <v>13</v>
      </c>
      <c r="P42" s="8" t="s">
        <v>14</v>
      </c>
    </row>
    <row r="43" spans="1:16" ht="15.75" thickBot="1">
      <c r="A43" s="36">
        <v>1</v>
      </c>
      <c r="B43" s="11">
        <v>2</v>
      </c>
      <c r="C43" s="37">
        <v>3</v>
      </c>
      <c r="D43" s="37">
        <v>4</v>
      </c>
      <c r="E43" s="37">
        <v>5</v>
      </c>
      <c r="F43" s="37">
        <v>6</v>
      </c>
      <c r="G43" s="37">
        <v>7</v>
      </c>
      <c r="H43" s="37">
        <v>8</v>
      </c>
      <c r="L43" s="9"/>
      <c r="M43" s="9"/>
      <c r="N43" s="9"/>
      <c r="O43" s="9"/>
      <c r="P43" s="9"/>
    </row>
    <row r="44" spans="1:16" ht="190.5" customHeight="1">
      <c r="A44" s="99" t="s">
        <v>24</v>
      </c>
      <c r="B44" s="51" t="s">
        <v>25</v>
      </c>
      <c r="C44" s="51" t="s">
        <v>26</v>
      </c>
      <c r="D44" s="54">
        <v>1000</v>
      </c>
      <c r="E44" s="52">
        <v>36</v>
      </c>
      <c r="F44" s="54">
        <v>5</v>
      </c>
      <c r="G44" s="103">
        <f>ROUNDUP((1366)/25,0)*E44</f>
        <v>1980</v>
      </c>
      <c r="H44" s="100" t="s">
        <v>106</v>
      </c>
      <c r="I44" s="92"/>
      <c r="K44" s="92"/>
      <c r="L44" s="111" t="s">
        <v>86</v>
      </c>
      <c r="M44" s="111">
        <v>5</v>
      </c>
      <c r="N44" s="112">
        <f>G44*1.05-G44</f>
        <v>99</v>
      </c>
      <c r="O44" s="111" t="s">
        <v>91</v>
      </c>
      <c r="P44" s="113" t="s">
        <v>92</v>
      </c>
    </row>
    <row r="45" spans="1:16" ht="129.75" customHeight="1" thickBot="1">
      <c r="A45" s="70" t="s">
        <v>27</v>
      </c>
      <c r="B45" s="56" t="s">
        <v>28</v>
      </c>
      <c r="C45" s="56" t="s">
        <v>29</v>
      </c>
      <c r="D45" s="56"/>
      <c r="E45" s="60">
        <v>6</v>
      </c>
      <c r="F45" s="57">
        <v>5</v>
      </c>
      <c r="G45" s="104">
        <f>E45*13</f>
        <v>78</v>
      </c>
      <c r="H45" s="101" t="s">
        <v>107</v>
      </c>
      <c r="I45" s="92"/>
      <c r="K45" s="92"/>
      <c r="L45" s="111" t="s">
        <v>86</v>
      </c>
      <c r="M45" s="111">
        <v>5</v>
      </c>
      <c r="N45" s="112">
        <f>G45*1.05-G45</f>
        <v>3.9</v>
      </c>
      <c r="O45" s="111" t="s">
        <v>91</v>
      </c>
      <c r="P45" s="113" t="s">
        <v>93</v>
      </c>
    </row>
    <row r="46" spans="1:16" ht="172.5" customHeight="1">
      <c r="A46" s="99" t="s">
        <v>30</v>
      </c>
      <c r="B46" s="51" t="s">
        <v>31</v>
      </c>
      <c r="C46" s="51" t="s">
        <v>32</v>
      </c>
      <c r="D46" s="102">
        <v>1000</v>
      </c>
      <c r="E46" s="52">
        <v>56</v>
      </c>
      <c r="F46" s="54">
        <v>5</v>
      </c>
      <c r="G46" s="103">
        <f>ROUNDUP((1366)/10,0)*E46</f>
        <v>7672</v>
      </c>
      <c r="H46" s="100" t="s">
        <v>108</v>
      </c>
      <c r="I46" s="92"/>
      <c r="K46" s="92"/>
      <c r="L46" s="111" t="s">
        <v>86</v>
      </c>
      <c r="M46" s="111">
        <v>5</v>
      </c>
      <c r="N46" s="112">
        <f t="shared" ref="N46:N47" si="0">G46*1.05-G46</f>
        <v>383.6</v>
      </c>
      <c r="O46" s="111" t="s">
        <v>91</v>
      </c>
      <c r="P46" s="113" t="s">
        <v>94</v>
      </c>
    </row>
    <row r="47" spans="1:16" ht="120.75" customHeight="1" thickBot="1">
      <c r="A47" s="70" t="s">
        <v>33</v>
      </c>
      <c r="B47" s="56" t="s">
        <v>34</v>
      </c>
      <c r="C47" s="56" t="s">
        <v>35</v>
      </c>
      <c r="D47" s="56"/>
      <c r="E47" s="60">
        <v>6</v>
      </c>
      <c r="F47" s="57">
        <v>5</v>
      </c>
      <c r="G47" s="104">
        <f>E47*31</f>
        <v>186</v>
      </c>
      <c r="H47" s="101" t="s">
        <v>110</v>
      </c>
      <c r="K47" s="92"/>
      <c r="L47" s="111" t="s">
        <v>86</v>
      </c>
      <c r="M47" s="111">
        <v>5</v>
      </c>
      <c r="N47" s="112">
        <f t="shared" si="0"/>
        <v>9.3000000000000007</v>
      </c>
      <c r="O47" s="111" t="s">
        <v>91</v>
      </c>
      <c r="P47" s="111" t="s">
        <v>95</v>
      </c>
    </row>
    <row r="48" spans="1:16" ht="69.75" customHeight="1" thickBot="1">
      <c r="A48" s="118" t="s">
        <v>96</v>
      </c>
      <c r="B48" s="119" t="s">
        <v>97</v>
      </c>
      <c r="C48" s="119"/>
      <c r="D48" s="119"/>
      <c r="E48" s="120">
        <v>12</v>
      </c>
      <c r="F48" s="121">
        <v>21</v>
      </c>
      <c r="G48" s="122">
        <f>E48*1</f>
        <v>12</v>
      </c>
      <c r="H48" s="123" t="s">
        <v>103</v>
      </c>
      <c r="L48" s="124" t="s">
        <v>86</v>
      </c>
      <c r="M48" s="124">
        <v>21</v>
      </c>
      <c r="N48" s="112">
        <f>G48*1.21-G48</f>
        <v>2.52</v>
      </c>
      <c r="O48" s="124" t="s">
        <v>101</v>
      </c>
      <c r="P48" s="124">
        <v>10744</v>
      </c>
    </row>
    <row r="49" spans="1:16" ht="16.5" thickBot="1">
      <c r="A49" s="160" t="s">
        <v>36</v>
      </c>
      <c r="B49" s="161"/>
      <c r="C49" s="161"/>
      <c r="D49" s="161"/>
      <c r="E49" s="161"/>
      <c r="F49" s="162"/>
      <c r="G49" s="163">
        <f>SUM(G44:G48)</f>
        <v>9928</v>
      </c>
      <c r="H49" s="164"/>
      <c r="L49" s="9"/>
      <c r="M49" s="9"/>
      <c r="N49" s="89">
        <f>SUM(N44:N48)</f>
        <v>498.32</v>
      </c>
      <c r="O49" s="9"/>
      <c r="P49" s="9"/>
    </row>
    <row r="50" spans="1:16" ht="16.5" thickBot="1">
      <c r="A50" s="155" t="s">
        <v>102</v>
      </c>
      <c r="B50" s="156"/>
      <c r="C50" s="156"/>
      <c r="D50" s="156"/>
      <c r="E50" s="156"/>
      <c r="F50" s="157"/>
      <c r="G50" s="158">
        <v>498.32</v>
      </c>
      <c r="H50" s="159"/>
      <c r="J50" s="126"/>
      <c r="L50" s="9"/>
      <c r="M50" s="9"/>
      <c r="N50" s="9"/>
      <c r="O50" s="9"/>
      <c r="P50" s="9"/>
    </row>
    <row r="51" spans="1:16" ht="16.5" thickBot="1">
      <c r="A51" s="155" t="s">
        <v>37</v>
      </c>
      <c r="B51" s="156"/>
      <c r="C51" s="156"/>
      <c r="D51" s="156"/>
      <c r="E51" s="156"/>
      <c r="F51" s="157"/>
      <c r="G51" s="158">
        <f>G49+G50</f>
        <v>10426.32</v>
      </c>
      <c r="H51" s="159"/>
      <c r="J51" s="92"/>
      <c r="K51" s="92"/>
      <c r="L51" s="9"/>
      <c r="M51" s="9"/>
      <c r="N51" s="9"/>
      <c r="O51" s="9"/>
      <c r="P51" s="9"/>
    </row>
    <row r="52" spans="1:16" ht="15.75">
      <c r="A52" s="12"/>
      <c r="K52" s="92"/>
    </row>
    <row r="53" spans="1:16" ht="15.75">
      <c r="A53" s="12"/>
      <c r="K53" s="92"/>
    </row>
    <row r="54" spans="1:16" ht="15.75">
      <c r="A54" s="12"/>
      <c r="D54" s="12" t="s">
        <v>38</v>
      </c>
    </row>
    <row r="55" spans="1:16" ht="16.5" thickBot="1">
      <c r="A55" s="12"/>
      <c r="I55" s="13" t="s">
        <v>39</v>
      </c>
    </row>
    <row r="56" spans="1:16" ht="115.5" customHeight="1" thickBot="1">
      <c r="A56" s="39" t="s">
        <v>17</v>
      </c>
      <c r="B56" s="39" t="s">
        <v>40</v>
      </c>
      <c r="C56" s="39" t="s">
        <v>41</v>
      </c>
      <c r="D56" s="39" t="s">
        <v>42</v>
      </c>
      <c r="E56" s="38" t="s">
        <v>81</v>
      </c>
      <c r="F56" s="39" t="s">
        <v>43</v>
      </c>
      <c r="G56" s="39" t="s">
        <v>44</v>
      </c>
      <c r="H56" s="39" t="s">
        <v>45</v>
      </c>
      <c r="I56" s="39" t="s">
        <v>46</v>
      </c>
      <c r="J56" s="38" t="s">
        <v>82</v>
      </c>
      <c r="K56" s="39" t="s">
        <v>83</v>
      </c>
      <c r="L56" s="8" t="s">
        <v>10</v>
      </c>
      <c r="M56" s="8" t="s">
        <v>11</v>
      </c>
      <c r="N56" s="8" t="s">
        <v>12</v>
      </c>
      <c r="O56" s="8" t="s">
        <v>13</v>
      </c>
      <c r="P56" s="8" t="s">
        <v>14</v>
      </c>
    </row>
    <row r="57" spans="1:16" ht="15.75" thickBot="1">
      <c r="A57" s="16">
        <v>1</v>
      </c>
      <c r="B57" s="17">
        <v>2</v>
      </c>
      <c r="C57" s="17">
        <v>3</v>
      </c>
      <c r="D57" s="17">
        <v>4</v>
      </c>
      <c r="E57" s="17">
        <v>5</v>
      </c>
      <c r="F57" s="17">
        <v>6</v>
      </c>
      <c r="G57" s="17">
        <v>7</v>
      </c>
      <c r="H57" s="17">
        <v>8</v>
      </c>
      <c r="I57" s="17">
        <v>9</v>
      </c>
      <c r="J57" s="17">
        <v>10</v>
      </c>
      <c r="K57" s="16">
        <v>11</v>
      </c>
      <c r="L57" s="132"/>
      <c r="M57" s="9"/>
      <c r="N57" s="9"/>
      <c r="O57" s="9"/>
      <c r="P57" s="9"/>
    </row>
    <row r="58" spans="1:16" ht="15.75" thickBot="1">
      <c r="A58" s="16">
        <v>1</v>
      </c>
      <c r="B58" s="83" t="s">
        <v>99</v>
      </c>
      <c r="C58" s="114" t="s">
        <v>100</v>
      </c>
      <c r="D58" s="115" t="s">
        <v>100</v>
      </c>
      <c r="E58" s="116">
        <v>0</v>
      </c>
      <c r="F58" s="114" t="s">
        <v>85</v>
      </c>
      <c r="G58" s="114" t="s">
        <v>85</v>
      </c>
      <c r="H58" s="114" t="s">
        <v>85</v>
      </c>
      <c r="I58" s="115" t="s">
        <v>85</v>
      </c>
      <c r="J58" s="114" t="s">
        <v>85</v>
      </c>
      <c r="K58" s="134" t="s">
        <v>85</v>
      </c>
      <c r="L58" s="133" t="s">
        <v>86</v>
      </c>
      <c r="M58" s="9">
        <v>21</v>
      </c>
      <c r="N58" s="89" t="e">
        <f>K58*1.21-K58</f>
        <v>#VALUE!</v>
      </c>
      <c r="O58" s="96" t="s">
        <v>91</v>
      </c>
      <c r="P58" s="9"/>
    </row>
    <row r="59" spans="1:16" ht="15.75" thickBot="1">
      <c r="A59" s="16">
        <v>2</v>
      </c>
      <c r="B59" s="18"/>
      <c r="C59" s="15"/>
      <c r="D59" s="15"/>
      <c r="E59" s="15"/>
      <c r="F59" s="15"/>
      <c r="G59" s="15"/>
      <c r="H59" s="15"/>
      <c r="I59" s="15"/>
      <c r="J59" s="15"/>
      <c r="K59" s="14"/>
      <c r="L59" s="132"/>
      <c r="M59" s="9"/>
      <c r="N59" s="9"/>
      <c r="O59" s="9"/>
      <c r="P59" s="9"/>
    </row>
    <row r="60" spans="1:16" ht="15.75" thickBot="1">
      <c r="A60" s="14" t="s">
        <v>47</v>
      </c>
      <c r="B60" s="15"/>
      <c r="C60" s="15"/>
      <c r="D60" s="15"/>
      <c r="E60" s="15"/>
      <c r="F60" s="15"/>
      <c r="G60" s="15"/>
      <c r="H60" s="15"/>
      <c r="I60" s="15"/>
      <c r="J60" s="15"/>
      <c r="K60" s="14"/>
      <c r="L60" s="132"/>
      <c r="M60" s="9"/>
      <c r="N60" s="9"/>
      <c r="O60" s="9"/>
      <c r="P60" s="9"/>
    </row>
    <row r="61" spans="1:16" ht="15.75" thickBot="1">
      <c r="A61" s="149" t="s">
        <v>48</v>
      </c>
      <c r="B61" s="150"/>
      <c r="C61" s="150"/>
      <c r="D61" s="150"/>
      <c r="E61" s="150"/>
      <c r="F61" s="150"/>
      <c r="G61" s="150"/>
      <c r="H61" s="150"/>
      <c r="I61" s="150"/>
      <c r="J61" s="151"/>
      <c r="K61" s="135" t="str">
        <f>K58</f>
        <v>-</v>
      </c>
      <c r="L61" s="132"/>
      <c r="M61" s="9"/>
      <c r="N61" s="9"/>
      <c r="O61" s="9"/>
      <c r="P61" s="9"/>
    </row>
    <row r="62" spans="1:16" ht="15.75" thickBot="1">
      <c r="A62" s="149" t="s">
        <v>90</v>
      </c>
      <c r="B62" s="150"/>
      <c r="C62" s="150"/>
      <c r="D62" s="150"/>
      <c r="E62" s="150"/>
      <c r="F62" s="150"/>
      <c r="G62" s="150"/>
      <c r="H62" s="150"/>
      <c r="I62" s="150"/>
      <c r="J62" s="151"/>
      <c r="K62" s="134" t="s">
        <v>85</v>
      </c>
      <c r="L62" s="132"/>
      <c r="M62" s="9"/>
      <c r="N62" s="9"/>
      <c r="O62" s="9"/>
      <c r="P62" s="9"/>
    </row>
    <row r="63" spans="1:16" ht="15.75" thickBot="1">
      <c r="A63" s="149" t="s">
        <v>49</v>
      </c>
      <c r="B63" s="150"/>
      <c r="C63" s="150"/>
      <c r="D63" s="150"/>
      <c r="E63" s="150"/>
      <c r="F63" s="150"/>
      <c r="G63" s="150"/>
      <c r="H63" s="150"/>
      <c r="I63" s="150"/>
      <c r="J63" s="151"/>
      <c r="K63" s="134" t="s">
        <v>85</v>
      </c>
      <c r="L63" s="132"/>
      <c r="M63" s="9"/>
      <c r="N63" s="9"/>
      <c r="O63" s="9"/>
      <c r="P63" s="9"/>
    </row>
    <row r="64" spans="1:16" ht="15.75">
      <c r="A64" s="19"/>
    </row>
    <row r="65" spans="1:9" ht="15.75">
      <c r="A65" s="19" t="s">
        <v>50</v>
      </c>
    </row>
    <row r="66" spans="1:9" ht="15.75">
      <c r="A66" s="19" t="s">
        <v>51</v>
      </c>
    </row>
    <row r="67" spans="1:9" ht="15.75">
      <c r="A67" s="13"/>
    </row>
    <row r="68" spans="1:9" ht="15.75">
      <c r="A68" s="154" t="s">
        <v>52</v>
      </c>
      <c r="B68" s="154"/>
    </row>
    <row r="69" spans="1:9" ht="16.5" thickBot="1">
      <c r="A69" s="12" t="s">
        <v>53</v>
      </c>
    </row>
    <row r="70" spans="1:9" ht="69" customHeight="1" thickBot="1">
      <c r="A70" s="20" t="s">
        <v>54</v>
      </c>
      <c r="B70" s="79">
        <v>70</v>
      </c>
    </row>
    <row r="71" spans="1:9" ht="54.75" customHeight="1" thickBot="1">
      <c r="A71" s="21" t="s">
        <v>55</v>
      </c>
      <c r="B71" s="3">
        <v>0</v>
      </c>
    </row>
    <row r="72" spans="1:9" ht="15.75">
      <c r="A72" s="10"/>
    </row>
    <row r="73" spans="1:9" ht="15.75">
      <c r="A73" s="10" t="s">
        <v>56</v>
      </c>
    </row>
    <row r="74" spans="1:9" ht="16.5" thickBot="1">
      <c r="A74" s="12" t="s">
        <v>57</v>
      </c>
    </row>
    <row r="75" spans="1:9" ht="16.5" thickBot="1">
      <c r="A75" s="22" t="s">
        <v>58</v>
      </c>
      <c r="B75" s="23" t="s">
        <v>59</v>
      </c>
      <c r="C75" s="24" t="s">
        <v>60</v>
      </c>
      <c r="D75" s="22" t="s">
        <v>61</v>
      </c>
      <c r="E75" s="129"/>
      <c r="F75" s="129"/>
      <c r="G75" s="129"/>
      <c r="H75" s="129"/>
      <c r="I75" s="129"/>
    </row>
    <row r="76" spans="1:9" ht="72" customHeight="1" thickBot="1">
      <c r="A76" s="2" t="s">
        <v>62</v>
      </c>
      <c r="B76" s="25" t="s">
        <v>63</v>
      </c>
      <c r="C76" s="105">
        <f>G49</f>
        <v>9928</v>
      </c>
      <c r="D76" s="131">
        <f>G51</f>
        <v>10426.32</v>
      </c>
      <c r="E76" s="130"/>
      <c r="F76" s="130"/>
      <c r="G76" s="130"/>
      <c r="H76" s="130"/>
      <c r="I76" s="130"/>
    </row>
    <row r="77" spans="1:9" ht="78" customHeight="1" thickBot="1">
      <c r="A77" s="2" t="s">
        <v>64</v>
      </c>
      <c r="B77" s="25" t="s">
        <v>65</v>
      </c>
      <c r="C77" s="117" t="str">
        <f>K61</f>
        <v>-</v>
      </c>
      <c r="D77" s="117" t="str">
        <f>K63</f>
        <v>-</v>
      </c>
      <c r="E77" s="130"/>
      <c r="F77" s="130"/>
      <c r="G77" s="130"/>
      <c r="H77" s="130"/>
      <c r="I77" s="130"/>
    </row>
    <row r="78" spans="1:9" ht="72" customHeight="1" thickBot="1">
      <c r="A78" s="1" t="s">
        <v>66</v>
      </c>
      <c r="B78" s="26" t="s">
        <v>84</v>
      </c>
      <c r="C78" s="127" t="s">
        <v>85</v>
      </c>
      <c r="D78" s="127" t="s">
        <v>85</v>
      </c>
      <c r="E78" s="130"/>
      <c r="F78" s="130"/>
      <c r="G78" s="130"/>
      <c r="H78" s="130"/>
      <c r="I78" s="130"/>
    </row>
    <row r="79" spans="1:9" ht="39.75" customHeight="1" thickBot="1">
      <c r="A79" s="152" t="s">
        <v>67</v>
      </c>
      <c r="B79" s="153"/>
      <c r="C79" s="106">
        <f>SUM(C76:C78)</f>
        <v>9928</v>
      </c>
      <c r="D79" s="106">
        <f>SUM(D76:D78)</f>
        <v>10426.32</v>
      </c>
      <c r="E79" s="130"/>
      <c r="F79" s="130"/>
      <c r="G79" s="130"/>
      <c r="H79" s="130"/>
      <c r="I79" s="130"/>
    </row>
    <row r="80" spans="1:9" ht="15.75">
      <c r="A80" s="27"/>
    </row>
    <row r="81" spans="1:3" ht="16.5" thickBot="1">
      <c r="A81" s="148" t="s">
        <v>68</v>
      </c>
      <c r="B81" s="148"/>
    </row>
    <row r="82" spans="1:3" ht="39" customHeight="1" thickBot="1">
      <c r="A82" s="20" t="s">
        <v>17</v>
      </c>
      <c r="B82" s="20" t="s">
        <v>69</v>
      </c>
      <c r="C82" s="20" t="s">
        <v>70</v>
      </c>
    </row>
    <row r="83" spans="1:3" ht="60" customHeight="1" thickBot="1">
      <c r="A83" s="2">
        <v>1</v>
      </c>
      <c r="B83" s="3" t="s">
        <v>71</v>
      </c>
      <c r="C83" s="3" t="s">
        <v>98</v>
      </c>
    </row>
    <row r="84" spans="1:3" ht="83.25" customHeight="1" thickBot="1">
      <c r="A84" s="2">
        <v>2</v>
      </c>
      <c r="B84" s="3" t="s">
        <v>72</v>
      </c>
      <c r="C84" s="3" t="s">
        <v>89</v>
      </c>
    </row>
    <row r="85" spans="1:3" ht="69" customHeight="1" thickBot="1">
      <c r="A85" s="40">
        <v>3</v>
      </c>
      <c r="B85" s="20" t="s">
        <v>73</v>
      </c>
      <c r="C85" s="3" t="s">
        <v>111</v>
      </c>
    </row>
    <row r="86" spans="1:3" ht="49.5" customHeight="1" thickBot="1">
      <c r="A86" s="2">
        <v>4</v>
      </c>
      <c r="B86" s="3" t="s">
        <v>74</v>
      </c>
      <c r="C86" s="3" t="s">
        <v>113</v>
      </c>
    </row>
    <row r="87" spans="1:3" ht="57" customHeight="1" thickBot="1">
      <c r="A87" s="1">
        <v>5</v>
      </c>
      <c r="B87" s="28" t="s">
        <v>75</v>
      </c>
      <c r="C87" s="28" t="s">
        <v>109</v>
      </c>
    </row>
    <row r="88" spans="1:3" ht="58.5" customHeight="1" thickBot="1">
      <c r="A88" s="40" t="s">
        <v>76</v>
      </c>
      <c r="B88" s="20" t="s">
        <v>77</v>
      </c>
      <c r="C88" s="20" t="s">
        <v>112</v>
      </c>
    </row>
    <row r="89" spans="1:3" ht="57" customHeight="1" thickBot="1">
      <c r="A89" s="2" t="s">
        <v>78</v>
      </c>
      <c r="B89" s="3" t="s">
        <v>79</v>
      </c>
      <c r="C89" s="3" t="s">
        <v>88</v>
      </c>
    </row>
  </sheetData>
  <mergeCells count="12">
    <mergeCell ref="A51:F51"/>
    <mergeCell ref="G51:H51"/>
    <mergeCell ref="A49:F49"/>
    <mergeCell ref="G49:H49"/>
    <mergeCell ref="A50:F50"/>
    <mergeCell ref="G50:H50"/>
    <mergeCell ref="A81:B81"/>
    <mergeCell ref="A61:J61"/>
    <mergeCell ref="A62:J62"/>
    <mergeCell ref="A63:J63"/>
    <mergeCell ref="A79:B79"/>
    <mergeCell ref="A68:B68"/>
  </mergeCells>
  <pageMargins left="0.7" right="0.7" top="0.75" bottom="0.75" header="0.3" footer="0.3"/>
  <pageSetup paperSize="9" scale="2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C7CE-E9AB-493F-86FC-FB061494A91C}">
  <dimension ref="A37:P108"/>
  <sheetViews>
    <sheetView view="pageBreakPreview" topLeftCell="A70" zoomScale="60" zoomScaleNormal="86" workbookViewId="0">
      <selection activeCell="K77" sqref="K77:K82"/>
    </sheetView>
  </sheetViews>
  <sheetFormatPr defaultRowHeight="15"/>
  <cols>
    <col min="1" max="1" width="30.28515625" customWidth="1"/>
    <col min="2" max="2" width="55.28515625" customWidth="1"/>
    <col min="3" max="3" width="54.42578125" customWidth="1"/>
    <col min="4" max="4" width="25.140625" customWidth="1"/>
    <col min="5" max="5" width="20.42578125" customWidth="1"/>
    <col min="6" max="6" width="15.5703125" customWidth="1"/>
    <col min="7" max="7" width="19.42578125" customWidth="1"/>
    <col min="8" max="8" width="62" customWidth="1"/>
    <col min="9" max="9" width="24.28515625" customWidth="1"/>
    <col min="10" max="10" width="18.7109375" customWidth="1"/>
    <col min="11" max="11" width="19.28515625" customWidth="1"/>
    <col min="12" max="12" width="21.5703125" hidden="1" customWidth="1"/>
    <col min="13" max="13" width="17.28515625" hidden="1" customWidth="1"/>
    <col min="14" max="14" width="9.85546875" hidden="1" customWidth="1"/>
    <col min="15" max="15" width="16.42578125" hidden="1" customWidth="1"/>
    <col min="16" max="16" width="18.42578125" hidden="1" customWidth="1"/>
  </cols>
  <sheetData>
    <row r="37" spans="1:15">
      <c r="E37" s="6"/>
    </row>
    <row r="38" spans="1:15">
      <c r="E38" s="6"/>
    </row>
    <row r="39" spans="1:15">
      <c r="E39" s="6"/>
    </row>
    <row r="40" spans="1:15">
      <c r="A40" s="42"/>
      <c r="D40" s="42"/>
      <c r="E40" s="6"/>
    </row>
    <row r="42" spans="1:15" ht="15.75" thickBot="1">
      <c r="A42" s="42"/>
      <c r="G42" s="92"/>
      <c r="H42" s="92"/>
    </row>
    <row r="43" spans="1:15" ht="73.5" customHeight="1" thickBot="1">
      <c r="A43" s="29"/>
      <c r="B43" s="44"/>
      <c r="C43" s="47"/>
      <c r="D43" s="41"/>
      <c r="E43" s="43"/>
      <c r="F43" s="138"/>
      <c r="G43" s="48"/>
      <c r="H43" s="48"/>
      <c r="I43" s="129"/>
      <c r="J43" s="129"/>
      <c r="K43" s="129"/>
      <c r="L43" s="129"/>
      <c r="M43" s="129"/>
    </row>
    <row r="44" spans="1:15" ht="107.25" customHeight="1">
      <c r="A44" s="68"/>
      <c r="B44" s="98"/>
      <c r="C44" s="51"/>
      <c r="D44" s="78"/>
      <c r="E44" s="52"/>
      <c r="F44" s="139"/>
      <c r="G44" s="93"/>
      <c r="H44" s="48"/>
      <c r="I44" s="130"/>
      <c r="J44" s="130"/>
      <c r="K44" s="137"/>
      <c r="L44" s="130"/>
      <c r="M44" s="130"/>
      <c r="O44" s="92"/>
    </row>
    <row r="45" spans="1:15" ht="61.5" customHeight="1">
      <c r="A45" s="69"/>
      <c r="B45" s="48"/>
      <c r="C45" s="48"/>
      <c r="D45" s="49"/>
      <c r="E45" s="93"/>
      <c r="F45" s="140"/>
      <c r="G45" s="93"/>
      <c r="H45" s="48"/>
      <c r="I45" s="130"/>
      <c r="J45" s="130"/>
      <c r="K45" s="137"/>
      <c r="L45" s="130"/>
      <c r="M45" s="130"/>
      <c r="O45" s="92"/>
    </row>
    <row r="46" spans="1:15">
      <c r="A46" s="69"/>
      <c r="B46" s="48"/>
      <c r="C46" s="48"/>
      <c r="D46" s="50"/>
      <c r="E46" s="59"/>
      <c r="F46" s="136"/>
      <c r="G46" s="59"/>
      <c r="H46" s="50"/>
      <c r="I46" s="130"/>
      <c r="J46" s="130"/>
      <c r="K46" s="137"/>
      <c r="L46" s="130"/>
      <c r="M46" s="130"/>
    </row>
    <row r="47" spans="1:15" ht="45" customHeight="1" thickBot="1">
      <c r="A47" s="70"/>
      <c r="B47" s="58"/>
      <c r="C47" s="56"/>
      <c r="D47" s="75"/>
      <c r="E47" s="60"/>
      <c r="F47" s="141"/>
      <c r="G47" s="93"/>
      <c r="H47" s="48"/>
      <c r="I47" s="130"/>
      <c r="J47" s="130"/>
      <c r="K47" s="137"/>
      <c r="L47" s="130"/>
      <c r="M47" s="130"/>
    </row>
    <row r="48" spans="1:15" ht="120.75" customHeight="1">
      <c r="A48" s="68"/>
      <c r="B48" s="98"/>
      <c r="C48" s="51"/>
      <c r="D48" s="78"/>
      <c r="E48" s="52"/>
      <c r="F48" s="139"/>
      <c r="G48" s="93"/>
      <c r="H48" s="48"/>
      <c r="I48" s="130"/>
      <c r="J48" s="130"/>
      <c r="K48" s="137"/>
      <c r="L48" s="130"/>
      <c r="M48" s="130"/>
    </row>
    <row r="49" spans="1:13" ht="52.5" customHeight="1">
      <c r="A49" s="69"/>
      <c r="B49" s="48"/>
      <c r="C49" s="48"/>
      <c r="D49" s="55"/>
      <c r="E49" s="59"/>
      <c r="F49" s="142"/>
      <c r="G49" s="59"/>
      <c r="H49" s="48"/>
      <c r="I49" s="130"/>
      <c r="J49" s="130"/>
      <c r="K49" s="137"/>
      <c r="L49" s="130"/>
      <c r="M49" s="130"/>
    </row>
    <row r="50" spans="1:13">
      <c r="A50" s="69"/>
      <c r="B50" s="48"/>
      <c r="C50" s="48"/>
      <c r="D50" s="50"/>
      <c r="E50" s="61"/>
      <c r="F50" s="142"/>
      <c r="G50" s="59"/>
      <c r="H50" s="50"/>
      <c r="I50" s="130"/>
      <c r="J50" s="130"/>
      <c r="K50" s="137"/>
      <c r="L50" s="130"/>
      <c r="M50" s="130"/>
    </row>
    <row r="51" spans="1:13" ht="50.25" customHeight="1" thickBot="1">
      <c r="A51" s="70"/>
      <c r="B51" s="58"/>
      <c r="C51" s="56"/>
      <c r="D51" s="75"/>
      <c r="E51" s="94"/>
      <c r="F51" s="141"/>
      <c r="G51" s="93"/>
      <c r="H51" s="48"/>
      <c r="I51" s="130"/>
      <c r="J51" s="130"/>
      <c r="K51" s="137"/>
      <c r="L51" s="130"/>
      <c r="M51" s="130"/>
    </row>
    <row r="52" spans="1:13" ht="103.5" customHeight="1">
      <c r="A52" s="68"/>
      <c r="B52" s="98"/>
      <c r="C52" s="51"/>
      <c r="D52" s="77"/>
      <c r="E52" s="52"/>
      <c r="F52" s="139"/>
      <c r="G52" s="93"/>
      <c r="H52" s="48"/>
      <c r="I52" s="130"/>
      <c r="J52" s="130"/>
      <c r="K52" s="137"/>
      <c r="L52" s="130"/>
      <c r="M52" s="130"/>
    </row>
    <row r="53" spans="1:13" ht="56.25" customHeight="1">
      <c r="A53" s="69"/>
      <c r="B53" s="48"/>
      <c r="C53" s="48"/>
      <c r="D53" s="55"/>
      <c r="E53" s="125"/>
      <c r="F53" s="143"/>
      <c r="G53" s="125"/>
      <c r="H53" s="48"/>
      <c r="I53" s="130"/>
      <c r="J53" s="130"/>
      <c r="K53" s="137"/>
      <c r="L53" s="130"/>
      <c r="M53" s="130"/>
    </row>
    <row r="54" spans="1:13" ht="30" customHeight="1">
      <c r="A54" s="69"/>
      <c r="B54" s="48"/>
      <c r="C54" s="48"/>
      <c r="D54" s="50"/>
      <c r="E54" s="61"/>
      <c r="F54" s="140"/>
      <c r="G54" s="59"/>
      <c r="H54" s="50"/>
      <c r="I54" s="130"/>
      <c r="J54" s="130"/>
      <c r="K54" s="137"/>
      <c r="L54" s="130"/>
      <c r="M54" s="130"/>
    </row>
    <row r="55" spans="1:13" ht="47.25" customHeight="1" thickBot="1">
      <c r="A55" s="70"/>
      <c r="B55" s="58"/>
      <c r="C55" s="56"/>
      <c r="D55" s="75"/>
      <c r="E55" s="60"/>
      <c r="F55" s="141"/>
      <c r="G55" s="93"/>
      <c r="H55" s="48"/>
      <c r="I55" s="130"/>
      <c r="J55" s="130"/>
      <c r="K55" s="137"/>
      <c r="L55" s="130"/>
      <c r="M55" s="130"/>
    </row>
    <row r="56" spans="1:13" ht="82.5" customHeight="1">
      <c r="A56" s="68"/>
      <c r="B56" s="98"/>
      <c r="C56" s="51"/>
      <c r="D56" s="77"/>
      <c r="E56" s="52"/>
      <c r="F56" s="139"/>
      <c r="G56" s="93"/>
      <c r="H56" s="48"/>
      <c r="I56" s="130"/>
      <c r="J56" s="130"/>
      <c r="K56" s="137"/>
      <c r="L56" s="130"/>
      <c r="M56" s="130"/>
    </row>
    <row r="57" spans="1:13" ht="51" customHeight="1">
      <c r="A57" s="69"/>
      <c r="B57" s="48"/>
      <c r="C57" s="48"/>
      <c r="D57" s="55"/>
      <c r="E57" s="61"/>
      <c r="F57" s="140"/>
      <c r="G57" s="59"/>
      <c r="H57" s="48"/>
      <c r="I57" s="130"/>
      <c r="J57" s="130"/>
      <c r="K57" s="137"/>
      <c r="L57" s="130"/>
      <c r="M57" s="130"/>
    </row>
    <row r="58" spans="1:13">
      <c r="A58" s="69"/>
      <c r="B58" s="48"/>
      <c r="C58" s="48"/>
      <c r="D58" s="61"/>
      <c r="E58" s="61"/>
      <c r="F58" s="140"/>
      <c r="G58" s="59"/>
      <c r="H58" s="50"/>
      <c r="I58" s="130"/>
      <c r="J58" s="130"/>
      <c r="K58" s="137"/>
      <c r="L58" s="130"/>
      <c r="M58" s="130"/>
    </row>
    <row r="59" spans="1:13" ht="45" customHeight="1" thickBot="1">
      <c r="A59" s="70"/>
      <c r="B59" s="58"/>
      <c r="C59" s="56"/>
      <c r="D59" s="75"/>
      <c r="E59" s="60"/>
      <c r="F59" s="141"/>
      <c r="G59" s="93"/>
      <c r="H59" s="48"/>
      <c r="I59" s="130"/>
      <c r="J59" s="130"/>
      <c r="K59" s="137"/>
      <c r="L59" s="130"/>
      <c r="M59" s="130"/>
    </row>
    <row r="60" spans="1:13" ht="93.75" customHeight="1">
      <c r="A60" s="68"/>
      <c r="B60" s="98"/>
      <c r="C60" s="51"/>
      <c r="D60" s="77"/>
      <c r="E60" s="52"/>
      <c r="F60" s="139"/>
      <c r="G60" s="93"/>
      <c r="H60" s="48"/>
      <c r="I60" s="130"/>
      <c r="J60" s="130"/>
      <c r="K60" s="137"/>
      <c r="L60" s="130"/>
      <c r="M60" s="130"/>
    </row>
    <row r="61" spans="1:13" ht="57.75" customHeight="1">
      <c r="A61" s="69"/>
      <c r="B61" s="48"/>
      <c r="C61" s="48"/>
      <c r="D61" s="55"/>
      <c r="E61" s="59"/>
      <c r="F61" s="140"/>
      <c r="G61" s="59"/>
      <c r="H61" s="48"/>
      <c r="I61" s="130"/>
      <c r="J61" s="130"/>
      <c r="K61" s="137"/>
      <c r="L61" s="130"/>
      <c r="M61" s="130"/>
    </row>
    <row r="62" spans="1:13">
      <c r="A62" s="69"/>
      <c r="B62" s="48"/>
      <c r="C62" s="48"/>
      <c r="D62" s="50"/>
      <c r="E62" s="93"/>
      <c r="F62" s="140"/>
      <c r="G62" s="93"/>
      <c r="H62" s="48"/>
      <c r="I62" s="130"/>
      <c r="J62" s="130"/>
      <c r="K62" s="137"/>
      <c r="L62" s="130"/>
      <c r="M62" s="130"/>
    </row>
    <row r="63" spans="1:13" ht="46.5" customHeight="1" thickBot="1">
      <c r="A63" s="70"/>
      <c r="B63" s="63"/>
      <c r="C63" s="56"/>
      <c r="D63" s="75"/>
      <c r="E63" s="60"/>
      <c r="F63" s="141"/>
      <c r="G63" s="93"/>
      <c r="H63" s="48"/>
      <c r="I63" s="130"/>
      <c r="J63" s="130"/>
      <c r="K63" s="137"/>
      <c r="L63" s="130"/>
      <c r="M63" s="130"/>
    </row>
    <row r="64" spans="1:13" ht="28.9" customHeight="1">
      <c r="A64" s="71"/>
      <c r="B64" s="98"/>
      <c r="C64" s="51"/>
      <c r="D64" s="54"/>
      <c r="E64" s="52"/>
      <c r="F64" s="139"/>
      <c r="G64" s="48"/>
      <c r="H64" s="48"/>
      <c r="I64" s="130"/>
      <c r="J64" s="130"/>
      <c r="K64" s="137"/>
      <c r="L64" s="130"/>
      <c r="M64" s="130"/>
    </row>
    <row r="65" spans="1:16" ht="63.75" customHeight="1">
      <c r="A65" s="72"/>
      <c r="B65" s="74"/>
      <c r="C65" s="48"/>
      <c r="D65" s="55"/>
      <c r="E65" s="93"/>
      <c r="F65" s="140"/>
      <c r="G65" s="93"/>
      <c r="H65" s="48"/>
      <c r="I65" s="130"/>
      <c r="J65" s="130"/>
      <c r="K65" s="137"/>
      <c r="L65" s="130"/>
      <c r="M65" s="130"/>
    </row>
    <row r="66" spans="1:16" ht="39" customHeight="1">
      <c r="A66" s="72"/>
      <c r="B66" s="64"/>
      <c r="C66" s="48"/>
      <c r="D66" s="50"/>
      <c r="E66" s="93"/>
      <c r="F66" s="140"/>
      <c r="G66" s="93"/>
      <c r="H66" s="48"/>
      <c r="I66" s="130"/>
      <c r="J66" s="130"/>
      <c r="K66" s="137"/>
      <c r="L66" s="130"/>
      <c r="M66" s="130"/>
    </row>
    <row r="67" spans="1:16" ht="38.25" customHeight="1">
      <c r="A67" s="72"/>
      <c r="B67" s="64"/>
      <c r="C67" s="48"/>
      <c r="D67" s="50"/>
      <c r="E67" s="93"/>
      <c r="F67" s="140"/>
      <c r="G67" s="93"/>
      <c r="H67" s="48"/>
      <c r="I67" s="130"/>
      <c r="J67" s="130"/>
      <c r="K67" s="137"/>
      <c r="L67" s="130"/>
      <c r="M67" s="130"/>
    </row>
    <row r="68" spans="1:16" ht="38.25" customHeight="1">
      <c r="A68" s="72"/>
      <c r="B68" s="64"/>
      <c r="C68" s="48"/>
      <c r="D68" s="50"/>
      <c r="E68" s="93"/>
      <c r="F68" s="140"/>
      <c r="G68" s="93"/>
      <c r="H68" s="48"/>
      <c r="I68" s="130"/>
      <c r="J68" s="130"/>
      <c r="K68" s="137"/>
      <c r="L68" s="130"/>
      <c r="M68" s="130"/>
    </row>
    <row r="69" spans="1:16" ht="35.25" customHeight="1">
      <c r="A69" s="72"/>
      <c r="B69" s="64"/>
      <c r="C69" s="48"/>
      <c r="D69" s="50"/>
      <c r="E69" s="93"/>
      <c r="F69" s="140"/>
      <c r="G69" s="93"/>
      <c r="H69" s="48"/>
      <c r="I69" s="130"/>
      <c r="J69" s="130"/>
      <c r="K69" s="137"/>
      <c r="L69" s="130"/>
      <c r="M69" s="130"/>
    </row>
    <row r="70" spans="1:16" ht="42.75" customHeight="1">
      <c r="A70" s="72"/>
      <c r="B70" s="64"/>
      <c r="C70" s="48"/>
      <c r="D70" s="50"/>
      <c r="E70" s="93"/>
      <c r="F70" s="140"/>
      <c r="G70" s="93"/>
      <c r="H70" s="48"/>
      <c r="I70" s="130"/>
      <c r="J70" s="130"/>
      <c r="K70" s="137"/>
      <c r="L70" s="130"/>
      <c r="M70" s="130"/>
    </row>
    <row r="71" spans="1:16" ht="31.15" customHeight="1" thickBot="1">
      <c r="A71" s="73"/>
      <c r="B71" s="65"/>
      <c r="C71" s="53"/>
      <c r="D71" s="76"/>
      <c r="E71" s="62"/>
      <c r="F71" s="144"/>
      <c r="G71" s="93"/>
      <c r="H71" s="48"/>
      <c r="I71" s="130"/>
      <c r="J71" s="130"/>
      <c r="K71" s="137"/>
      <c r="L71" s="130"/>
      <c r="M71" s="130"/>
    </row>
    <row r="72" spans="1:16" ht="16.5" thickBot="1">
      <c r="A72" s="167"/>
      <c r="B72" s="168"/>
      <c r="C72" s="168"/>
      <c r="D72" s="168"/>
      <c r="E72" s="168"/>
      <c r="F72" s="168"/>
      <c r="G72" s="169"/>
      <c r="H72" s="169"/>
      <c r="K72" s="92"/>
    </row>
    <row r="73" spans="1:16" ht="16.5" thickBot="1">
      <c r="A73" s="170"/>
      <c r="B73" s="171"/>
      <c r="C73" s="171"/>
      <c r="D73" s="171"/>
      <c r="E73" s="171"/>
      <c r="F73" s="171"/>
      <c r="G73" s="172"/>
      <c r="H73" s="172"/>
      <c r="I73" s="92"/>
      <c r="J73" s="92"/>
    </row>
    <row r="74" spans="1:16" ht="16.5" thickBot="1">
      <c r="A74" s="170"/>
      <c r="B74" s="171"/>
      <c r="C74" s="171"/>
      <c r="D74" s="171"/>
      <c r="E74" s="171"/>
      <c r="F74" s="171"/>
      <c r="G74" s="172"/>
      <c r="H74" s="172"/>
      <c r="J74" s="92"/>
    </row>
    <row r="75" spans="1:16" ht="15.75">
      <c r="A75" s="12"/>
    </row>
    <row r="76" spans="1:16" ht="16.5" thickBot="1">
      <c r="A76" s="66"/>
      <c r="B76" s="66"/>
      <c r="I76" s="13"/>
    </row>
    <row r="77" spans="1:16" ht="100.5" customHeight="1" thickBot="1">
      <c r="A77" s="39"/>
      <c r="B77" s="39"/>
      <c r="C77" s="39"/>
      <c r="D77" s="39"/>
      <c r="E77" s="38"/>
      <c r="F77" s="39"/>
      <c r="G77" s="39"/>
      <c r="H77" s="39"/>
      <c r="I77" s="39"/>
      <c r="J77" s="38"/>
      <c r="K77" s="39"/>
      <c r="L77" s="8" t="s">
        <v>10</v>
      </c>
      <c r="M77" s="8" t="s">
        <v>11</v>
      </c>
      <c r="N77" s="8" t="s">
        <v>12</v>
      </c>
      <c r="O77" s="8" t="s">
        <v>13</v>
      </c>
      <c r="P77" s="8" t="s">
        <v>14</v>
      </c>
    </row>
    <row r="78" spans="1:16" ht="15.75" thickBot="1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6"/>
      <c r="L78" s="132"/>
      <c r="M78" s="9"/>
      <c r="N78" s="9"/>
      <c r="O78" s="9"/>
      <c r="P78" s="9"/>
    </row>
    <row r="79" spans="1:16" ht="76.150000000000006" customHeight="1" thickBot="1">
      <c r="A79" s="14"/>
      <c r="B79" s="83"/>
      <c r="C79" s="17"/>
      <c r="D79" s="84"/>
      <c r="E79" s="85"/>
      <c r="F79" s="15"/>
      <c r="G79" s="17"/>
      <c r="H79" s="17"/>
      <c r="I79" s="84"/>
      <c r="J79" s="85"/>
      <c r="K79" s="145"/>
      <c r="L79" s="132" t="s">
        <v>86</v>
      </c>
      <c r="M79" s="9">
        <v>21</v>
      </c>
      <c r="N79" s="89">
        <f>K79*1.21-K79</f>
        <v>0</v>
      </c>
      <c r="O79" s="9" t="s">
        <v>87</v>
      </c>
      <c r="P79" s="9">
        <v>910287</v>
      </c>
    </row>
    <row r="80" spans="1:16" ht="15.75" thickBot="1">
      <c r="A80" s="149"/>
      <c r="B80" s="150"/>
      <c r="C80" s="150"/>
      <c r="D80" s="150"/>
      <c r="E80" s="150"/>
      <c r="F80" s="150"/>
      <c r="G80" s="150"/>
      <c r="H80" s="150"/>
      <c r="I80" s="150"/>
      <c r="J80" s="151"/>
      <c r="K80" s="145"/>
      <c r="L80" s="132"/>
      <c r="M80" s="9"/>
      <c r="N80" s="9"/>
      <c r="O80" s="9"/>
      <c r="P80" s="9"/>
    </row>
    <row r="81" spans="1:16" ht="15.75" thickBot="1">
      <c r="A81" s="149"/>
      <c r="B81" s="150"/>
      <c r="C81" s="150"/>
      <c r="D81" s="150"/>
      <c r="E81" s="150"/>
      <c r="F81" s="150"/>
      <c r="G81" s="150"/>
      <c r="H81" s="150"/>
      <c r="I81" s="150"/>
      <c r="J81" s="151"/>
      <c r="K81" s="145"/>
      <c r="L81" s="132"/>
      <c r="M81" s="9"/>
      <c r="N81" s="9"/>
      <c r="O81" s="9"/>
      <c r="P81" s="9"/>
    </row>
    <row r="82" spans="1:16" ht="15.75" thickBot="1">
      <c r="A82" s="149"/>
      <c r="B82" s="150"/>
      <c r="C82" s="150"/>
      <c r="D82" s="150"/>
      <c r="E82" s="150"/>
      <c r="F82" s="150"/>
      <c r="G82" s="150"/>
      <c r="H82" s="150"/>
      <c r="I82" s="150"/>
      <c r="J82" s="151"/>
      <c r="K82" s="145"/>
      <c r="L82" s="132"/>
      <c r="M82" s="9"/>
      <c r="N82" s="9"/>
      <c r="O82" s="9"/>
      <c r="P82" s="9"/>
    </row>
    <row r="83" spans="1:16" ht="15.75">
      <c r="A83" s="19"/>
    </row>
    <row r="84" spans="1:16" ht="15.75">
      <c r="A84" s="19"/>
    </row>
    <row r="85" spans="1:16" ht="15.75">
      <c r="A85" s="19"/>
    </row>
    <row r="86" spans="1:16" ht="15.75">
      <c r="A86" s="13"/>
    </row>
    <row r="87" spans="1:16" ht="15.75">
      <c r="A87" s="154"/>
      <c r="B87" s="154"/>
    </row>
    <row r="88" spans="1:16" ht="16.5" thickBot="1">
      <c r="A88" s="12"/>
    </row>
    <row r="89" spans="1:16" ht="81" customHeight="1" thickBot="1">
      <c r="A89" s="20"/>
      <c r="B89" s="87"/>
    </row>
    <row r="90" spans="1:16" ht="52.9" customHeight="1" thickBot="1">
      <c r="A90" s="21"/>
      <c r="B90" s="86"/>
    </row>
    <row r="91" spans="1:16" ht="15.75">
      <c r="A91" s="10"/>
    </row>
    <row r="92" spans="1:16" ht="15.75">
      <c r="A92" s="154"/>
      <c r="B92" s="154"/>
    </row>
    <row r="93" spans="1:16" ht="16.5" thickBot="1">
      <c r="A93" s="12"/>
    </row>
    <row r="94" spans="1:16" ht="16.5" thickBot="1">
      <c r="A94" s="67"/>
      <c r="B94" s="23"/>
      <c r="C94" s="24"/>
      <c r="D94" s="22"/>
      <c r="E94" s="129"/>
      <c r="F94" s="129"/>
      <c r="G94" s="129"/>
      <c r="H94" s="129"/>
      <c r="I94" s="129"/>
    </row>
    <row r="95" spans="1:16" ht="42" customHeight="1" thickBot="1">
      <c r="A95" s="2"/>
      <c r="B95" s="25"/>
      <c r="C95" s="95"/>
      <c r="D95" s="146"/>
      <c r="E95" s="130"/>
      <c r="F95" s="130"/>
      <c r="G95" s="137"/>
      <c r="H95" s="130"/>
      <c r="I95" s="130"/>
    </row>
    <row r="96" spans="1:16" ht="63" customHeight="1" thickBot="1">
      <c r="A96" s="2"/>
      <c r="B96" s="25"/>
      <c r="C96" s="88"/>
      <c r="D96" s="147"/>
      <c r="E96" s="130"/>
      <c r="F96" s="130"/>
      <c r="G96" s="137"/>
      <c r="H96" s="130"/>
      <c r="I96" s="130"/>
    </row>
    <row r="97" spans="1:9" ht="45" customHeight="1" thickBot="1">
      <c r="A97" s="40"/>
      <c r="B97" s="45"/>
      <c r="C97" s="128"/>
      <c r="D97" s="128"/>
      <c r="E97" s="130"/>
      <c r="F97" s="130"/>
      <c r="G97" s="130"/>
      <c r="H97" s="130"/>
      <c r="I97" s="130"/>
    </row>
    <row r="98" spans="1:9" ht="47.25" customHeight="1" thickBot="1">
      <c r="A98" s="165"/>
      <c r="B98" s="166"/>
      <c r="C98" s="88"/>
      <c r="D98" s="147"/>
      <c r="E98" s="130"/>
      <c r="F98" s="130"/>
      <c r="G98" s="137"/>
      <c r="H98" s="130"/>
      <c r="I98" s="130"/>
    </row>
    <row r="99" spans="1:9" ht="15.75">
      <c r="A99" s="27"/>
    </row>
    <row r="100" spans="1:9" ht="16.5" thickBot="1">
      <c r="A100" s="10"/>
    </row>
    <row r="101" spans="1:9" ht="62.25" customHeight="1" thickBot="1">
      <c r="A101" s="46"/>
      <c r="B101" s="46"/>
      <c r="C101" s="46"/>
    </row>
    <row r="102" spans="1:9" ht="42" customHeight="1" thickBot="1">
      <c r="A102" s="2"/>
      <c r="B102" s="3"/>
      <c r="C102" s="3"/>
    </row>
    <row r="103" spans="1:9" ht="52.5" customHeight="1" thickBot="1">
      <c r="A103" s="2"/>
      <c r="B103" s="3"/>
      <c r="C103" s="3"/>
    </row>
    <row r="104" spans="1:9" ht="79.5" customHeight="1" thickBot="1">
      <c r="A104" s="2"/>
      <c r="B104" s="3"/>
      <c r="C104" s="3"/>
    </row>
    <row r="105" spans="1:9" ht="66.75" customHeight="1" thickBot="1">
      <c r="A105" s="2"/>
      <c r="B105" s="3"/>
      <c r="C105" s="3"/>
    </row>
    <row r="106" spans="1:9" ht="74.25" customHeight="1" thickBot="1">
      <c r="A106" s="1"/>
      <c r="B106" s="28"/>
      <c r="C106" s="28"/>
    </row>
    <row r="107" spans="1:9" ht="66" customHeight="1" thickBot="1">
      <c r="A107" s="40"/>
      <c r="B107" s="20"/>
      <c r="C107" s="20"/>
    </row>
    <row r="108" spans="1:9" ht="54.75" customHeight="1" thickBot="1">
      <c r="A108" s="2"/>
      <c r="B108" s="3"/>
      <c r="C108" s="3"/>
    </row>
  </sheetData>
  <mergeCells count="12">
    <mergeCell ref="A98:B98"/>
    <mergeCell ref="A80:J80"/>
    <mergeCell ref="A81:J81"/>
    <mergeCell ref="A82:J82"/>
    <mergeCell ref="A72:F72"/>
    <mergeCell ref="G72:H72"/>
    <mergeCell ref="A73:F73"/>
    <mergeCell ref="G73:H73"/>
    <mergeCell ref="A74:F74"/>
    <mergeCell ref="G74:H74"/>
    <mergeCell ref="A87:B87"/>
    <mergeCell ref="A92:B92"/>
  </mergeCells>
  <phoneticPr fontId="15" type="noConversion"/>
  <pageMargins left="0.7" right="0.7" top="0.75" bottom="0.75" header="0.3" footer="0.3"/>
  <pageSetup paperSize="9" scale="24" orientation="portrait" r:id="rId1"/>
  <rowBreaks count="1" manualBreakCount="1"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Kaina</vt:lpstr>
      <vt:lpstr>TS 1P.D.</vt:lpstr>
      <vt:lpstr>TS 2P.D.</vt:lpstr>
      <vt:lpstr>'TS 1P.D.'!Print_Area</vt:lpstr>
      <vt:lpstr>'TS 2P.D.'!Print_Area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Pušinskienė</dc:creator>
  <cp:lastModifiedBy>Elena Barauskienė</cp:lastModifiedBy>
  <dcterms:created xsi:type="dcterms:W3CDTF">2023-02-27T08:02:42Z</dcterms:created>
  <dcterms:modified xsi:type="dcterms:W3CDTF">2023-04-25T05:15:14Z</dcterms:modified>
</cp:coreProperties>
</file>