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filterPrivacy="1"/>
  <xr:revisionPtr revIDLastSave="0" documentId="13_ncr:1_{28C52FD3-9E8E-4BD8-B441-8D6AE2722E9E}"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3" i="1" l="1"/>
  <c r="J92" i="1" s="1"/>
  <c r="M82" i="1"/>
  <c r="N82" i="1" s="1"/>
  <c r="L82" i="1"/>
  <c r="J82" i="1"/>
  <c r="M81" i="1"/>
  <c r="N81" i="1" s="1"/>
  <c r="L81" i="1"/>
  <c r="J81" i="1"/>
  <c r="M80" i="1"/>
  <c r="N80" i="1" s="1"/>
  <c r="L80" i="1"/>
  <c r="J80" i="1"/>
  <c r="M79" i="1"/>
  <c r="N79" i="1" s="1"/>
  <c r="L79" i="1"/>
  <c r="J79" i="1"/>
  <c r="M78" i="1"/>
  <c r="N78" i="1" s="1"/>
  <c r="L78" i="1"/>
  <c r="J78" i="1"/>
  <c r="M77" i="1"/>
  <c r="N77" i="1" s="1"/>
  <c r="L77" i="1"/>
  <c r="J77" i="1"/>
  <c r="M76" i="1"/>
  <c r="N76" i="1" s="1"/>
  <c r="L76" i="1"/>
  <c r="J76" i="1"/>
  <c r="M75" i="1"/>
  <c r="N75" i="1" s="1"/>
  <c r="L75" i="1"/>
  <c r="J75" i="1"/>
  <c r="M73" i="1"/>
  <c r="N73" i="1" s="1"/>
  <c r="L73" i="1"/>
  <c r="J73" i="1"/>
  <c r="M72" i="1"/>
  <c r="N72" i="1" s="1"/>
  <c r="L72" i="1"/>
  <c r="J72" i="1"/>
  <c r="M71" i="1"/>
  <c r="N71" i="1" s="1"/>
  <c r="L71" i="1"/>
  <c r="J71" i="1"/>
  <c r="M69" i="1"/>
  <c r="N69" i="1" s="1"/>
  <c r="L69" i="1"/>
  <c r="J69" i="1"/>
  <c r="M67" i="1"/>
  <c r="N67" i="1" s="1"/>
  <c r="L67" i="1"/>
  <c r="J67" i="1"/>
  <c r="M64" i="1"/>
  <c r="N64" i="1" s="1"/>
  <c r="L64" i="1"/>
  <c r="J64" i="1"/>
  <c r="M63" i="1"/>
  <c r="N63" i="1" s="1"/>
  <c r="L63" i="1"/>
  <c r="J63" i="1"/>
  <c r="M62" i="1"/>
  <c r="N62" i="1" s="1"/>
  <c r="L62" i="1"/>
  <c r="J62" i="1"/>
  <c r="M61" i="1"/>
  <c r="N61" i="1" s="1"/>
  <c r="L61" i="1"/>
  <c r="J61" i="1"/>
  <c r="M60" i="1"/>
  <c r="N60" i="1" s="1"/>
  <c r="L60" i="1"/>
  <c r="J60" i="1"/>
  <c r="M59" i="1"/>
  <c r="N59" i="1" s="1"/>
  <c r="L59" i="1"/>
  <c r="J59" i="1"/>
  <c r="M57" i="1"/>
  <c r="N57" i="1" s="1"/>
  <c r="L57" i="1"/>
  <c r="J57" i="1"/>
  <c r="M56" i="1"/>
  <c r="N56" i="1" s="1"/>
  <c r="L56" i="1"/>
  <c r="J56" i="1"/>
  <c r="M55" i="1"/>
  <c r="N55" i="1" s="1"/>
  <c r="L55" i="1"/>
  <c r="J55" i="1"/>
  <c r="M53" i="1"/>
  <c r="N53" i="1" s="1"/>
  <c r="L53" i="1"/>
  <c r="J53" i="1"/>
  <c r="M52" i="1"/>
  <c r="N52" i="1" s="1"/>
  <c r="L52" i="1"/>
  <c r="J52" i="1"/>
  <c r="M51" i="1"/>
  <c r="N51" i="1" s="1"/>
  <c r="L51" i="1"/>
  <c r="J51" i="1"/>
  <c r="H41" i="1"/>
  <c r="H42" i="1" s="1"/>
  <c r="N83" i="1" l="1"/>
  <c r="M92" i="1" s="1"/>
  <c r="H44" i="1"/>
  <c r="J91" i="1"/>
  <c r="J93" i="1" s="1"/>
  <c r="M91" i="1" l="1"/>
  <c r="M93" i="1" s="1"/>
  <c r="H43" i="1"/>
</calcChain>
</file>

<file path=xl/sharedStrings.xml><?xml version="1.0" encoding="utf-8"?>
<sst xmlns="http://schemas.openxmlformats.org/spreadsheetml/2006/main" count="303" uniqueCount="215">
  <si>
    <t>Pirkimo sąlygų 5 priedas "Pasiūlymo forma"</t>
  </si>
  <si>
    <t>PASIŪLYMAS</t>
  </si>
  <si>
    <t>DĖL LABORATORINĖS DIAGNOSTIKOS BIOCHEMINIŲ IR IMUNOCHEMINIŲ, ŽMOGAUS PAPILOMOS VIRUSO IR LYTIŠKAI PLINTANČIŲ LIGŲ TYRIMŲ PRIEMONĖS NUOMOS, JOS VEIKIMĄ UŽTIKRINANČIŲ PASLAUGŲ IR MEDŽIAGŲ PIRKIMO</t>
  </si>
  <si>
    <t>(data)</t>
  </si>
  <si>
    <t>Vilnius</t>
  </si>
  <si>
    <t>(vieta)</t>
  </si>
  <si>
    <t xml:space="preserve">Viešoji įstaiga Kauno miesto poliklinika </t>
  </si>
  <si>
    <t>1. INFORMACIJA APIE TIEKĖJĄ</t>
  </si>
  <si>
    <t>Tiekėjo pavadinimas, juridinio asmens kodas, adresas</t>
  </si>
  <si>
    <t>UAB "Diagnostinės sistemos", 122263421, Kalvarijų sodų 1-oji g. 2 LT-08315 Vilnius</t>
  </si>
  <si>
    <t>Ūkio subjektų grupės dalyvis, atstovaujantis arba vadovaujantis ūkio subjektų grupei</t>
  </si>
  <si>
    <t>-</t>
  </si>
  <si>
    <t>Asmens, įgalioto bendrauti su perkančiąją organizacija, kontaktinė informacija (vardas, pavardė, tel., faks., el. p., adresas)</t>
  </si>
  <si>
    <t>4.	PASIŪLYMO KAINA</t>
  </si>
  <si>
    <t xml:space="preserve">     4.1.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</si>
  <si>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      4.2.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be PVM. Į pasiūlymo kainą privalo būti įskaičiuoti visi mokesčiai bei visos kitos Tiekėjo patirtos ir (ar) galimos patirti tiesioginės ir netiesioginės išlaidos ir mokesčiai, susiję su Prekių tiekimu, įskaitant, bet neapsiribojant (išskyrus tuos atvejus, kai pirkimo dokumentuose aiškiai nurodyta, kad tam tikros konkrečios išlaidos neturi būti įskaičiuotos į Sutarties kainą): </t>
  </si>
  <si>
    <t xml:space="preserve">       4.2.1.	transportavimo išlaidas;</t>
  </si>
  <si>
    <t xml:space="preserve">       4.2.2.	pakavimo, pakrovimo, tranzito, iškrovimo, išpakavimo, pakuočių surinkimo ir sutvarkymo, tikrinimo, draudimo ir kitas su Prekių tiekimu susijusias išlaidas;</t>
  </si>
  <si>
    <t xml:space="preserve">       4.2.3.	visas su dokumentų, kurių reikalauja Pirkėjas, rengimu ir pateikimu susijusias išlaidas;</t>
  </si>
  <si>
    <t xml:space="preserve">       4.2.4.	pristatytų Prekių surinkimo vietoje ir (arba) paleidimo, ir (arba) priežiūros išlaidas;</t>
  </si>
  <si>
    <t xml:space="preserve">       4.2.5.	aprūpinimo įrankiais, reikalingais pristatytų Prekių surinkimui ir (arba) priežiūrai, išlaidas;</t>
  </si>
  <si>
    <t xml:space="preserve">       4.2.6.	naudojimo ir priežiūros instrukcijų, numatytų Techninėje specifikacijoje, pateikimo išlaidas;</t>
  </si>
  <si>
    <t xml:space="preserve">       4.2.7.	išlaidos licencijoms, patentams, leidimams ir pan.</t>
  </si>
  <si>
    <t xml:space="preserve">       4.2.8.	elektroninių sąskaitų teikimo išlaidos;</t>
  </si>
  <si>
    <t xml:space="preserve">       4.2.9.	Prekių garantinės ir techninės priežiūros išlaidos ir kt.;</t>
  </si>
  <si>
    <t xml:space="preserve">       4.3.	Jeigu pasiūlyme nurodyta kaina, išreikšta skaitmenimis, neatitinka kainos, nurodytos žodžiais, teisinga laikoma kaina, nurodyta žodžiais.</t>
  </si>
  <si>
    <t xml:space="preserve">       4.4.	Galutinė pasiūlymo kaina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</si>
  <si>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 xml:space="preserve">Pirkimo dalis Nr. 1	 LABORATORINĖS DIAGNOSTIKOS BIOCHEMINIŲ IR IMUNOCHEMINIŲ PRIEMONĖS NUOMOS, JOS VEIKIMĄ UŽTIKRINANČIIOS PASLAUGOS IR MEDŽIAGOS </t>
  </si>
  <si>
    <t>Integruotos automatinės sistemos biocheminiams ir imunocheminiams tyrimams atlikti nuoma: :</t>
  </si>
  <si>
    <t>Eil. Nr.</t>
  </si>
  <si>
    <t>Pavadinimas</t>
  </si>
  <si>
    <t>Sistemos (analizatoriaus) pavadinimas,modelis, gamintojas</t>
  </si>
  <si>
    <t>Kiekis</t>
  </si>
  <si>
    <t>1 mėn. nuomos kaina, EUR (be PVM)</t>
  </si>
  <si>
    <t>Nurodyto kiekio 1 mėn. nuomos kaina, EUR (be PVM) 4*5</t>
  </si>
  <si>
    <t>Nurodyto kiekio analizatorių 12 mėn. nuomos kaina, EUR (be PVM) 6*12 mėn.</t>
  </si>
  <si>
    <t>1.</t>
  </si>
  <si>
    <t>2.</t>
  </si>
  <si>
    <t>3.</t>
  </si>
  <si>
    <t>4.</t>
  </si>
  <si>
    <t>5.</t>
  </si>
  <si>
    <t>7.</t>
  </si>
  <si>
    <t>Biocheminių ir imunocheminių tyrimų integruotos automatinės sistemos nuoma</t>
  </si>
  <si>
    <t>Alinity ci, Abbott</t>
  </si>
  <si>
    <t>1 vnt.</t>
  </si>
  <si>
    <t xml:space="preserve">Bendra suma be PVM: </t>
  </si>
  <si>
    <t>PVM:</t>
  </si>
  <si>
    <t>Bendra suma su PVM:</t>
  </si>
  <si>
    <t>Reagentų ir priemonių kaina nurodytam tyrimų skaičiui atlikti su biocheminių ir imunocheminių tyrimų integruota automatine sistema:</t>
  </si>
  <si>
    <t>Preliminarus tyrimų kiekis per 12 mėn., vnt.</t>
  </si>
  <si>
    <t>Mato vnt. (ml/vnt.)</t>
  </si>
  <si>
    <t>Siūloma pakuotė</t>
  </si>
  <si>
    <t>Reagentų ir priemonių kiekis (ml./vnt.) nurodytam tyrimų skaičiui ir 12 mėn. laikotarpiui</t>
  </si>
  <si>
    <t>Pakuočių kiekis nurodytam tyrimų skaičiui ir 12 mėn laikotarpiui</t>
  </si>
  <si>
    <t>Galiojimo terminas  atidarius pakuotę</t>
  </si>
  <si>
    <t>Mato vnt. kaina, EUR be PVM</t>
  </si>
  <si>
    <t>Siūlomos pakuotės kaina, EUR be PVM</t>
  </si>
  <si>
    <t>Suma, EUR be PVM 12 mėn.   (7*10)</t>
  </si>
  <si>
    <t>Siūlomos pakuotės kaina, EUR su PVM</t>
  </si>
  <si>
    <t>Suma, EUR su PVM 12 mėn.                               (7*12)</t>
  </si>
  <si>
    <t>Gamintojas, komercinis prekės pavadinimas</t>
  </si>
  <si>
    <t>6.</t>
  </si>
  <si>
    <t>8.</t>
  </si>
  <si>
    <t>9.</t>
  </si>
  <si>
    <t>10.</t>
  </si>
  <si>
    <t>11.</t>
  </si>
  <si>
    <t>12.</t>
  </si>
  <si>
    <t>13.</t>
  </si>
  <si>
    <t>14.</t>
  </si>
  <si>
    <t>Integruota sistema atliekamų imunocheminių tyrimų specifikacija:</t>
  </si>
  <si>
    <t>Antikūnai prieš hepatito C virusą Anti-HCV</t>
  </si>
  <si>
    <t>1.1.</t>
  </si>
  <si>
    <t>Anti-HCV reagentas</t>
  </si>
  <si>
    <t>vnt.</t>
  </si>
  <si>
    <t>2x500 T</t>
  </si>
  <si>
    <t>Iki galiojimo datos</t>
  </si>
  <si>
    <t>ALi Anti-HCV, kat. Nr. 8P06-33. Abbott</t>
  </si>
  <si>
    <t>1.2.</t>
  </si>
  <si>
    <t>Anti-HCV kalibratorius</t>
  </si>
  <si>
    <t>ml</t>
  </si>
  <si>
    <t>1x3 ml</t>
  </si>
  <si>
    <t>ALi Anti-HCV kalibratorius. kat. Nr. 8P06-01. Abbott</t>
  </si>
  <si>
    <t>1.3.</t>
  </si>
  <si>
    <t>Anti-HCV kontrolės</t>
  </si>
  <si>
    <t>2x8 ml</t>
  </si>
  <si>
    <t>ALi Anti-HCV kontrolės, kat. Nr. 8P06-10. Abbott</t>
  </si>
  <si>
    <t>NT-proBNP</t>
  </si>
  <si>
    <t>2.1.</t>
  </si>
  <si>
    <t>NT-proBNP reagentas</t>
  </si>
  <si>
    <t>2x100 T</t>
  </si>
  <si>
    <t>6 mėnesiai</t>
  </si>
  <si>
    <t>ALi NT-proBNP, kat. Nr. 4S79-20. Abbott</t>
  </si>
  <si>
    <t>2.2.</t>
  </si>
  <si>
    <t>NT-proBNP kalibratorius</t>
  </si>
  <si>
    <t>6x3 ml</t>
  </si>
  <si>
    <t>30 d.</t>
  </si>
  <si>
    <t>ALi NT-proBNP kalibratorius. kat. Nr. 4S79-02. Abbott</t>
  </si>
  <si>
    <t>2.3.</t>
  </si>
  <si>
    <t>NT-proBNP kontrolės</t>
  </si>
  <si>
    <t>3x8 ml</t>
  </si>
  <si>
    <t>ALi NT-proBNP kontrolės, kat. Nr. 4S79-11. Abbott</t>
  </si>
  <si>
    <t>Kiti reagentai ir priemonės tyrimų atlikimui</t>
  </si>
  <si>
    <t>Adatos plovimo tirpalas</t>
  </si>
  <si>
    <t>2x31,8 ml</t>
  </si>
  <si>
    <t>Alinity i adatos plovimo tirpalas, kat. Nr. 1R58-40. Abbott</t>
  </si>
  <si>
    <t>Mėginių indeliai</t>
  </si>
  <si>
    <t>1000 vnt.</t>
  </si>
  <si>
    <t>Netaikoma</t>
  </si>
  <si>
    <t>ALi mėginių indeliai, kat. Nr. 1R38-01. Abbott</t>
  </si>
  <si>
    <t>Trigerio tirpalas</t>
  </si>
  <si>
    <t>4x975 ml</t>
  </si>
  <si>
    <t>Alinity i Trigger, kat. Nr. 6P11-70. Abbott</t>
  </si>
  <si>
    <t>Pretrigerio tirpalas</t>
  </si>
  <si>
    <t>Alinity i Pre-Trigger, kat. Nr. 6P12-70. Abbott</t>
  </si>
  <si>
    <t>Koncentruotas plovimo buferis</t>
  </si>
  <si>
    <t>2 x 2 l</t>
  </si>
  <si>
    <t>Alinity i koncentruotas plovimo buferis, kat. Nr. 6P13-68. Abbott</t>
  </si>
  <si>
    <t>Reakcijos kiuvetės</t>
  </si>
  <si>
    <t>4000 vnt.</t>
  </si>
  <si>
    <t>Alinity i reakcijos kiuvetės, kat. Nr. 6P14-01. Abbott</t>
  </si>
  <si>
    <t>Integruota sistema atliekamų biocheminių tyrimų specifikacija:</t>
  </si>
  <si>
    <t xml:space="preserve">3. </t>
  </si>
  <si>
    <t>Apolipoproteinas A1</t>
  </si>
  <si>
    <t>3.1.</t>
  </si>
  <si>
    <t>Apolipoproteino A1 reagentas</t>
  </si>
  <si>
    <t>190 T</t>
  </si>
  <si>
    <t>ALc Apolipoproteinas A1, kat. Nr. 9P46-24. Abbott</t>
  </si>
  <si>
    <t>Apolipoproteinas B</t>
  </si>
  <si>
    <t>4.1.</t>
  </si>
  <si>
    <t>Apolipoproteino B reagentas</t>
  </si>
  <si>
    <t>ALc Apolipoproteinas B, kat. Nr. 9P47-24. Abbott</t>
  </si>
  <si>
    <t>Lipoproteinas (a)</t>
  </si>
  <si>
    <t>5.1.</t>
  </si>
  <si>
    <t>Lipoproteino (a) reagentas</t>
  </si>
  <si>
    <t>200 T</t>
  </si>
  <si>
    <t>ALc Lipoproteinas (a), kat. Nr. 1R14-20. Abbott</t>
  </si>
  <si>
    <t>5.2.</t>
  </si>
  <si>
    <t>Lipoproteino (a) kalibratorius</t>
  </si>
  <si>
    <t>5x1 ml</t>
  </si>
  <si>
    <t>14 dienų</t>
  </si>
  <si>
    <t>ALc Lipoproteino (a) kalibratorius, kat. Nr. 1R14-01. Abbott</t>
  </si>
  <si>
    <t>5.3.</t>
  </si>
  <si>
    <t>Lipoproteino (a) kontrolė</t>
  </si>
  <si>
    <t>2x3x1 ml</t>
  </si>
  <si>
    <t>ALc Lipoproteino (a) kontrolė, kat. Nr. 1R14-10. Abbott</t>
  </si>
  <si>
    <t>Lipidų kalibratoriai</t>
  </si>
  <si>
    <t>6x1 ml</t>
  </si>
  <si>
    <t>7 d.</t>
  </si>
  <si>
    <t>ALc lipidų kalibratoriai, kat. Nr. 9P14-03, Microgenics</t>
  </si>
  <si>
    <t>Multichem S kontrolė, 1 lygis</t>
  </si>
  <si>
    <t>12x5 ml</t>
  </si>
  <si>
    <t>10 d.</t>
  </si>
  <si>
    <t>Multichem S Plus kontrolė, 1 lygis, kat. Nr. kat. Nr. 8P88-10. Technopath</t>
  </si>
  <si>
    <t>Multichem S kontrolė, 2 lygis</t>
  </si>
  <si>
    <t>Multichem S Plus kontrolė, 2 lygis, kat. Nr. kat. Nr. 8P88-11. Technopath</t>
  </si>
  <si>
    <t>Multichem S kontrolė, 3 lygis</t>
  </si>
  <si>
    <t>Multichem S Plus kontrolė, 3 lygis, kat. Nr. kat. Nr. 8P88-12. Technopath</t>
  </si>
  <si>
    <t>Adatos ploviklis</t>
  </si>
  <si>
    <t>10 x 68,4 ml
10 x 44,6 ml</t>
  </si>
  <si>
    <t>60 d. 15-30°C</t>
  </si>
  <si>
    <t>ALc adatos ploviklis, kat Nr. 1R60-70. Abbott</t>
  </si>
  <si>
    <t>Detergentas A</t>
  </si>
  <si>
    <t>ALc detergentas A, kat. Nr. 8P96-70. Abbott</t>
  </si>
  <si>
    <t>Rūgštinis ploviklis</t>
  </si>
  <si>
    <t>2x500 ml</t>
  </si>
  <si>
    <t>ALc rūgštinis ploviklis, kat. Nr. 8P77-40. Abbott</t>
  </si>
  <si>
    <t>Šarminis ploviklis</t>
  </si>
  <si>
    <t>ALc šarminis ploviklis, kat. Nr. 8P78-40. Abbott</t>
  </si>
  <si>
    <t>Bendra kaina EUR be PVM:</t>
  </si>
  <si>
    <t>Bendra kaina Eur su PVM:</t>
  </si>
  <si>
    <t>Pirkimo dalis Nr. 2. Nesiūlome</t>
  </si>
  <si>
    <t>1 ir 2 pirkimo objekto dalies pasiūlymo kaina:</t>
  </si>
  <si>
    <t xml:space="preserve">Pirkimo dalies Nr. </t>
  </si>
  <si>
    <t xml:space="preserve">Pavadinimas </t>
  </si>
  <si>
    <t>Pasiūlymo kaina Eur, (be PVM)</t>
  </si>
  <si>
    <t>Pasiūlymo kaina, (Eur su PVM)</t>
  </si>
  <si>
    <t>LABORATORINĖS DIAGNOSTIKOS BIOCHEMINIŲ IR IMUNOCHEMINIŲ PRIEMONĖS NUOMOS, JOS VEIKIMĄ UŽTIKRINANČIIOS PASLAUGOS IR MEDŽIAGOS:</t>
  </si>
  <si>
    <t>Integruoto automatinio analizatorius biocheminiams ir imunocheminiams tyrimams atlikti nuoma ,1 vnt.</t>
  </si>
  <si>
    <t>Reagentų ir priemonių kaina nurodytam tyrimų skaičiui atlikti su biocheminių ir imunocheminių tyrimų integruotoa automatine sistema:</t>
  </si>
  <si>
    <t>Bendra 1 pirkimo dalies kaina Eur:</t>
  </si>
  <si>
    <t>Nesiūlome</t>
  </si>
  <si>
    <t>4.5.	Pasiūlymo kaina EUR su PVM žodžiais: keturi šimtai šešiasdešimt keturi tūkstančiai du šimtai septyniasdešimt eurų 25 ct</t>
  </si>
  <si>
    <t>4.6.	Jei „PVM“ laukas nepildomas, nurodykite priežastis, dėl kurių PVM nemokamas: ________________</t>
  </si>
  <si>
    <t>5. PASIŪLYMO KOKYBINIAI PARAMETRAI</t>
  </si>
  <si>
    <t>Pasiūlymo kokybiniai parametrai pateikiami Pirkimo sąlygų 1 priedas „Techninė specifikacija“.</t>
  </si>
  <si>
    <t>6.	 PRIDEDAMI DOKUMENTAI IR INFORMACIJA APIE KONFIDENCIALUMĄ</t>
  </si>
  <si>
    <t>Jei nenurodyta kitaip, visi dokumentai teikiami su pasiūlymu CVP IS priemonėmis:</t>
  </si>
  <si>
    <t xml:space="preserve">Eil. Nr. </t>
  </si>
  <si>
    <t>Dokumentas</t>
  </si>
  <si>
    <t>Lapų skaičius</t>
  </si>
  <si>
    <t>Ar dokumente yra konfidencialios informacijos?
(Taip / Ne)</t>
  </si>
  <si>
    <t>Paaiškinimas, kokia konkreti informacija dokumente yra konfidenciali ir kodėl</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</si>
  <si>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</si>
  <si>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</si>
  <si>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Taip</t>
  </si>
  <si>
    <t>Asmens duomenys (BDAR)</t>
  </si>
  <si>
    <t>Jei tiekėjas pasitelkia ūkio subjektus – įrodymai, kad šie ištekliai bus prieinami per visą sutartinių įsipareigojimų vykdymo laikotarpį</t>
  </si>
  <si>
    <r>
      <t>Užpildytas EBVPD</t>
    </r>
    <r>
      <rPr>
        <sz val="11"/>
        <color indexed="30"/>
        <rFont val="Trebuchet MS"/>
        <family val="2"/>
        <charset val="186"/>
      </rPr>
      <t xml:space="preserve"> (Pirkimo sąlygų 4 priedas „EBVPD“ )</t>
    </r>
    <r>
      <rPr>
        <sz val="11"/>
        <color indexed="8"/>
        <rFont val="Trebuchet MS"/>
        <family val="2"/>
        <charset val="186"/>
      </rPr>
      <t>.
*Atskirą EBVPD pildo:
     1)	tiekėjas;
     2)	kiekvienas tiekėjų grupės narys (jeigu pasiūlymą teikia tiekėjų grupė);
     3)	kiekvienas ūkio subjektas, kurio pajėgumais remiasi tiekėjas pagal VPĮ 49 str. (jei yra);
     4)	kiekvienas subtiekėjas atskirai; 
     5)	kiekvienas fizinis asmuo, kurio pajėgumais remiasi tiekėjas pagal VPĮ 49 str., su kuriuo laimėjimo atveju tiekėjas ketina sudaryti darbo sutartį</t>
    </r>
  </si>
  <si>
    <t>Ne</t>
  </si>
  <si>
    <r>
      <rPr>
        <sz val="11"/>
        <color indexed="30"/>
        <rFont val="Trebuchet MS"/>
        <family val="2"/>
        <charset val="186"/>
      </rPr>
      <t xml:space="preserve">Pirkimo sąlygų 3 priedas „Tiekėjų kvalifikacijos reikalavimai ir reikalaujami kokybės bei aplinkos apsaugos vadybos sistemų standartai“ </t>
    </r>
    <r>
      <rPr>
        <sz val="11"/>
        <color indexed="8"/>
        <rFont val="Trebuchet MS"/>
        <family val="2"/>
        <charset val="186"/>
      </rPr>
      <t xml:space="preserve">nurodyti dokumentai </t>
    </r>
  </si>
  <si>
    <r>
      <t xml:space="preserve">Užpildytas </t>
    </r>
    <r>
      <rPr>
        <sz val="11"/>
        <color indexed="30"/>
        <rFont val="Trebuchet MS"/>
        <family val="2"/>
        <charset val="186"/>
      </rPr>
      <t>Pirkimo sąlygų 1 priedas „Techninė specifikacija“</t>
    </r>
  </si>
  <si>
    <r>
      <t>Siūlomo pirkimo objekto aprašymas ir dokumentai atsižvelgiant į</t>
    </r>
    <r>
      <rPr>
        <sz val="11"/>
        <color indexed="17"/>
        <rFont val="Trebuchet MS"/>
        <family val="2"/>
        <charset val="186"/>
      </rPr>
      <t xml:space="preserve"> </t>
    </r>
    <r>
      <rPr>
        <sz val="11"/>
        <color indexed="30"/>
        <rFont val="Trebuchet MS"/>
        <family val="2"/>
        <charset val="186"/>
      </rPr>
      <t xml:space="preserve">Pirkimo sąlygų 1 priedas „Techninė specifikacija“ </t>
    </r>
    <r>
      <rPr>
        <sz val="11"/>
        <color indexed="8"/>
        <rFont val="Trebuchet MS"/>
        <family val="2"/>
        <charset val="186"/>
      </rPr>
      <t>reikalavimus</t>
    </r>
  </si>
  <si>
    <t>Konfidencialia laikoma gamintojo teikiama dokumentacija, išskyrus prekių atitiktį patvirtinančią informaciją. Ši dokumentacija yra gamintojo intelektualinė nuosavybė, nėra viešai prieinama ir teikiama tik gamintojo prekės pirkėjui.</t>
  </si>
  <si>
    <r>
      <t xml:space="preserve">Dokumentai, patvirtinantys pasiūlyme nurodytos prekės atitikimą visiems reikalavimams, nurodytiems kiekviename </t>
    </r>
    <r>
      <rPr>
        <sz val="11"/>
        <color indexed="30"/>
        <rFont val="Trebuchet MS"/>
        <family val="2"/>
        <charset val="186"/>
      </rPr>
      <t xml:space="preserve">Pirkimo sąlygų 1 priedas „Techninė specifikacija“ </t>
    </r>
    <r>
      <rPr>
        <sz val="11"/>
        <color indexed="8"/>
        <rFont val="Trebuchet MS"/>
        <family val="2"/>
        <charset val="186"/>
      </rPr>
      <t>lenteles punkte.</t>
    </r>
  </si>
  <si>
    <t>Pirkimo sąlygų 7 priedas „Deklaracija dėl tiekėjo atsakingų asmenų“</t>
  </si>
  <si>
    <t>Ši informacija nėra viešai prieinama.</t>
  </si>
  <si>
    <t>Pirkimo sąlygų 8 priedas „Deklaracija dėl Tarybos reglamente (ES) 2022/576 nustatytų sąlygų nebuvimo“</t>
  </si>
  <si>
    <r>
      <rPr>
        <sz val="11"/>
        <rFont val="Trebuchet MS"/>
        <family val="2"/>
        <charset val="186"/>
      </rPr>
      <t>Dokumentai, patvirtinantys atitikimą ekonominio naudingumo vertinimo kriterijams, nurodytiems</t>
    </r>
    <r>
      <rPr>
        <sz val="11"/>
        <color indexed="30"/>
        <rFont val="Trebuchet MS"/>
        <family val="2"/>
        <charset val="186"/>
      </rPr>
      <t xml:space="preserve"> Pirkimo sąlygų 6 priedas „Pasiūlymų vertinimo kriterijai ir sąlygos“</t>
    </r>
  </si>
  <si>
    <t>Nėra</t>
  </si>
  <si>
    <t>Pasirašydamas šį pasiūlymą, tvirtintu, kad:</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</si>
  <si>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</si>
  <si>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</si>
  <si>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</si>
  <si>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2 skyriuje „Terminai“ atitinkamame punkte nurodytą terminą;</t>
  </si>
  <si>
    <t>•     	suprantu, kad COVID-19, Rusijos Federacijos karinės agresijos prieš Ukrainą veiksmai bei nepaprastosios padėties Lietuvos Respublikos teritorijoje įvedimas atsižvelgiant į šį agresijos aktą savaime nėra laikomi civilinės atsakomybės netaikymo pagrindais, ir nesutrukdys tinkamai įvykdyti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</si>
</sst>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mm/dd"/>
  </numFmts>
  <fonts count="13" x14ac:knownFonts="1">
    <font>
      <sz val="11"/>
      <color theme="1"/>
      <name val="Calibri"/>
      <family val="2"/>
      <scheme val="minor"/>
    </font>
    <font>
      <sz val="11"/>
      <color indexed="8"/>
      <name val="Trebuchet MS"/>
      <family val="2"/>
      <charset val="186"/>
    </font>
    <font>
      <b/>
      <sz val="11"/>
      <color indexed="8"/>
      <name val="Trebuchet MS"/>
      <family val="2"/>
      <charset val="186"/>
    </font>
    <font>
      <b/>
      <sz val="11"/>
      <color rgb="FF000000"/>
      <name val="Trebuchet MS"/>
      <family val="2"/>
      <charset val="186"/>
    </font>
    <font>
      <sz val="11"/>
      <color rgb="FF000000"/>
      <name val="Trebuchet MS"/>
      <family val="2"/>
      <charset val="186"/>
    </font>
    <font>
      <sz val="11"/>
      <name val="Trebuchet MS"/>
      <family val="2"/>
      <charset val="186"/>
    </font>
    <font>
      <sz val="11"/>
      <color theme="1"/>
      <name val="Trebuchet MS"/>
      <family val="2"/>
      <charset val="186"/>
    </font>
    <font>
      <i/>
      <sz val="11"/>
      <color indexed="8"/>
      <name val="Trebuchet MS"/>
      <family val="2"/>
      <charset val="186"/>
    </font>
    <font>
      <sz val="10"/>
      <color indexed="8"/>
      <name val="Trebuchet MS"/>
      <family val="2"/>
      <charset val="186"/>
    </font>
    <font>
      <sz val="11"/>
      <color indexed="30"/>
      <name val="Trebuchet MS"/>
      <family val="2"/>
      <charset val="186"/>
    </font>
    <font>
      <sz val="11"/>
      <color indexed="17"/>
      <name val="Trebuchet MS"/>
      <family val="2"/>
      <charset val="186"/>
    </font>
    <font>
      <sz val="11"/>
      <color rgb="FF0070C0"/>
      <name val="Trebuchet MS"/>
      <family val="2"/>
      <charset val="186"/>
    </font>
    <font>
      <sz val="11"/>
      <color rgb="FFFF0000"/>
      <name val="Trebuchet MS"/>
      <family val="2"/>
      <charset val="186"/>
    </font>
  </fonts>
  <fills count="5">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s>
  <cellStyleXfs count="1">
    <xf numFmtId="0" fontId="0" fillId="0" borderId="0"/>
  </cellStyleXfs>
  <cellXfs count="140">
    <xf numFmtId="0" fontId="0" fillId="0" borderId="0" xfId="0"/>
    <xf numFmtId="0" fontId="1" fillId="0" borderId="0" xfId="0" applyFont="1" applyBorder="1" applyAlignment="1">
      <alignment horizontal="right"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2" fillId="0" borderId="0" xfId="0" applyFont="1" applyBorder="1" applyAlignment="1">
      <alignment horizontal="center" wrapText="1"/>
    </xf>
    <xf numFmtId="0" fontId="1" fillId="0" borderId="0" xfId="0" applyFont="1" applyAlignment="1">
      <alignment horizontal="center" wrapText="1"/>
    </xf>
    <xf numFmtId="164" fontId="2" fillId="0" borderId="1" xfId="0" applyNumberFormat="1" applyFont="1" applyBorder="1" applyAlignment="1">
      <alignment horizontal="center" wrapText="1"/>
    </xf>
    <xf numFmtId="0" fontId="1" fillId="0" borderId="0" xfId="0" applyFont="1" applyAlignment="1">
      <alignment wrapText="1"/>
    </xf>
    <xf numFmtId="0" fontId="1" fillId="0" borderId="1" xfId="0" applyFont="1" applyBorder="1" applyAlignment="1">
      <alignment horizontal="center" wrapText="1"/>
    </xf>
    <xf numFmtId="0" fontId="1" fillId="0" borderId="0" xfId="0" applyFont="1" applyBorder="1" applyAlignment="1">
      <alignment horizontal="left" wrapText="1"/>
    </xf>
    <xf numFmtId="0" fontId="3" fillId="0" borderId="0" xfId="0" applyFont="1" applyBorder="1" applyAlignment="1">
      <alignment horizontal="center" wrapText="1"/>
    </xf>
    <xf numFmtId="0" fontId="4" fillId="0" borderId="2" xfId="0" applyFont="1" applyBorder="1" applyAlignment="1">
      <alignment horizontal="left" vertical="top" wrapText="1"/>
    </xf>
    <xf numFmtId="0" fontId="1" fillId="0" borderId="2" xfId="0" applyFont="1" applyBorder="1" applyAlignment="1">
      <alignment horizontal="left" wrapText="1"/>
    </xf>
    <xf numFmtId="0" fontId="1" fillId="0" borderId="2" xfId="0" applyFont="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wrapText="1"/>
    </xf>
    <xf numFmtId="0" fontId="2" fillId="0" borderId="0" xfId="0" applyFont="1" applyAlignment="1">
      <alignment horizontal="center" wrapText="1"/>
    </xf>
    <xf numFmtId="0" fontId="2" fillId="0" borderId="0" xfId="0" applyFont="1" applyBorder="1" applyAlignment="1" applyProtection="1">
      <alignment wrapText="1" readingOrder="1"/>
      <protection locked="0"/>
    </xf>
    <xf numFmtId="0" fontId="4" fillId="0" borderId="0" xfId="0" applyFont="1" applyAlignment="1">
      <alignment horizontal="left" wrapText="1"/>
    </xf>
    <xf numFmtId="0" fontId="1" fillId="0" borderId="0" xfId="0" applyFont="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165" fontId="1" fillId="0" borderId="4" xfId="0" applyNumberFormat="1" applyFont="1" applyBorder="1" applyAlignment="1">
      <alignment horizontal="center" vertical="center" wrapText="1"/>
    </xf>
    <xf numFmtId="0" fontId="1" fillId="0" borderId="5" xfId="0" applyFont="1" applyBorder="1" applyAlignment="1">
      <alignment horizontal="left" vertical="center" wrapText="1"/>
    </xf>
    <xf numFmtId="0" fontId="2" fillId="0" borderId="5" xfId="0" applyFont="1" applyBorder="1" applyAlignment="1">
      <alignment vertical="center" wrapText="1"/>
    </xf>
    <xf numFmtId="0" fontId="1" fillId="0" borderId="4" xfId="0" applyFont="1" applyBorder="1" applyAlignment="1">
      <alignment horizontal="center" vertical="center" wrapText="1"/>
    </xf>
    <xf numFmtId="2" fontId="2" fillId="0" borderId="4" xfId="0" applyNumberFormat="1" applyFont="1" applyBorder="1" applyAlignment="1">
      <alignment vertical="center" wrapText="1"/>
    </xf>
    <xf numFmtId="2" fontId="1" fillId="0" borderId="4" xfId="0" applyNumberFormat="1" applyFont="1" applyBorder="1" applyAlignment="1">
      <alignment vertical="center" wrapText="1"/>
    </xf>
    <xf numFmtId="2" fontId="2" fillId="0" borderId="6" xfId="0" applyNumberFormat="1" applyFont="1" applyBorder="1" applyAlignment="1">
      <alignment vertical="center" wrapText="1"/>
    </xf>
    <xf numFmtId="0" fontId="1" fillId="0" borderId="0" xfId="0" applyFont="1" applyAlignment="1">
      <alignment horizontal="center" wrapText="1"/>
    </xf>
    <xf numFmtId="0" fontId="5" fillId="0" borderId="5" xfId="0" applyFont="1" applyBorder="1" applyAlignment="1">
      <alignment horizontal="right" wrapText="1"/>
    </xf>
    <xf numFmtId="0" fontId="5" fillId="0" borderId="7" xfId="0" applyFont="1" applyBorder="1" applyAlignment="1">
      <alignment horizontal="right" wrapText="1"/>
    </xf>
    <xf numFmtId="2" fontId="5" fillId="0" borderId="4" xfId="0" applyNumberFormat="1" applyFont="1" applyBorder="1" applyAlignment="1">
      <alignment horizontal="right" vertical="center" wrapText="1"/>
    </xf>
    <xf numFmtId="0" fontId="5" fillId="0" borderId="0" xfId="0" applyFont="1" applyBorder="1" applyAlignment="1">
      <alignment horizontal="justify" vertical="center" wrapText="1"/>
    </xf>
    <xf numFmtId="0" fontId="1" fillId="0" borderId="0" xfId="0" applyFont="1" applyBorder="1" applyAlignment="1">
      <alignment horizontal="center" wrapText="1"/>
    </xf>
    <xf numFmtId="0" fontId="1" fillId="0" borderId="0" xfId="0" applyFont="1" applyBorder="1" applyAlignment="1">
      <alignment vertical="center" wrapText="1"/>
    </xf>
    <xf numFmtId="0" fontId="5" fillId="0" borderId="5" xfId="0" applyFont="1" applyBorder="1" applyAlignment="1">
      <alignment horizontal="right" vertical="center" wrapText="1"/>
    </xf>
    <xf numFmtId="0" fontId="5" fillId="0" borderId="7" xfId="0" applyFont="1" applyBorder="1" applyAlignment="1">
      <alignment horizontal="right" vertical="center" wrapText="1"/>
    </xf>
    <xf numFmtId="2" fontId="5" fillId="0" borderId="4" xfId="0" applyNumberFormat="1" applyFont="1" applyBorder="1" applyAlignment="1">
      <alignment horizontal="right" wrapText="1"/>
    </xf>
    <xf numFmtId="0" fontId="5" fillId="0" borderId="0" xfId="0" applyFont="1" applyBorder="1" applyAlignment="1">
      <alignment wrapText="1"/>
    </xf>
    <xf numFmtId="0" fontId="1" fillId="0" borderId="0" xfId="0" applyFont="1" applyFill="1" applyAlignment="1">
      <alignment wrapText="1"/>
    </xf>
    <xf numFmtId="0" fontId="1" fillId="0" borderId="8"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1" fillId="0" borderId="5" xfId="0" applyFont="1" applyFill="1" applyBorder="1" applyAlignment="1">
      <alignment vertical="center" wrapText="1"/>
    </xf>
    <xf numFmtId="3" fontId="1" fillId="0" borderId="2" xfId="0" applyNumberFormat="1" applyFont="1" applyFill="1" applyBorder="1" applyAlignment="1">
      <alignment horizontal="center" vertic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49" fontId="1" fillId="0" borderId="6"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1" fillId="0" borderId="4" xfId="0" applyFont="1" applyBorder="1" applyAlignment="1">
      <alignment horizontal="justify" vertical="center" wrapText="1"/>
    </xf>
    <xf numFmtId="0" fontId="1" fillId="0" borderId="2" xfId="0" applyFont="1" applyBorder="1" applyAlignment="1">
      <alignment horizontal="center" vertical="center"/>
    </xf>
    <xf numFmtId="0" fontId="8"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xf>
    <xf numFmtId="4" fontId="1" fillId="0" borderId="2" xfId="0" applyNumberFormat="1" applyFont="1" applyBorder="1" applyAlignment="1">
      <alignment vertical="center"/>
    </xf>
    <xf numFmtId="4" fontId="1" fillId="2" borderId="2" xfId="0" applyNumberFormat="1" applyFont="1" applyFill="1" applyBorder="1" applyAlignment="1">
      <alignment vertical="center"/>
    </xf>
    <xf numFmtId="0" fontId="1" fillId="0" borderId="2" xfId="0" applyFont="1" applyBorder="1" applyAlignment="1">
      <alignment vertical="center" wrapText="1"/>
    </xf>
    <xf numFmtId="49" fontId="1" fillId="0" borderId="4" xfId="0" applyNumberFormat="1" applyFont="1" applyFill="1" applyBorder="1" applyAlignment="1">
      <alignment horizontal="center" vertical="center" wrapText="1"/>
    </xf>
    <xf numFmtId="0" fontId="1" fillId="3" borderId="14" xfId="0" applyFont="1" applyFill="1" applyBorder="1" applyAlignment="1">
      <alignment horizontal="center" wrapText="1"/>
    </xf>
    <xf numFmtId="0" fontId="1" fillId="3" borderId="14" xfId="0" applyFont="1" applyFill="1" applyBorder="1" applyAlignment="1">
      <alignment horizontal="left" vertical="center" wrapText="1"/>
    </xf>
    <xf numFmtId="3" fontId="1" fillId="3" borderId="15" xfId="0" applyNumberFormat="1" applyFont="1" applyFill="1" applyBorder="1" applyAlignment="1">
      <alignment horizontal="center" vertical="center" wrapText="1"/>
    </xf>
    <xf numFmtId="0" fontId="1" fillId="0" borderId="16" xfId="0" applyFont="1" applyFill="1" applyBorder="1" applyAlignment="1">
      <alignment horizontal="center" wrapText="1"/>
    </xf>
    <xf numFmtId="0" fontId="1" fillId="0" borderId="17" xfId="0" applyFont="1" applyFill="1" applyBorder="1" applyAlignment="1">
      <alignment horizontal="center" wrapText="1"/>
    </xf>
    <xf numFmtId="0" fontId="1" fillId="0" borderId="7" xfId="0" applyFont="1" applyFill="1" applyBorder="1" applyAlignment="1">
      <alignment horizontal="center" wrapText="1"/>
    </xf>
    <xf numFmtId="0" fontId="1" fillId="3" borderId="6" xfId="0" applyFont="1" applyFill="1" applyBorder="1" applyAlignment="1">
      <alignment horizontal="center" vertical="center" wrapText="1"/>
    </xf>
    <xf numFmtId="0" fontId="7" fillId="0" borderId="18" xfId="0" applyFont="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7" xfId="0" applyFont="1" applyBorder="1" applyAlignment="1">
      <alignment horizontal="justify" vertical="center" wrapText="1"/>
    </xf>
    <xf numFmtId="0" fontId="7" fillId="0" borderId="2" xfId="0" applyFont="1" applyFill="1" applyBorder="1" applyAlignment="1">
      <alignment horizontal="left" vertical="center" wrapText="1"/>
    </xf>
    <xf numFmtId="3" fontId="1" fillId="0" borderId="19" xfId="0" applyNumberFormat="1" applyFont="1" applyFill="1" applyBorder="1" applyAlignment="1">
      <alignment horizontal="center" vertical="center" wrapText="1"/>
    </xf>
    <xf numFmtId="0" fontId="1" fillId="0" borderId="18" xfId="0" applyFont="1" applyFill="1" applyBorder="1" applyAlignment="1">
      <alignment wrapText="1"/>
    </xf>
    <xf numFmtId="0" fontId="1" fillId="0" borderId="2" xfId="0" applyFont="1" applyFill="1" applyBorder="1" applyAlignment="1">
      <alignment wrapText="1"/>
    </xf>
    <xf numFmtId="0" fontId="1" fillId="0" borderId="7"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Fill="1" applyBorder="1" applyAlignment="1">
      <alignment horizontal="center" wrapText="1"/>
    </xf>
    <xf numFmtId="0" fontId="7" fillId="0" borderId="2" xfId="0" applyFont="1" applyBorder="1" applyAlignment="1">
      <alignment vertical="center" wrapText="1"/>
    </xf>
    <xf numFmtId="49" fontId="1" fillId="0" borderId="20" xfId="0" applyNumberFormat="1" applyFont="1" applyFill="1" applyBorder="1" applyAlignment="1">
      <alignment horizontal="center" vertical="center" wrapText="1"/>
    </xf>
    <xf numFmtId="0" fontId="7" fillId="0" borderId="20" xfId="0" applyFont="1" applyBorder="1" applyAlignment="1">
      <alignment horizontal="left" vertical="center" wrapText="1"/>
    </xf>
    <xf numFmtId="0" fontId="1" fillId="0" borderId="2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xf>
    <xf numFmtId="0" fontId="8" fillId="0" borderId="20" xfId="0" applyFont="1" applyBorder="1" applyAlignment="1">
      <alignment horizontal="center" vertical="center"/>
    </xf>
    <xf numFmtId="0" fontId="1" fillId="0" borderId="21" xfId="0" applyFont="1" applyBorder="1" applyAlignment="1">
      <alignment horizontal="center" vertical="center" wrapText="1"/>
    </xf>
    <xf numFmtId="0" fontId="1" fillId="0" borderId="20" xfId="0" applyFont="1" applyBorder="1" applyAlignment="1">
      <alignment vertical="center"/>
    </xf>
    <xf numFmtId="4" fontId="1" fillId="0" borderId="20" xfId="0" applyNumberFormat="1" applyFont="1" applyBorder="1" applyAlignment="1">
      <alignment vertical="center"/>
    </xf>
    <xf numFmtId="4" fontId="1" fillId="2" borderId="20" xfId="0" applyNumberFormat="1" applyFont="1" applyFill="1" applyBorder="1" applyAlignment="1">
      <alignment vertical="center"/>
    </xf>
    <xf numFmtId="0" fontId="1" fillId="0" borderId="20" xfId="0" applyFont="1" applyBorder="1" applyAlignment="1">
      <alignment vertical="center" wrapText="1"/>
    </xf>
    <xf numFmtId="0" fontId="1" fillId="0" borderId="18" xfId="0" applyFont="1" applyBorder="1" applyAlignment="1">
      <alignment horizontal="center" vertical="center"/>
    </xf>
    <xf numFmtId="4" fontId="1" fillId="0" borderId="18" xfId="0" applyNumberFormat="1" applyFont="1" applyBorder="1" applyAlignment="1">
      <alignment vertical="center"/>
    </xf>
    <xf numFmtId="0" fontId="1" fillId="2"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10" xfId="0" applyFont="1" applyFill="1" applyBorder="1" applyAlignment="1">
      <alignment horizontal="right" vertical="center" wrapText="1"/>
    </xf>
    <xf numFmtId="4" fontId="2" fillId="0" borderId="14" xfId="0" applyNumberFormat="1" applyFont="1" applyFill="1" applyBorder="1" applyAlignment="1">
      <alignment vertical="center" wrapText="1"/>
    </xf>
    <xf numFmtId="4" fontId="2" fillId="0" borderId="14" xfId="0" applyNumberFormat="1" applyFont="1" applyFill="1" applyBorder="1" applyAlignment="1">
      <alignment horizontal="right" vertical="center" wrapText="1"/>
    </xf>
    <xf numFmtId="0" fontId="1"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Border="1" applyAlignment="1">
      <alignment horizontal="left" wrapText="1"/>
    </xf>
    <xf numFmtId="0" fontId="1" fillId="4" borderId="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Border="1" applyAlignment="1">
      <alignment horizontal="center" wrapText="1"/>
    </xf>
    <xf numFmtId="0" fontId="4" fillId="0" borderId="2" xfId="0" applyFont="1" applyBorder="1" applyAlignment="1">
      <alignment horizontal="left" wrapText="1"/>
    </xf>
    <xf numFmtId="4" fontId="1" fillId="0" borderId="2" xfId="0" applyNumberFormat="1" applyFont="1" applyBorder="1" applyAlignment="1">
      <alignment horizontal="left" wrapText="1"/>
    </xf>
    <xf numFmtId="0" fontId="1" fillId="0" borderId="2" xfId="0" applyFont="1" applyBorder="1" applyAlignment="1">
      <alignment horizontal="right" wrapText="1"/>
    </xf>
    <xf numFmtId="0" fontId="5" fillId="0" borderId="0" xfId="0" applyFont="1" applyAlignment="1">
      <alignment horizontal="left" wrapText="1"/>
    </xf>
    <xf numFmtId="0" fontId="3" fillId="0" borderId="0" xfId="0" applyFont="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7" fillId="0" borderId="2" xfId="0" applyFont="1" applyBorder="1" applyAlignment="1">
      <alignment horizontal="center" wrapText="1"/>
    </xf>
    <xf numFmtId="0" fontId="7" fillId="0" borderId="2" xfId="0" applyFont="1" applyBorder="1" applyAlignment="1">
      <alignment horizontal="center" wrapText="1"/>
    </xf>
    <xf numFmtId="0" fontId="1" fillId="0" borderId="2" xfId="0" applyFont="1" applyBorder="1" applyAlignment="1">
      <alignment horizontal="left" vertical="center" wrapText="1"/>
    </xf>
    <xf numFmtId="0" fontId="1" fillId="0" borderId="2" xfId="0" applyFont="1" applyBorder="1" applyAlignment="1">
      <alignment horizontal="center" wrapText="1"/>
    </xf>
    <xf numFmtId="0" fontId="11" fillId="0" borderId="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2" xfId="0" applyFont="1" applyBorder="1" applyAlignment="1">
      <alignment horizontal="center" vertical="top" wrapText="1"/>
    </xf>
    <xf numFmtId="0" fontId="1" fillId="0" borderId="2" xfId="0" applyFont="1" applyBorder="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4"/>
  <sheetViews>
    <sheetView tabSelected="1" topLeftCell="A121" workbookViewId="0">
      <selection activeCell="G18" sqref="G18:J18"/>
    </sheetView>
  </sheetViews>
  <sheetFormatPr defaultRowHeight="15" x14ac:dyDescent="0.25"/>
  <cols>
    <col min="10" max="10" width="48.5703125" customWidth="1"/>
  </cols>
  <sheetData>
    <row r="1" spans="1:15" ht="16.5" x14ac:dyDescent="0.25">
      <c r="A1" s="1" t="s">
        <v>0</v>
      </c>
      <c r="B1" s="1"/>
      <c r="C1" s="1"/>
      <c r="D1" s="1"/>
      <c r="E1" s="1"/>
      <c r="F1" s="1"/>
      <c r="G1" s="1"/>
      <c r="H1" s="1"/>
      <c r="I1" s="1"/>
      <c r="J1" s="1"/>
      <c r="K1" s="1"/>
      <c r="L1" s="1"/>
      <c r="M1" s="1"/>
      <c r="N1" s="1"/>
      <c r="O1" s="1"/>
    </row>
    <row r="2" spans="1:15" x14ac:dyDescent="0.25">
      <c r="A2" s="2"/>
      <c r="B2" s="2"/>
      <c r="C2" s="2"/>
      <c r="D2" s="2"/>
      <c r="E2" s="2"/>
      <c r="F2" s="2"/>
      <c r="G2" s="2"/>
      <c r="H2" s="2"/>
      <c r="I2" s="2"/>
      <c r="J2" s="2"/>
      <c r="K2" s="2"/>
      <c r="L2" s="2"/>
      <c r="M2" s="2"/>
      <c r="N2" s="2"/>
      <c r="O2" s="2"/>
    </row>
    <row r="3" spans="1:15" x14ac:dyDescent="0.25">
      <c r="A3" s="2"/>
      <c r="B3" s="2"/>
      <c r="C3" s="2"/>
      <c r="D3" s="2"/>
      <c r="E3" s="2"/>
      <c r="F3" s="2"/>
      <c r="G3" s="2"/>
      <c r="H3" s="2"/>
      <c r="I3" s="2"/>
      <c r="J3" s="2"/>
      <c r="K3" s="2"/>
      <c r="L3" s="2"/>
      <c r="M3" s="2"/>
      <c r="N3" s="2"/>
      <c r="O3" s="2"/>
    </row>
    <row r="4" spans="1:15" ht="16.5" x14ac:dyDescent="0.3">
      <c r="A4" s="3"/>
      <c r="B4" s="4" t="s">
        <v>1</v>
      </c>
      <c r="C4" s="4"/>
      <c r="D4" s="4"/>
      <c r="E4" s="4"/>
      <c r="F4" s="4"/>
      <c r="G4" s="4"/>
      <c r="H4" s="4"/>
      <c r="I4" s="4"/>
      <c r="J4" s="4"/>
      <c r="K4" s="5"/>
      <c r="L4" s="5"/>
      <c r="M4" s="5"/>
      <c r="N4" s="5"/>
      <c r="O4" s="5"/>
    </row>
    <row r="5" spans="1:15" ht="16.5" x14ac:dyDescent="0.3">
      <c r="A5" s="2"/>
      <c r="B5" s="2"/>
      <c r="C5" s="2"/>
      <c r="D5" s="2"/>
      <c r="E5" s="2"/>
      <c r="F5" s="2"/>
      <c r="G5" s="2"/>
      <c r="H5" s="2"/>
      <c r="I5" s="2"/>
      <c r="J5" s="2"/>
      <c r="K5" s="2"/>
      <c r="L5" s="2"/>
      <c r="M5" s="2"/>
      <c r="N5" s="2"/>
      <c r="O5" s="2"/>
    </row>
    <row r="6" spans="1:15" ht="16.5" x14ac:dyDescent="0.3">
      <c r="A6" s="3"/>
      <c r="B6" s="4" t="s">
        <v>2</v>
      </c>
      <c r="C6" s="4"/>
      <c r="D6" s="4"/>
      <c r="E6" s="4"/>
      <c r="F6" s="4"/>
      <c r="G6" s="4"/>
      <c r="H6" s="4"/>
      <c r="I6" s="4"/>
      <c r="J6" s="4"/>
      <c r="K6" s="5"/>
      <c r="L6" s="5"/>
      <c r="M6" s="5"/>
      <c r="N6" s="5"/>
      <c r="O6" s="5"/>
    </row>
    <row r="7" spans="1:15" ht="16.5" x14ac:dyDescent="0.3">
      <c r="A7" s="2"/>
      <c r="B7" s="2"/>
      <c r="C7" s="2"/>
      <c r="D7" s="2"/>
      <c r="E7" s="2"/>
      <c r="F7" s="2"/>
      <c r="G7" s="2"/>
      <c r="H7" s="2"/>
      <c r="I7" s="2"/>
      <c r="J7" s="2"/>
      <c r="K7" s="2"/>
      <c r="L7" s="2"/>
      <c r="M7" s="2"/>
      <c r="N7" s="2"/>
      <c r="O7" s="2"/>
    </row>
    <row r="8" spans="1:15" ht="16.5" x14ac:dyDescent="0.3">
      <c r="A8" s="3"/>
      <c r="B8" s="6">
        <v>45010</v>
      </c>
      <c r="C8" s="6"/>
      <c r="D8" s="6"/>
      <c r="E8" s="6"/>
      <c r="F8" s="6"/>
      <c r="G8" s="6"/>
      <c r="H8" s="6"/>
      <c r="I8" s="6"/>
      <c r="J8" s="6"/>
      <c r="K8" s="7"/>
      <c r="L8" s="7"/>
      <c r="M8" s="7"/>
      <c r="N8" s="7"/>
      <c r="O8" s="7"/>
    </row>
    <row r="9" spans="1:15" ht="16.5" x14ac:dyDescent="0.3">
      <c r="A9" s="3"/>
      <c r="B9" s="2" t="s">
        <v>3</v>
      </c>
      <c r="C9" s="2"/>
      <c r="D9" s="2"/>
      <c r="E9" s="2"/>
      <c r="F9" s="2"/>
      <c r="G9" s="2"/>
      <c r="H9" s="2"/>
      <c r="I9" s="2"/>
      <c r="J9" s="2"/>
      <c r="K9" s="7"/>
      <c r="L9" s="7"/>
      <c r="M9" s="7"/>
      <c r="N9" s="7"/>
      <c r="O9" s="7"/>
    </row>
    <row r="10" spans="1:15" ht="16.5" x14ac:dyDescent="0.3">
      <c r="A10" s="3"/>
      <c r="B10" s="8" t="s">
        <v>4</v>
      </c>
      <c r="C10" s="8"/>
      <c r="D10" s="8"/>
      <c r="E10" s="8"/>
      <c r="F10" s="8"/>
      <c r="G10" s="8"/>
      <c r="H10" s="8"/>
      <c r="I10" s="8"/>
      <c r="J10" s="8"/>
      <c r="K10" s="7"/>
      <c r="L10" s="7"/>
      <c r="M10" s="7"/>
      <c r="N10" s="7"/>
      <c r="O10" s="7"/>
    </row>
    <row r="11" spans="1:15" ht="16.5" x14ac:dyDescent="0.3">
      <c r="A11" s="3"/>
      <c r="B11" s="2" t="s">
        <v>5</v>
      </c>
      <c r="C11" s="2"/>
      <c r="D11" s="2"/>
      <c r="E11" s="2"/>
      <c r="F11" s="2"/>
      <c r="G11" s="2"/>
      <c r="H11" s="2"/>
      <c r="I11" s="2"/>
      <c r="J11" s="2"/>
      <c r="K11" s="7"/>
      <c r="L11" s="7"/>
      <c r="M11" s="7"/>
      <c r="N11" s="7"/>
      <c r="O11" s="7"/>
    </row>
    <row r="12" spans="1:15" ht="16.5" x14ac:dyDescent="0.3">
      <c r="A12" s="3"/>
      <c r="B12" s="9" t="s">
        <v>6</v>
      </c>
      <c r="C12" s="9"/>
      <c r="D12" s="9"/>
      <c r="E12" s="9"/>
      <c r="F12" s="9"/>
      <c r="G12" s="9"/>
      <c r="H12" s="9"/>
      <c r="I12" s="9"/>
      <c r="J12" s="9"/>
      <c r="K12" s="7"/>
      <c r="L12" s="7"/>
      <c r="M12" s="7"/>
      <c r="N12" s="7"/>
      <c r="O12" s="7"/>
    </row>
    <row r="13" spans="1:15" ht="16.5" x14ac:dyDescent="0.3">
      <c r="A13" s="3"/>
      <c r="B13" s="9"/>
      <c r="C13" s="9"/>
      <c r="D13" s="9"/>
      <c r="E13" s="9"/>
      <c r="F13" s="9"/>
      <c r="G13" s="9"/>
      <c r="H13" s="9"/>
      <c r="I13" s="9"/>
      <c r="J13" s="9"/>
      <c r="K13" s="7"/>
      <c r="L13" s="7"/>
      <c r="M13" s="7"/>
      <c r="N13" s="7"/>
      <c r="O13" s="7"/>
    </row>
    <row r="14" spans="1:15" ht="16.5" x14ac:dyDescent="0.3">
      <c r="A14" s="3"/>
      <c r="B14" s="2"/>
      <c r="C14" s="2"/>
      <c r="D14" s="2"/>
      <c r="E14" s="2"/>
      <c r="F14" s="2"/>
      <c r="G14" s="2"/>
      <c r="H14" s="2"/>
      <c r="I14" s="2"/>
      <c r="J14" s="2"/>
      <c r="K14" s="7"/>
      <c r="L14" s="7"/>
      <c r="M14" s="7"/>
      <c r="N14" s="7"/>
      <c r="O14" s="7"/>
    </row>
    <row r="15" spans="1:15" ht="16.5" x14ac:dyDescent="0.3">
      <c r="A15" s="3"/>
      <c r="B15" s="10" t="s">
        <v>7</v>
      </c>
      <c r="C15" s="2"/>
      <c r="D15" s="2"/>
      <c r="E15" s="2"/>
      <c r="F15" s="2"/>
      <c r="G15" s="2"/>
      <c r="H15" s="2"/>
      <c r="I15" s="2"/>
      <c r="J15" s="2"/>
      <c r="K15" s="7"/>
      <c r="L15" s="7"/>
      <c r="M15" s="7"/>
      <c r="N15" s="7"/>
      <c r="O15" s="7"/>
    </row>
    <row r="16" spans="1:15" ht="16.5" x14ac:dyDescent="0.3">
      <c r="A16" s="3"/>
      <c r="B16" s="11" t="s">
        <v>8</v>
      </c>
      <c r="C16" s="11"/>
      <c r="D16" s="11"/>
      <c r="E16" s="11"/>
      <c r="F16" s="11"/>
      <c r="G16" s="12" t="s">
        <v>9</v>
      </c>
      <c r="H16" s="12"/>
      <c r="I16" s="12"/>
      <c r="J16" s="12"/>
      <c r="K16" s="7"/>
      <c r="L16" s="7"/>
      <c r="M16" s="7"/>
      <c r="N16" s="7"/>
      <c r="O16" s="7"/>
    </row>
    <row r="17" spans="1:15" ht="16.5" x14ac:dyDescent="0.3">
      <c r="A17" s="3"/>
      <c r="B17" s="13" t="s">
        <v>10</v>
      </c>
      <c r="C17" s="13"/>
      <c r="D17" s="13"/>
      <c r="E17" s="13"/>
      <c r="F17" s="13"/>
      <c r="G17" s="14" t="s">
        <v>11</v>
      </c>
      <c r="H17" s="14"/>
      <c r="I17" s="14"/>
      <c r="J17" s="14"/>
      <c r="K17" s="7"/>
      <c r="L17" s="7"/>
      <c r="M17" s="7"/>
      <c r="N17" s="7"/>
      <c r="O17" s="7"/>
    </row>
    <row r="18" spans="1:15" ht="16.5" x14ac:dyDescent="0.3">
      <c r="A18" s="3"/>
      <c r="B18" s="12" t="s">
        <v>12</v>
      </c>
      <c r="C18" s="12"/>
      <c r="D18" s="12"/>
      <c r="E18" s="12"/>
      <c r="F18" s="12"/>
      <c r="G18" s="12"/>
      <c r="H18" s="12"/>
      <c r="I18" s="12"/>
      <c r="J18" s="12"/>
      <c r="K18" s="7"/>
      <c r="L18" s="7"/>
      <c r="M18" s="7"/>
      <c r="N18" s="7"/>
      <c r="O18" s="7"/>
    </row>
    <row r="19" spans="1:15" ht="16.5" x14ac:dyDescent="0.3">
      <c r="A19" s="3"/>
      <c r="B19" s="15"/>
      <c r="C19" s="15"/>
      <c r="D19" s="15"/>
      <c r="E19" s="15"/>
      <c r="F19" s="15"/>
      <c r="G19" s="15"/>
      <c r="H19" s="15"/>
      <c r="I19" s="15"/>
      <c r="J19" s="15"/>
      <c r="K19" s="7"/>
      <c r="L19" s="7"/>
      <c r="M19" s="7"/>
      <c r="N19" s="7"/>
      <c r="O19" s="7"/>
    </row>
    <row r="20" spans="1:15" ht="16.5" x14ac:dyDescent="0.3">
      <c r="A20" s="3"/>
      <c r="B20" s="15"/>
      <c r="C20" s="15"/>
      <c r="D20" s="15"/>
      <c r="E20" s="15"/>
      <c r="F20" s="15"/>
      <c r="G20" s="15"/>
      <c r="H20" s="15"/>
      <c r="I20" s="15"/>
      <c r="J20" s="15"/>
      <c r="K20" s="7"/>
      <c r="L20" s="7"/>
      <c r="M20" s="7"/>
      <c r="N20" s="7"/>
      <c r="O20" s="7"/>
    </row>
    <row r="21" spans="1:15" ht="16.5" x14ac:dyDescent="0.3">
      <c r="A21" s="3"/>
      <c r="B21" s="4" t="s">
        <v>13</v>
      </c>
      <c r="C21" s="4"/>
      <c r="D21" s="4"/>
      <c r="E21" s="4"/>
      <c r="F21" s="4"/>
      <c r="G21" s="4"/>
      <c r="H21" s="4"/>
      <c r="I21" s="4"/>
      <c r="J21" s="4"/>
      <c r="K21" s="7"/>
      <c r="L21" s="7"/>
      <c r="M21" s="7"/>
      <c r="N21" s="7"/>
      <c r="O21" s="7"/>
    </row>
    <row r="22" spans="1:15" ht="16.5" x14ac:dyDescent="0.3">
      <c r="A22" s="3"/>
      <c r="B22" s="9" t="s">
        <v>14</v>
      </c>
      <c r="C22" s="9"/>
      <c r="D22" s="9"/>
      <c r="E22" s="9"/>
      <c r="F22" s="9"/>
      <c r="G22" s="9"/>
      <c r="H22" s="9"/>
      <c r="I22" s="9"/>
      <c r="J22" s="9"/>
      <c r="K22" s="7"/>
      <c r="L22" s="7"/>
      <c r="M22" s="7"/>
      <c r="N22" s="7"/>
      <c r="O22" s="7"/>
    </row>
    <row r="23" spans="1:15" ht="16.5" x14ac:dyDescent="0.3">
      <c r="A23" s="3"/>
      <c r="B23" s="9" t="s">
        <v>15</v>
      </c>
      <c r="C23" s="9"/>
      <c r="D23" s="9"/>
      <c r="E23" s="9"/>
      <c r="F23" s="9"/>
      <c r="G23" s="9"/>
      <c r="H23" s="9"/>
      <c r="I23" s="9"/>
      <c r="J23" s="9"/>
      <c r="K23" s="7"/>
      <c r="L23" s="7"/>
      <c r="M23" s="7"/>
      <c r="N23" s="7"/>
      <c r="O23" s="7"/>
    </row>
    <row r="24" spans="1:15" ht="16.5" x14ac:dyDescent="0.3">
      <c r="A24" s="3"/>
      <c r="B24" s="9" t="s">
        <v>16</v>
      </c>
      <c r="C24" s="9"/>
      <c r="D24" s="9"/>
      <c r="E24" s="9"/>
      <c r="F24" s="9"/>
      <c r="G24" s="9"/>
      <c r="H24" s="9"/>
      <c r="I24" s="9"/>
      <c r="J24" s="9"/>
      <c r="K24" s="7"/>
      <c r="L24" s="7"/>
      <c r="M24" s="7"/>
      <c r="N24" s="7"/>
      <c r="O24" s="7"/>
    </row>
    <row r="25" spans="1:15" ht="16.5" x14ac:dyDescent="0.3">
      <c r="A25" s="3"/>
      <c r="B25" s="9" t="s">
        <v>17</v>
      </c>
      <c r="C25" s="9"/>
      <c r="D25" s="9"/>
      <c r="E25" s="9"/>
      <c r="F25" s="9"/>
      <c r="G25" s="9"/>
      <c r="H25" s="9"/>
      <c r="I25" s="9"/>
      <c r="J25" s="9"/>
      <c r="K25" s="7"/>
      <c r="L25" s="7"/>
      <c r="M25" s="7"/>
      <c r="N25" s="7"/>
      <c r="O25" s="7"/>
    </row>
    <row r="26" spans="1:15" ht="16.5" x14ac:dyDescent="0.3">
      <c r="A26" s="3"/>
      <c r="B26" s="9" t="s">
        <v>18</v>
      </c>
      <c r="C26" s="9"/>
      <c r="D26" s="9"/>
      <c r="E26" s="9"/>
      <c r="F26" s="9"/>
      <c r="G26" s="9"/>
      <c r="H26" s="9"/>
      <c r="I26" s="9"/>
      <c r="J26" s="9"/>
      <c r="K26" s="7"/>
      <c r="L26" s="7"/>
      <c r="M26" s="7"/>
      <c r="N26" s="7"/>
      <c r="O26" s="7"/>
    </row>
    <row r="27" spans="1:15" ht="16.5" x14ac:dyDescent="0.3">
      <c r="A27" s="3"/>
      <c r="B27" s="9" t="s">
        <v>19</v>
      </c>
      <c r="C27" s="9"/>
      <c r="D27" s="9"/>
      <c r="E27" s="9"/>
      <c r="F27" s="9"/>
      <c r="G27" s="9"/>
      <c r="H27" s="9"/>
      <c r="I27" s="9"/>
      <c r="J27" s="9"/>
      <c r="K27" s="7"/>
      <c r="L27" s="7"/>
      <c r="M27" s="7"/>
      <c r="N27" s="7"/>
      <c r="O27" s="7"/>
    </row>
    <row r="28" spans="1:15" ht="16.5" x14ac:dyDescent="0.3">
      <c r="A28" s="3"/>
      <c r="B28" s="9" t="s">
        <v>20</v>
      </c>
      <c r="C28" s="9"/>
      <c r="D28" s="9"/>
      <c r="E28" s="9"/>
      <c r="F28" s="9"/>
      <c r="G28" s="9"/>
      <c r="H28" s="9"/>
      <c r="I28" s="9"/>
      <c r="J28" s="9"/>
      <c r="K28" s="7"/>
      <c r="L28" s="7"/>
      <c r="M28" s="7"/>
      <c r="N28" s="7"/>
      <c r="O28" s="7"/>
    </row>
    <row r="29" spans="1:15" ht="16.5" x14ac:dyDescent="0.3">
      <c r="A29" s="3"/>
      <c r="B29" s="9" t="s">
        <v>21</v>
      </c>
      <c r="C29" s="9"/>
      <c r="D29" s="9"/>
      <c r="E29" s="9"/>
      <c r="F29" s="9"/>
      <c r="G29" s="9"/>
      <c r="H29" s="9"/>
      <c r="I29" s="9"/>
      <c r="J29" s="9"/>
      <c r="K29" s="7"/>
      <c r="L29" s="7"/>
      <c r="M29" s="7"/>
      <c r="N29" s="7"/>
      <c r="O29" s="7"/>
    </row>
    <row r="30" spans="1:15" ht="16.5" x14ac:dyDescent="0.3">
      <c r="A30" s="3"/>
      <c r="B30" s="9" t="s">
        <v>22</v>
      </c>
      <c r="C30" s="9"/>
      <c r="D30" s="9"/>
      <c r="E30" s="9"/>
      <c r="F30" s="9"/>
      <c r="G30" s="9"/>
      <c r="H30" s="9"/>
      <c r="I30" s="9"/>
      <c r="J30" s="9"/>
      <c r="K30" s="7"/>
      <c r="L30" s="7"/>
      <c r="M30" s="7"/>
      <c r="N30" s="7"/>
      <c r="O30" s="7"/>
    </row>
    <row r="31" spans="1:15" ht="16.5" x14ac:dyDescent="0.3">
      <c r="A31" s="3"/>
      <c r="B31" s="9" t="s">
        <v>23</v>
      </c>
      <c r="C31" s="9"/>
      <c r="D31" s="9"/>
      <c r="E31" s="9"/>
      <c r="F31" s="9"/>
      <c r="G31" s="9"/>
      <c r="H31" s="9"/>
      <c r="I31" s="9"/>
      <c r="J31" s="9"/>
      <c r="K31" s="7"/>
      <c r="L31" s="7"/>
      <c r="M31" s="7"/>
      <c r="N31" s="7"/>
      <c r="O31" s="7"/>
    </row>
    <row r="32" spans="1:15" ht="16.5" x14ac:dyDescent="0.3">
      <c r="A32" s="3"/>
      <c r="B32" s="9" t="s">
        <v>24</v>
      </c>
      <c r="C32" s="9"/>
      <c r="D32" s="9"/>
      <c r="E32" s="9"/>
      <c r="F32" s="9"/>
      <c r="G32" s="9"/>
      <c r="H32" s="9"/>
      <c r="I32" s="9"/>
      <c r="J32" s="9"/>
      <c r="K32" s="7"/>
      <c r="L32" s="7"/>
      <c r="M32" s="7"/>
      <c r="N32" s="7"/>
      <c r="O32" s="7"/>
    </row>
    <row r="33" spans="1:15" ht="16.5" x14ac:dyDescent="0.3">
      <c r="A33" s="3"/>
      <c r="B33" s="9" t="s">
        <v>25</v>
      </c>
      <c r="C33" s="9"/>
      <c r="D33" s="9"/>
      <c r="E33" s="9"/>
      <c r="F33" s="9"/>
      <c r="G33" s="9"/>
      <c r="H33" s="9"/>
      <c r="I33" s="9"/>
      <c r="J33" s="9"/>
      <c r="K33" s="7"/>
      <c r="L33" s="7"/>
      <c r="M33" s="7"/>
      <c r="N33" s="7"/>
      <c r="O33" s="7"/>
    </row>
    <row r="34" spans="1:15" ht="16.5" x14ac:dyDescent="0.3">
      <c r="A34" s="3"/>
      <c r="B34" s="9" t="s">
        <v>26</v>
      </c>
      <c r="C34" s="9"/>
      <c r="D34" s="9"/>
      <c r="E34" s="9"/>
      <c r="F34" s="9"/>
      <c r="G34" s="9"/>
      <c r="H34" s="9"/>
      <c r="I34" s="9"/>
      <c r="J34" s="9"/>
      <c r="K34" s="7"/>
      <c r="L34" s="7"/>
      <c r="M34" s="7"/>
      <c r="N34" s="7"/>
      <c r="O34" s="7"/>
    </row>
    <row r="35" spans="1:15" ht="16.5" x14ac:dyDescent="0.3">
      <c r="A35" s="3"/>
      <c r="B35" s="2"/>
      <c r="C35" s="2"/>
      <c r="D35" s="2"/>
      <c r="E35" s="2"/>
      <c r="F35" s="2"/>
      <c r="G35" s="2"/>
      <c r="H35" s="2"/>
      <c r="I35" s="2"/>
      <c r="J35" s="2"/>
      <c r="K35" s="7"/>
      <c r="L35" s="7"/>
      <c r="M35" s="7"/>
      <c r="N35" s="7"/>
      <c r="O35" s="7"/>
    </row>
    <row r="36" spans="1:15" ht="16.5" x14ac:dyDescent="0.3">
      <c r="A36" s="3"/>
      <c r="B36" s="16" t="s">
        <v>27</v>
      </c>
      <c r="C36" s="16"/>
      <c r="D36" s="16"/>
      <c r="E36" s="16"/>
      <c r="F36" s="16"/>
      <c r="G36" s="16"/>
      <c r="H36" s="16"/>
      <c r="I36" s="16"/>
      <c r="J36" s="16"/>
      <c r="K36" s="17"/>
      <c r="L36" s="17"/>
      <c r="M36" s="7"/>
      <c r="N36" s="7"/>
      <c r="O36" s="7"/>
    </row>
    <row r="37" spans="1:15" ht="16.5" x14ac:dyDescent="0.3">
      <c r="A37" s="3"/>
      <c r="B37" s="16"/>
      <c r="C37" s="16"/>
      <c r="D37" s="16"/>
      <c r="E37" s="16"/>
      <c r="F37" s="16"/>
      <c r="G37" s="16"/>
      <c r="H37" s="16"/>
      <c r="I37" s="16"/>
      <c r="J37" s="16"/>
      <c r="K37" s="17"/>
      <c r="L37" s="17"/>
      <c r="M37" s="7"/>
      <c r="N37" s="7"/>
      <c r="O37" s="7"/>
    </row>
    <row r="38" spans="1:15" ht="16.5" x14ac:dyDescent="0.3">
      <c r="A38" s="3"/>
      <c r="B38" s="18" t="s">
        <v>28</v>
      </c>
      <c r="C38" s="19"/>
      <c r="D38" s="19"/>
      <c r="E38" s="19"/>
      <c r="F38" s="19"/>
      <c r="G38" s="19"/>
      <c r="H38" s="19"/>
      <c r="I38" s="19"/>
      <c r="J38" s="19"/>
      <c r="K38" s="19"/>
      <c r="L38" s="19"/>
      <c r="M38" s="7"/>
      <c r="N38" s="7"/>
      <c r="O38" s="7"/>
    </row>
    <row r="39" spans="1:15" ht="214.5" x14ac:dyDescent="0.3">
      <c r="A39" s="3"/>
      <c r="B39" s="20" t="s">
        <v>29</v>
      </c>
      <c r="C39" s="21" t="s">
        <v>30</v>
      </c>
      <c r="D39" s="21" t="s">
        <v>31</v>
      </c>
      <c r="E39" s="20" t="s">
        <v>32</v>
      </c>
      <c r="F39" s="20" t="s">
        <v>33</v>
      </c>
      <c r="G39" s="20" t="s">
        <v>34</v>
      </c>
      <c r="H39" s="20" t="s">
        <v>35</v>
      </c>
      <c r="I39" s="22"/>
      <c r="J39" s="3"/>
      <c r="K39" s="3"/>
      <c r="L39" s="3"/>
      <c r="M39" s="3"/>
      <c r="N39" s="3"/>
      <c r="O39" s="3"/>
    </row>
    <row r="40" spans="1:15" ht="16.5" x14ac:dyDescent="0.3">
      <c r="A40" s="3"/>
      <c r="B40" s="20" t="s">
        <v>36</v>
      </c>
      <c r="C40" s="21" t="s">
        <v>37</v>
      </c>
      <c r="D40" s="21" t="s">
        <v>38</v>
      </c>
      <c r="E40" s="20" t="s">
        <v>39</v>
      </c>
      <c r="F40" s="20" t="s">
        <v>40</v>
      </c>
      <c r="G40" s="20">
        <v>6</v>
      </c>
      <c r="H40" s="20" t="s">
        <v>41</v>
      </c>
      <c r="I40" s="22"/>
      <c r="J40" s="3"/>
      <c r="K40" s="3"/>
      <c r="L40" s="3"/>
      <c r="M40" s="3"/>
      <c r="N40" s="3"/>
      <c r="O40" s="3"/>
    </row>
    <row r="41" spans="1:15" ht="181.5" x14ac:dyDescent="0.3">
      <c r="A41" s="3"/>
      <c r="B41" s="23" t="s">
        <v>36</v>
      </c>
      <c r="C41" s="24" t="s">
        <v>42</v>
      </c>
      <c r="D41" s="25" t="s">
        <v>43</v>
      </c>
      <c r="E41" s="26" t="s">
        <v>44</v>
      </c>
      <c r="F41" s="27">
        <v>5</v>
      </c>
      <c r="G41" s="28">
        <v>5</v>
      </c>
      <c r="H41" s="29">
        <f>G41*12</f>
        <v>60</v>
      </c>
      <c r="I41" s="22"/>
      <c r="J41" s="3"/>
      <c r="K41" s="3"/>
      <c r="L41" s="3"/>
      <c r="M41" s="3"/>
      <c r="N41" s="3"/>
      <c r="O41" s="3"/>
    </row>
    <row r="42" spans="1:15" ht="16.5" x14ac:dyDescent="0.3">
      <c r="A42" s="3"/>
      <c r="B42" s="30"/>
      <c r="C42" s="7"/>
      <c r="D42" s="7"/>
      <c r="E42" s="7"/>
      <c r="F42" s="31" t="s">
        <v>45</v>
      </c>
      <c r="G42" s="32"/>
      <c r="H42" s="33">
        <f>H41</f>
        <v>60</v>
      </c>
      <c r="I42" s="34"/>
      <c r="J42" s="3"/>
      <c r="K42" s="3"/>
      <c r="L42" s="3"/>
      <c r="M42" s="3"/>
      <c r="N42" s="3"/>
      <c r="O42" s="3"/>
    </row>
    <row r="43" spans="1:15" ht="16.5" x14ac:dyDescent="0.3">
      <c r="A43" s="3"/>
      <c r="B43" s="35"/>
      <c r="C43" s="36"/>
      <c r="D43" s="36"/>
      <c r="E43" s="22"/>
      <c r="F43" s="37" t="s">
        <v>46</v>
      </c>
      <c r="G43" s="38"/>
      <c r="H43" s="39">
        <f>H44-H42</f>
        <v>12.599999999999994</v>
      </c>
      <c r="I43" s="40"/>
      <c r="J43" s="7"/>
      <c r="K43" s="7"/>
      <c r="L43" s="7"/>
      <c r="M43" s="41"/>
      <c r="N43" s="41"/>
      <c r="O43" s="41"/>
    </row>
    <row r="44" spans="1:15" ht="16.5" x14ac:dyDescent="0.3">
      <c r="A44" s="3"/>
      <c r="B44" s="35"/>
      <c r="C44" s="3"/>
      <c r="D44" s="3"/>
      <c r="E44" s="3"/>
      <c r="F44" s="31" t="s">
        <v>47</v>
      </c>
      <c r="G44" s="32"/>
      <c r="H44" s="39">
        <f>H42*1.21</f>
        <v>72.599999999999994</v>
      </c>
      <c r="I44" s="40"/>
      <c r="J44" s="3"/>
      <c r="K44" s="3"/>
      <c r="L44" s="3"/>
      <c r="M44" s="3"/>
      <c r="N44" s="3"/>
      <c r="O44" s="3"/>
    </row>
    <row r="45" spans="1:15" ht="16.5" x14ac:dyDescent="0.3">
      <c r="A45" s="3"/>
      <c r="B45" s="2"/>
      <c r="C45" s="2"/>
      <c r="D45" s="2"/>
      <c r="E45" s="2"/>
      <c r="F45" s="2"/>
      <c r="G45" s="2"/>
      <c r="H45" s="2"/>
      <c r="I45" s="2"/>
      <c r="J45" s="2"/>
      <c r="K45" s="3"/>
      <c r="L45" s="3"/>
      <c r="M45" s="3"/>
      <c r="N45" s="3"/>
      <c r="O45" s="3"/>
    </row>
    <row r="46" spans="1:15" ht="16.5" x14ac:dyDescent="0.3">
      <c r="A46" s="3"/>
      <c r="B46" s="42" t="s">
        <v>48</v>
      </c>
      <c r="C46" s="42"/>
      <c r="D46" s="42"/>
      <c r="E46" s="42"/>
      <c r="F46" s="42"/>
      <c r="G46" s="42"/>
      <c r="H46" s="42"/>
      <c r="I46" s="42"/>
      <c r="J46" s="42"/>
      <c r="K46" s="42"/>
      <c r="L46" s="42"/>
      <c r="M46" s="42"/>
      <c r="N46" s="42"/>
      <c r="O46" s="42"/>
    </row>
    <row r="47" spans="1:15" ht="247.5" x14ac:dyDescent="0.3">
      <c r="A47" s="3"/>
      <c r="B47" s="43" t="s">
        <v>29</v>
      </c>
      <c r="C47" s="43" t="s">
        <v>30</v>
      </c>
      <c r="D47" s="43" t="s">
        <v>49</v>
      </c>
      <c r="E47" s="43" t="s">
        <v>50</v>
      </c>
      <c r="F47" s="43" t="s">
        <v>51</v>
      </c>
      <c r="G47" s="44" t="s">
        <v>52</v>
      </c>
      <c r="H47" s="43" t="s">
        <v>53</v>
      </c>
      <c r="I47" s="43" t="s">
        <v>54</v>
      </c>
      <c r="J47" s="43" t="s">
        <v>55</v>
      </c>
      <c r="K47" s="43" t="s">
        <v>56</v>
      </c>
      <c r="L47" s="43" t="s">
        <v>57</v>
      </c>
      <c r="M47" s="43" t="s">
        <v>58</v>
      </c>
      <c r="N47" s="45" t="s">
        <v>59</v>
      </c>
      <c r="O47" s="43" t="s">
        <v>60</v>
      </c>
    </row>
    <row r="48" spans="1:15" ht="16.5" x14ac:dyDescent="0.3">
      <c r="A48" s="3"/>
      <c r="B48" s="46" t="s">
        <v>36</v>
      </c>
      <c r="C48" s="46" t="s">
        <v>37</v>
      </c>
      <c r="D48" s="46" t="s">
        <v>38</v>
      </c>
      <c r="E48" s="46" t="s">
        <v>39</v>
      </c>
      <c r="F48" s="47" t="s">
        <v>40</v>
      </c>
      <c r="G48" s="48" t="s">
        <v>61</v>
      </c>
      <c r="H48" s="49" t="s">
        <v>41</v>
      </c>
      <c r="I48" s="49" t="s">
        <v>62</v>
      </c>
      <c r="J48" s="46" t="s">
        <v>63</v>
      </c>
      <c r="K48" s="46" t="s">
        <v>64</v>
      </c>
      <c r="L48" s="46" t="s">
        <v>65</v>
      </c>
      <c r="M48" s="46" t="s">
        <v>66</v>
      </c>
      <c r="N48" s="47" t="s">
        <v>67</v>
      </c>
      <c r="O48" s="46" t="s">
        <v>68</v>
      </c>
    </row>
    <row r="49" spans="1:15" ht="16.5" x14ac:dyDescent="0.3">
      <c r="A49" s="3"/>
      <c r="B49" s="46"/>
      <c r="C49" s="50" t="s">
        <v>69</v>
      </c>
      <c r="D49" s="51"/>
      <c r="E49" s="51"/>
      <c r="F49" s="51"/>
      <c r="G49" s="51"/>
      <c r="H49" s="51"/>
      <c r="I49" s="51"/>
      <c r="J49" s="51"/>
      <c r="K49" s="51"/>
      <c r="L49" s="51"/>
      <c r="M49" s="51"/>
      <c r="N49" s="51"/>
      <c r="O49" s="52"/>
    </row>
    <row r="50" spans="1:15" ht="99" x14ac:dyDescent="0.3">
      <c r="A50" s="3"/>
      <c r="B50" s="46" t="s">
        <v>36</v>
      </c>
      <c r="C50" s="53" t="s">
        <v>70</v>
      </c>
      <c r="D50" s="54">
        <v>40000</v>
      </c>
      <c r="E50" s="55"/>
      <c r="F50" s="56"/>
      <c r="G50" s="56"/>
      <c r="H50" s="56"/>
      <c r="I50" s="56"/>
      <c r="J50" s="56"/>
      <c r="K50" s="56"/>
      <c r="L50" s="56"/>
      <c r="M50" s="56"/>
      <c r="N50" s="56"/>
      <c r="O50" s="57"/>
    </row>
    <row r="51" spans="1:15" ht="99" x14ac:dyDescent="0.3">
      <c r="A51" s="3"/>
      <c r="B51" s="58" t="s">
        <v>71</v>
      </c>
      <c r="C51" s="59" t="s">
        <v>72</v>
      </c>
      <c r="D51" s="60"/>
      <c r="E51" s="26" t="s">
        <v>73</v>
      </c>
      <c r="F51" s="61" t="s">
        <v>74</v>
      </c>
      <c r="G51" s="62">
        <v>41000</v>
      </c>
      <c r="H51" s="63">
        <v>41</v>
      </c>
      <c r="I51" s="63" t="s">
        <v>75</v>
      </c>
      <c r="J51" s="64">
        <f>K51/1000</f>
        <v>2.625</v>
      </c>
      <c r="K51" s="65">
        <v>2625</v>
      </c>
      <c r="L51" s="66">
        <f>K51*H51</f>
        <v>107625</v>
      </c>
      <c r="M51" s="65">
        <f>K51*1.05</f>
        <v>2756.25</v>
      </c>
      <c r="N51" s="65">
        <f>M51*H51</f>
        <v>113006.25</v>
      </c>
      <c r="O51" s="67" t="s">
        <v>76</v>
      </c>
    </row>
    <row r="52" spans="1:15" ht="132" x14ac:dyDescent="0.3">
      <c r="A52" s="3"/>
      <c r="B52" s="68" t="s">
        <v>77</v>
      </c>
      <c r="C52" s="59" t="s">
        <v>78</v>
      </c>
      <c r="D52" s="60"/>
      <c r="E52" s="26" t="s">
        <v>79</v>
      </c>
      <c r="F52" s="61" t="s">
        <v>80</v>
      </c>
      <c r="G52" s="62">
        <v>6</v>
      </c>
      <c r="H52" s="61">
        <v>2</v>
      </c>
      <c r="I52" s="63" t="s">
        <v>75</v>
      </c>
      <c r="J52" s="64">
        <f>K52/3</f>
        <v>42.666666666666664</v>
      </c>
      <c r="K52" s="65">
        <v>128</v>
      </c>
      <c r="L52" s="66">
        <f>K52*H52</f>
        <v>256</v>
      </c>
      <c r="M52" s="65">
        <f>K52*1.05</f>
        <v>134.4</v>
      </c>
      <c r="N52" s="65">
        <f>M52*H52</f>
        <v>268.8</v>
      </c>
      <c r="O52" s="67" t="s">
        <v>81</v>
      </c>
    </row>
    <row r="53" spans="1:15" ht="132" x14ac:dyDescent="0.3">
      <c r="A53" s="3"/>
      <c r="B53" s="68" t="s">
        <v>82</v>
      </c>
      <c r="C53" s="59" t="s">
        <v>83</v>
      </c>
      <c r="D53" s="60"/>
      <c r="E53" s="26" t="s">
        <v>79</v>
      </c>
      <c r="F53" s="61" t="s">
        <v>84</v>
      </c>
      <c r="G53" s="62">
        <v>64</v>
      </c>
      <c r="H53" s="61">
        <v>4</v>
      </c>
      <c r="I53" s="63" t="s">
        <v>75</v>
      </c>
      <c r="J53" s="64">
        <f>K53/16</f>
        <v>6.75</v>
      </c>
      <c r="K53" s="65">
        <v>108</v>
      </c>
      <c r="L53" s="65">
        <f>K53*H53</f>
        <v>432</v>
      </c>
      <c r="M53" s="65">
        <f>K53*1.05</f>
        <v>113.4</v>
      </c>
      <c r="N53" s="65">
        <f>M53*H53</f>
        <v>453.6</v>
      </c>
      <c r="O53" s="67" t="s">
        <v>85</v>
      </c>
    </row>
    <row r="54" spans="1:15" ht="33" x14ac:dyDescent="0.3">
      <c r="A54" s="3"/>
      <c r="B54" s="69" t="s">
        <v>37</v>
      </c>
      <c r="C54" s="70" t="s">
        <v>86</v>
      </c>
      <c r="D54" s="71">
        <v>40000</v>
      </c>
      <c r="E54" s="72"/>
      <c r="F54" s="73"/>
      <c r="G54" s="73"/>
      <c r="H54" s="73"/>
      <c r="I54" s="73"/>
      <c r="J54" s="73"/>
      <c r="K54" s="73"/>
      <c r="L54" s="73"/>
      <c r="M54" s="73"/>
      <c r="N54" s="73"/>
      <c r="O54" s="74"/>
    </row>
    <row r="55" spans="1:15" ht="99" x14ac:dyDescent="0.3">
      <c r="A55" s="3"/>
      <c r="B55" s="75" t="s">
        <v>87</v>
      </c>
      <c r="C55" s="76" t="s">
        <v>88</v>
      </c>
      <c r="D55" s="60"/>
      <c r="E55" s="26" t="s">
        <v>73</v>
      </c>
      <c r="F55" s="61" t="s">
        <v>89</v>
      </c>
      <c r="G55" s="62">
        <v>40800</v>
      </c>
      <c r="H55" s="63">
        <v>204</v>
      </c>
      <c r="I55" s="63" t="s">
        <v>90</v>
      </c>
      <c r="J55" s="64">
        <f>K55/200</f>
        <v>7.25</v>
      </c>
      <c r="K55" s="65">
        <v>1450</v>
      </c>
      <c r="L55" s="66">
        <f>K55*H55</f>
        <v>295800</v>
      </c>
      <c r="M55" s="65">
        <f>K55*1.05</f>
        <v>1522.5</v>
      </c>
      <c r="N55" s="65">
        <f>M55*H55</f>
        <v>310590</v>
      </c>
      <c r="O55" s="67" t="s">
        <v>91</v>
      </c>
    </row>
    <row r="56" spans="1:15" ht="132" x14ac:dyDescent="0.3">
      <c r="A56" s="3"/>
      <c r="B56" s="77" t="s">
        <v>92</v>
      </c>
      <c r="C56" s="59" t="s">
        <v>93</v>
      </c>
      <c r="D56" s="78"/>
      <c r="E56" s="26" t="s">
        <v>79</v>
      </c>
      <c r="F56" s="61" t="s">
        <v>94</v>
      </c>
      <c r="G56" s="62">
        <v>216</v>
      </c>
      <c r="H56" s="61">
        <v>12</v>
      </c>
      <c r="I56" s="63" t="s">
        <v>95</v>
      </c>
      <c r="J56" s="64">
        <f>K56/18</f>
        <v>6.5</v>
      </c>
      <c r="K56" s="65">
        <v>117</v>
      </c>
      <c r="L56" s="66">
        <f>K56*H56</f>
        <v>1404</v>
      </c>
      <c r="M56" s="65">
        <f>K56*1.05</f>
        <v>122.85000000000001</v>
      </c>
      <c r="N56" s="65">
        <f>M56*H56</f>
        <v>1474.2</v>
      </c>
      <c r="O56" s="67" t="s">
        <v>96</v>
      </c>
    </row>
    <row r="57" spans="1:15" ht="132" x14ac:dyDescent="0.3">
      <c r="A57" s="3"/>
      <c r="B57" s="77" t="s">
        <v>97</v>
      </c>
      <c r="C57" s="59" t="s">
        <v>98</v>
      </c>
      <c r="D57" s="78"/>
      <c r="E57" s="26" t="s">
        <v>79</v>
      </c>
      <c r="F57" s="61" t="s">
        <v>99</v>
      </c>
      <c r="G57" s="62">
        <v>288</v>
      </c>
      <c r="H57" s="61">
        <v>12</v>
      </c>
      <c r="I57" s="63" t="s">
        <v>95</v>
      </c>
      <c r="J57" s="64">
        <f>K57/24</f>
        <v>4.875</v>
      </c>
      <c r="K57" s="65">
        <v>117</v>
      </c>
      <c r="L57" s="65">
        <f>K57*H57</f>
        <v>1404</v>
      </c>
      <c r="M57" s="65">
        <f>K57*1.05</f>
        <v>122.85000000000001</v>
      </c>
      <c r="N57" s="65">
        <f>M57*H57</f>
        <v>1474.2</v>
      </c>
      <c r="O57" s="67" t="s">
        <v>100</v>
      </c>
    </row>
    <row r="58" spans="1:15" ht="132" x14ac:dyDescent="0.3">
      <c r="A58" s="3"/>
      <c r="B58" s="77"/>
      <c r="C58" s="79" t="s">
        <v>101</v>
      </c>
      <c r="D58" s="80"/>
      <c r="E58" s="81"/>
      <c r="F58" s="81"/>
      <c r="G58" s="81"/>
      <c r="H58" s="81"/>
      <c r="I58" s="81"/>
      <c r="J58" s="81"/>
      <c r="K58" s="81"/>
      <c r="L58" s="81"/>
      <c r="M58" s="81"/>
      <c r="N58" s="81"/>
      <c r="O58" s="82"/>
    </row>
    <row r="59" spans="1:15" ht="132" x14ac:dyDescent="0.3">
      <c r="A59" s="3"/>
      <c r="B59" s="77"/>
      <c r="C59" s="59" t="s">
        <v>102</v>
      </c>
      <c r="D59" s="63"/>
      <c r="E59" s="26" t="s">
        <v>79</v>
      </c>
      <c r="F59" s="61" t="s">
        <v>103</v>
      </c>
      <c r="G59" s="62">
        <v>63.6</v>
      </c>
      <c r="H59" s="61">
        <v>1</v>
      </c>
      <c r="I59" s="63" t="s">
        <v>75</v>
      </c>
      <c r="J59" s="64">
        <f>K59/2/31.8</f>
        <v>1.8867924528301887</v>
      </c>
      <c r="K59" s="65">
        <v>120</v>
      </c>
      <c r="L59" s="66">
        <f t="shared" ref="L59:L64" si="0">K59*H59</f>
        <v>120</v>
      </c>
      <c r="M59" s="65">
        <f t="shared" ref="M59:M64" si="1">K59*1.05</f>
        <v>126</v>
      </c>
      <c r="N59" s="65">
        <f t="shared" ref="N59:N64" si="2">M59*H59</f>
        <v>126</v>
      </c>
      <c r="O59" s="67" t="s">
        <v>104</v>
      </c>
    </row>
    <row r="60" spans="1:15" ht="115.5" x14ac:dyDescent="0.3">
      <c r="A60" s="3"/>
      <c r="B60" s="77"/>
      <c r="C60" s="59" t="s">
        <v>105</v>
      </c>
      <c r="D60" s="63"/>
      <c r="E60" s="26" t="s">
        <v>73</v>
      </c>
      <c r="F60" s="61" t="s">
        <v>106</v>
      </c>
      <c r="G60" s="62">
        <v>1000</v>
      </c>
      <c r="H60" s="61">
        <v>1</v>
      </c>
      <c r="I60" s="83" t="s">
        <v>107</v>
      </c>
      <c r="J60" s="64">
        <f>K60/1000</f>
        <v>4.4999999999999998E-2</v>
      </c>
      <c r="K60" s="65">
        <v>45</v>
      </c>
      <c r="L60" s="66">
        <f t="shared" si="0"/>
        <v>45</v>
      </c>
      <c r="M60" s="65">
        <f t="shared" si="1"/>
        <v>47.25</v>
      </c>
      <c r="N60" s="65">
        <f t="shared" si="2"/>
        <v>47.25</v>
      </c>
      <c r="O60" s="67" t="s">
        <v>108</v>
      </c>
    </row>
    <row r="61" spans="1:15" ht="99" x14ac:dyDescent="0.3">
      <c r="A61" s="3"/>
      <c r="B61" s="77"/>
      <c r="C61" s="59" t="s">
        <v>109</v>
      </c>
      <c r="D61" s="63"/>
      <c r="E61" s="26" t="s">
        <v>79</v>
      </c>
      <c r="F61" s="61" t="s">
        <v>110</v>
      </c>
      <c r="G61" s="62">
        <v>136500</v>
      </c>
      <c r="H61" s="61">
        <v>35</v>
      </c>
      <c r="I61" s="63" t="s">
        <v>75</v>
      </c>
      <c r="J61" s="64">
        <f>K61/4/975</f>
        <v>1.5128205128205128E-2</v>
      </c>
      <c r="K61" s="65">
        <v>59</v>
      </c>
      <c r="L61" s="66">
        <f t="shared" si="0"/>
        <v>2065</v>
      </c>
      <c r="M61" s="65">
        <f t="shared" si="1"/>
        <v>61.95</v>
      </c>
      <c r="N61" s="65">
        <f t="shared" si="2"/>
        <v>2168.25</v>
      </c>
      <c r="O61" s="67" t="s">
        <v>111</v>
      </c>
    </row>
    <row r="62" spans="1:15" ht="115.5" x14ac:dyDescent="0.3">
      <c r="A62" s="3"/>
      <c r="B62" s="77"/>
      <c r="C62" s="59" t="s">
        <v>112</v>
      </c>
      <c r="D62" s="63"/>
      <c r="E62" s="26" t="s">
        <v>79</v>
      </c>
      <c r="F62" s="61" t="s">
        <v>110</v>
      </c>
      <c r="G62" s="62">
        <v>78000</v>
      </c>
      <c r="H62" s="61">
        <v>20</v>
      </c>
      <c r="I62" s="63" t="s">
        <v>75</v>
      </c>
      <c r="J62" s="64">
        <f>K62/4/975</f>
        <v>2.2820512820512822E-2</v>
      </c>
      <c r="K62" s="65">
        <v>89</v>
      </c>
      <c r="L62" s="66">
        <f t="shared" si="0"/>
        <v>1780</v>
      </c>
      <c r="M62" s="65">
        <f t="shared" si="1"/>
        <v>93.45</v>
      </c>
      <c r="N62" s="65">
        <f t="shared" si="2"/>
        <v>1869</v>
      </c>
      <c r="O62" s="67" t="s">
        <v>113</v>
      </c>
    </row>
    <row r="63" spans="1:15" ht="148.5" x14ac:dyDescent="0.3">
      <c r="A63" s="3"/>
      <c r="B63" s="77"/>
      <c r="C63" s="59" t="s">
        <v>114</v>
      </c>
      <c r="D63" s="84"/>
      <c r="E63" s="26" t="s">
        <v>79</v>
      </c>
      <c r="F63" s="61" t="s">
        <v>115</v>
      </c>
      <c r="G63" s="62">
        <v>280000</v>
      </c>
      <c r="H63" s="61">
        <v>70</v>
      </c>
      <c r="I63" s="63" t="s">
        <v>75</v>
      </c>
      <c r="J63" s="64">
        <f>K63/4000</f>
        <v>2.5000000000000001E-2</v>
      </c>
      <c r="K63" s="65">
        <v>100</v>
      </c>
      <c r="L63" s="66">
        <f t="shared" si="0"/>
        <v>7000</v>
      </c>
      <c r="M63" s="65">
        <f t="shared" si="1"/>
        <v>105</v>
      </c>
      <c r="N63" s="65">
        <f t="shared" si="2"/>
        <v>7350</v>
      </c>
      <c r="O63" s="67" t="s">
        <v>116</v>
      </c>
    </row>
    <row r="64" spans="1:15" ht="148.5" x14ac:dyDescent="0.3">
      <c r="A64" s="3"/>
      <c r="B64" s="77"/>
      <c r="C64" s="59" t="s">
        <v>117</v>
      </c>
      <c r="D64" s="63"/>
      <c r="E64" s="26" t="s">
        <v>73</v>
      </c>
      <c r="F64" s="61" t="s">
        <v>118</v>
      </c>
      <c r="G64" s="62">
        <v>84000</v>
      </c>
      <c r="H64" s="61">
        <v>21</v>
      </c>
      <c r="I64" s="83" t="s">
        <v>107</v>
      </c>
      <c r="J64" s="64">
        <f>K64/4000</f>
        <v>5.3249999999999999E-2</v>
      </c>
      <c r="K64" s="65">
        <v>213</v>
      </c>
      <c r="L64" s="66">
        <f t="shared" si="0"/>
        <v>4473</v>
      </c>
      <c r="M64" s="65">
        <f t="shared" si="1"/>
        <v>223.65</v>
      </c>
      <c r="N64" s="65">
        <f t="shared" si="2"/>
        <v>4696.6500000000005</v>
      </c>
      <c r="O64" s="67" t="s">
        <v>119</v>
      </c>
    </row>
    <row r="65" spans="1:15" ht="16.5" x14ac:dyDescent="0.3">
      <c r="A65" s="3"/>
      <c r="B65" s="77"/>
      <c r="C65" s="85" t="s">
        <v>120</v>
      </c>
      <c r="D65" s="85"/>
      <c r="E65" s="85"/>
      <c r="F65" s="85"/>
      <c r="G65" s="85"/>
      <c r="H65" s="85"/>
      <c r="I65" s="85"/>
      <c r="J65" s="85"/>
      <c r="K65" s="85"/>
      <c r="L65" s="85"/>
      <c r="M65" s="85"/>
      <c r="N65" s="85"/>
      <c r="O65" s="85"/>
    </row>
    <row r="66" spans="1:15" ht="49.5" x14ac:dyDescent="0.3">
      <c r="A66" s="3"/>
      <c r="B66" s="77" t="s">
        <v>121</v>
      </c>
      <c r="C66" s="67" t="s">
        <v>122</v>
      </c>
      <c r="D66" s="54">
        <v>500</v>
      </c>
      <c r="E66" s="86"/>
      <c r="F66" s="86"/>
      <c r="G66" s="86"/>
      <c r="H66" s="86"/>
      <c r="I66" s="86"/>
      <c r="J66" s="86"/>
      <c r="K66" s="86"/>
      <c r="L66" s="86"/>
      <c r="M66" s="86"/>
      <c r="N66" s="86"/>
      <c r="O66" s="86"/>
    </row>
    <row r="67" spans="1:15" ht="132" x14ac:dyDescent="0.3">
      <c r="A67" s="3"/>
      <c r="B67" s="77" t="s">
        <v>123</v>
      </c>
      <c r="C67" s="87" t="s">
        <v>124</v>
      </c>
      <c r="D67" s="54"/>
      <c r="E67" s="63" t="s">
        <v>73</v>
      </c>
      <c r="F67" s="61" t="s">
        <v>125</v>
      </c>
      <c r="G67" s="62">
        <v>950</v>
      </c>
      <c r="H67" s="61">
        <v>5</v>
      </c>
      <c r="I67" s="63" t="s">
        <v>75</v>
      </c>
      <c r="J67" s="64">
        <f>K67/190</f>
        <v>2.4684210526315788</v>
      </c>
      <c r="K67" s="65">
        <v>469</v>
      </c>
      <c r="L67" s="66">
        <f>K67*H67</f>
        <v>2345</v>
      </c>
      <c r="M67" s="65">
        <f>K67*1.05</f>
        <v>492.45000000000005</v>
      </c>
      <c r="N67" s="65">
        <f>M67*H67</f>
        <v>2462.25</v>
      </c>
      <c r="O67" s="82" t="s">
        <v>126</v>
      </c>
    </row>
    <row r="68" spans="1:15" ht="49.5" x14ac:dyDescent="0.3">
      <c r="A68" s="3"/>
      <c r="B68" s="77" t="s">
        <v>39</v>
      </c>
      <c r="C68" s="67" t="s">
        <v>127</v>
      </c>
      <c r="D68" s="54">
        <v>2000</v>
      </c>
      <c r="E68" s="86"/>
      <c r="F68" s="86"/>
      <c r="G68" s="86"/>
      <c r="H68" s="86"/>
      <c r="I68" s="86"/>
      <c r="J68" s="86"/>
      <c r="K68" s="86"/>
      <c r="L68" s="86"/>
      <c r="M68" s="86"/>
      <c r="N68" s="86"/>
      <c r="O68" s="86"/>
    </row>
    <row r="69" spans="1:15" ht="132" x14ac:dyDescent="0.3">
      <c r="A69" s="3"/>
      <c r="B69" s="77" t="s">
        <v>128</v>
      </c>
      <c r="C69" s="87" t="s">
        <v>129</v>
      </c>
      <c r="D69" s="54"/>
      <c r="E69" s="63" t="s">
        <v>73</v>
      </c>
      <c r="F69" s="61" t="s">
        <v>125</v>
      </c>
      <c r="G69" s="62">
        <v>2850</v>
      </c>
      <c r="H69" s="61">
        <v>15</v>
      </c>
      <c r="I69" s="63" t="s">
        <v>75</v>
      </c>
      <c r="J69" s="64">
        <f>K69/190</f>
        <v>2.4684210526315788</v>
      </c>
      <c r="K69" s="65">
        <v>469</v>
      </c>
      <c r="L69" s="66">
        <f>K69*H69</f>
        <v>7035</v>
      </c>
      <c r="M69" s="65">
        <f>K69*1.05</f>
        <v>492.45000000000005</v>
      </c>
      <c r="N69" s="65">
        <f>M69*H69</f>
        <v>7386.7500000000009</v>
      </c>
      <c r="O69" s="82" t="s">
        <v>130</v>
      </c>
    </row>
    <row r="70" spans="1:15" ht="49.5" x14ac:dyDescent="0.3">
      <c r="A70" s="3"/>
      <c r="B70" s="77" t="s">
        <v>40</v>
      </c>
      <c r="C70" s="67" t="s">
        <v>131</v>
      </c>
      <c r="D70" s="54">
        <v>2000</v>
      </c>
      <c r="E70" s="55"/>
      <c r="F70" s="56"/>
      <c r="G70" s="56"/>
      <c r="H70" s="56"/>
      <c r="I70" s="56"/>
      <c r="J70" s="56"/>
      <c r="K70" s="56"/>
      <c r="L70" s="56"/>
      <c r="M70" s="56"/>
      <c r="N70" s="56"/>
      <c r="O70" s="57"/>
    </row>
    <row r="71" spans="1:15" ht="132" x14ac:dyDescent="0.3">
      <c r="A71" s="3"/>
      <c r="B71" s="77" t="s">
        <v>132</v>
      </c>
      <c r="C71" s="87" t="s">
        <v>133</v>
      </c>
      <c r="D71" s="54"/>
      <c r="E71" s="63" t="s">
        <v>73</v>
      </c>
      <c r="F71" s="48" t="s">
        <v>134</v>
      </c>
      <c r="G71" s="62">
        <v>2800</v>
      </c>
      <c r="H71" s="61">
        <v>14</v>
      </c>
      <c r="I71" s="63" t="s">
        <v>75</v>
      </c>
      <c r="J71" s="64">
        <f>K71/200</f>
        <v>2.08</v>
      </c>
      <c r="K71" s="65">
        <v>416</v>
      </c>
      <c r="L71" s="66">
        <f>K71*H71</f>
        <v>5824</v>
      </c>
      <c r="M71" s="65">
        <f>K71*1.05</f>
        <v>436.8</v>
      </c>
      <c r="N71" s="65">
        <f>M71*H71</f>
        <v>6115.2</v>
      </c>
      <c r="O71" s="82" t="s">
        <v>135</v>
      </c>
    </row>
    <row r="72" spans="1:15" ht="148.5" x14ac:dyDescent="0.3">
      <c r="A72" s="3"/>
      <c r="B72" s="77" t="s">
        <v>136</v>
      </c>
      <c r="C72" s="87" t="s">
        <v>137</v>
      </c>
      <c r="D72" s="54"/>
      <c r="E72" s="63" t="s">
        <v>79</v>
      </c>
      <c r="F72" s="48" t="s">
        <v>138</v>
      </c>
      <c r="G72" s="62">
        <v>60</v>
      </c>
      <c r="H72" s="61">
        <v>12</v>
      </c>
      <c r="I72" s="49" t="s">
        <v>139</v>
      </c>
      <c r="J72" s="64">
        <f>K72/5</f>
        <v>23.4</v>
      </c>
      <c r="K72" s="65">
        <v>117</v>
      </c>
      <c r="L72" s="66">
        <f>K72*H72</f>
        <v>1404</v>
      </c>
      <c r="M72" s="65">
        <f>K72*1.05</f>
        <v>122.85000000000001</v>
      </c>
      <c r="N72" s="65">
        <f>M72*H72</f>
        <v>1474.2</v>
      </c>
      <c r="O72" s="82" t="s">
        <v>140</v>
      </c>
    </row>
    <row r="73" spans="1:15" ht="148.5" x14ac:dyDescent="0.3">
      <c r="A73" s="3"/>
      <c r="B73" s="77" t="s">
        <v>141</v>
      </c>
      <c r="C73" s="87" t="s">
        <v>142</v>
      </c>
      <c r="D73" s="54"/>
      <c r="E73" s="63" t="s">
        <v>79</v>
      </c>
      <c r="F73" s="48" t="s">
        <v>143</v>
      </c>
      <c r="G73" s="62">
        <v>72</v>
      </c>
      <c r="H73" s="61">
        <v>12</v>
      </c>
      <c r="I73" s="49" t="s">
        <v>139</v>
      </c>
      <c r="J73" s="64">
        <f>K73/6</f>
        <v>17.333333333333332</v>
      </c>
      <c r="K73" s="65">
        <v>104</v>
      </c>
      <c r="L73" s="66">
        <f>K73*H73</f>
        <v>1248</v>
      </c>
      <c r="M73" s="65">
        <f>K73*1.05</f>
        <v>109.2</v>
      </c>
      <c r="N73" s="65">
        <f>M73*H73</f>
        <v>1310.4000000000001</v>
      </c>
      <c r="O73" s="82" t="s">
        <v>144</v>
      </c>
    </row>
    <row r="74" spans="1:15" ht="132" x14ac:dyDescent="0.3">
      <c r="A74" s="3"/>
      <c r="B74" s="77"/>
      <c r="C74" s="79" t="s">
        <v>101</v>
      </c>
      <c r="D74" s="54"/>
      <c r="E74" s="82"/>
      <c r="F74" s="82"/>
      <c r="G74" s="82"/>
      <c r="H74" s="82"/>
      <c r="I74" s="82"/>
      <c r="J74" s="82"/>
      <c r="K74" s="82"/>
      <c r="L74" s="82"/>
      <c r="M74" s="82"/>
      <c r="N74" s="82"/>
      <c r="O74" s="82"/>
    </row>
    <row r="75" spans="1:15" ht="148.5" x14ac:dyDescent="0.3">
      <c r="A75" s="3"/>
      <c r="B75" s="88"/>
      <c r="C75" s="89" t="s">
        <v>145</v>
      </c>
      <c r="D75" s="90"/>
      <c r="E75" s="91" t="s">
        <v>79</v>
      </c>
      <c r="F75" s="92" t="s">
        <v>146</v>
      </c>
      <c r="G75" s="93">
        <v>12</v>
      </c>
      <c r="H75" s="92">
        <v>2</v>
      </c>
      <c r="I75" s="94" t="s">
        <v>147</v>
      </c>
      <c r="J75" s="95">
        <f>K75/6</f>
        <v>35</v>
      </c>
      <c r="K75" s="96">
        <v>210</v>
      </c>
      <c r="L75" s="97">
        <f t="shared" ref="L75:L82" si="3">K75*H75</f>
        <v>420</v>
      </c>
      <c r="M75" s="96">
        <f t="shared" ref="M75:M82" si="4">K75*1.05</f>
        <v>220.5</v>
      </c>
      <c r="N75" s="96">
        <f t="shared" ref="N75:N82" si="5">M75*H75</f>
        <v>441</v>
      </c>
      <c r="O75" s="98" t="s">
        <v>148</v>
      </c>
    </row>
    <row r="76" spans="1:15" ht="181.5" x14ac:dyDescent="0.3">
      <c r="A76" s="3"/>
      <c r="B76" s="77"/>
      <c r="C76" s="59" t="s">
        <v>149</v>
      </c>
      <c r="D76" s="63"/>
      <c r="E76" s="26" t="s">
        <v>79</v>
      </c>
      <c r="F76" s="61" t="s">
        <v>150</v>
      </c>
      <c r="G76" s="62">
        <v>60</v>
      </c>
      <c r="H76" s="61">
        <v>1</v>
      </c>
      <c r="I76" s="63" t="s">
        <v>151</v>
      </c>
      <c r="J76" s="64">
        <f>K76/60</f>
        <v>3.75</v>
      </c>
      <c r="K76" s="65">
        <v>225</v>
      </c>
      <c r="L76" s="66">
        <f t="shared" si="3"/>
        <v>225</v>
      </c>
      <c r="M76" s="65">
        <f t="shared" si="4"/>
        <v>236.25</v>
      </c>
      <c r="N76" s="65">
        <f t="shared" si="5"/>
        <v>236.25</v>
      </c>
      <c r="O76" s="67" t="s">
        <v>152</v>
      </c>
    </row>
    <row r="77" spans="1:15" ht="181.5" x14ac:dyDescent="0.3">
      <c r="A77" s="3"/>
      <c r="B77" s="77"/>
      <c r="C77" s="59" t="s">
        <v>153</v>
      </c>
      <c r="D77" s="63"/>
      <c r="E77" s="26" t="s">
        <v>79</v>
      </c>
      <c r="F77" s="61" t="s">
        <v>150</v>
      </c>
      <c r="G77" s="62">
        <v>60</v>
      </c>
      <c r="H77" s="99">
        <v>1</v>
      </c>
      <c r="I77" s="63" t="s">
        <v>151</v>
      </c>
      <c r="J77" s="64">
        <f>K77/60</f>
        <v>3.75</v>
      </c>
      <c r="K77" s="100">
        <v>225</v>
      </c>
      <c r="L77" s="66">
        <f t="shared" si="3"/>
        <v>225</v>
      </c>
      <c r="M77" s="65">
        <f t="shared" si="4"/>
        <v>236.25</v>
      </c>
      <c r="N77" s="65">
        <f t="shared" si="5"/>
        <v>236.25</v>
      </c>
      <c r="O77" s="67" t="s">
        <v>154</v>
      </c>
    </row>
    <row r="78" spans="1:15" ht="181.5" x14ac:dyDescent="0.3">
      <c r="A78" s="3"/>
      <c r="B78" s="77"/>
      <c r="C78" s="59" t="s">
        <v>155</v>
      </c>
      <c r="D78" s="63"/>
      <c r="E78" s="26" t="s">
        <v>79</v>
      </c>
      <c r="F78" s="61" t="s">
        <v>150</v>
      </c>
      <c r="G78" s="62">
        <v>60</v>
      </c>
      <c r="H78" s="61">
        <v>1</v>
      </c>
      <c r="I78" s="63" t="s">
        <v>151</v>
      </c>
      <c r="J78" s="64">
        <f>K78/60</f>
        <v>3.75</v>
      </c>
      <c r="K78" s="65">
        <v>225</v>
      </c>
      <c r="L78" s="66">
        <f t="shared" si="3"/>
        <v>225</v>
      </c>
      <c r="M78" s="65">
        <f t="shared" si="4"/>
        <v>236.25</v>
      </c>
      <c r="N78" s="65">
        <f t="shared" si="5"/>
        <v>236.25</v>
      </c>
      <c r="O78" s="67" t="s">
        <v>156</v>
      </c>
    </row>
    <row r="79" spans="1:15" ht="115.5" x14ac:dyDescent="0.3">
      <c r="A79" s="3"/>
      <c r="B79" s="77"/>
      <c r="C79" s="59" t="s">
        <v>157</v>
      </c>
      <c r="D79" s="63"/>
      <c r="E79" s="26" t="s">
        <v>79</v>
      </c>
      <c r="F79" s="63" t="s">
        <v>158</v>
      </c>
      <c r="G79" s="62">
        <v>1130</v>
      </c>
      <c r="H79" s="61">
        <v>1</v>
      </c>
      <c r="I79" s="63" t="s">
        <v>159</v>
      </c>
      <c r="J79" s="64">
        <f>K79/1130</f>
        <v>0.12743362831858407</v>
      </c>
      <c r="K79" s="65">
        <v>144</v>
      </c>
      <c r="L79" s="66">
        <f t="shared" si="3"/>
        <v>144</v>
      </c>
      <c r="M79" s="65">
        <f t="shared" si="4"/>
        <v>151.20000000000002</v>
      </c>
      <c r="N79" s="65">
        <f t="shared" si="5"/>
        <v>151.20000000000002</v>
      </c>
      <c r="O79" s="67" t="s">
        <v>160</v>
      </c>
    </row>
    <row r="80" spans="1:15" ht="115.5" x14ac:dyDescent="0.3">
      <c r="A80" s="3"/>
      <c r="B80" s="77"/>
      <c r="C80" s="59" t="s">
        <v>161</v>
      </c>
      <c r="D80" s="63"/>
      <c r="E80" s="26" t="s">
        <v>79</v>
      </c>
      <c r="F80" s="63" t="s">
        <v>158</v>
      </c>
      <c r="G80" s="62">
        <v>2260</v>
      </c>
      <c r="H80" s="92">
        <v>2</v>
      </c>
      <c r="I80" s="94" t="s">
        <v>159</v>
      </c>
      <c r="J80" s="64">
        <f>K80/1130</f>
        <v>7.1681415929203546E-2</v>
      </c>
      <c r="K80" s="96">
        <v>81</v>
      </c>
      <c r="L80" s="66">
        <f t="shared" si="3"/>
        <v>162</v>
      </c>
      <c r="M80" s="65">
        <f t="shared" si="4"/>
        <v>85.05</v>
      </c>
      <c r="N80" s="65">
        <f t="shared" si="5"/>
        <v>170.1</v>
      </c>
      <c r="O80" s="67" t="s">
        <v>162</v>
      </c>
    </row>
    <row r="81" spans="1:15" ht="115.5" x14ac:dyDescent="0.3">
      <c r="A81" s="3"/>
      <c r="B81" s="77"/>
      <c r="C81" s="59" t="s">
        <v>163</v>
      </c>
      <c r="D81" s="63"/>
      <c r="E81" s="26" t="s">
        <v>79</v>
      </c>
      <c r="F81" s="61" t="s">
        <v>164</v>
      </c>
      <c r="G81" s="62">
        <v>1000</v>
      </c>
      <c r="H81" s="61">
        <v>1</v>
      </c>
      <c r="I81" s="101" t="s">
        <v>95</v>
      </c>
      <c r="J81" s="64">
        <f>K81/1000</f>
        <v>0.14399999999999999</v>
      </c>
      <c r="K81" s="65">
        <v>144</v>
      </c>
      <c r="L81" s="66">
        <f t="shared" si="3"/>
        <v>144</v>
      </c>
      <c r="M81" s="65">
        <f t="shared" si="4"/>
        <v>151.20000000000002</v>
      </c>
      <c r="N81" s="65">
        <f t="shared" si="5"/>
        <v>151.20000000000002</v>
      </c>
      <c r="O81" s="67" t="s">
        <v>165</v>
      </c>
    </row>
    <row r="82" spans="1:15" ht="115.5" x14ac:dyDescent="0.3">
      <c r="A82" s="3"/>
      <c r="B82" s="77"/>
      <c r="C82" s="59" t="s">
        <v>166</v>
      </c>
      <c r="D82" s="63"/>
      <c r="E82" s="26" t="s">
        <v>79</v>
      </c>
      <c r="F82" s="61" t="s">
        <v>164</v>
      </c>
      <c r="G82" s="62">
        <v>2000</v>
      </c>
      <c r="H82" s="61">
        <v>2</v>
      </c>
      <c r="I82" s="101" t="s">
        <v>95</v>
      </c>
      <c r="J82" s="64">
        <f>K82/1000</f>
        <v>0.14399999999999999</v>
      </c>
      <c r="K82" s="65">
        <v>144</v>
      </c>
      <c r="L82" s="66">
        <f t="shared" si="3"/>
        <v>288</v>
      </c>
      <c r="M82" s="65">
        <f t="shared" si="4"/>
        <v>151.20000000000002</v>
      </c>
      <c r="N82" s="65">
        <f t="shared" si="5"/>
        <v>302.40000000000003</v>
      </c>
      <c r="O82" s="67" t="s">
        <v>167</v>
      </c>
    </row>
    <row r="83" spans="1:15" ht="66" x14ac:dyDescent="0.3">
      <c r="A83" s="3"/>
      <c r="B83" s="102"/>
      <c r="C83" s="103"/>
      <c r="D83" s="103"/>
      <c r="E83" s="103"/>
      <c r="F83" s="103"/>
      <c r="G83" s="103"/>
      <c r="H83" s="104" t="s">
        <v>168</v>
      </c>
      <c r="I83" s="104"/>
      <c r="J83" s="104"/>
      <c r="K83" s="104"/>
      <c r="L83" s="105">
        <f>SUM(L71:L82,L69,L67,L55:L64,L51:L53)</f>
        <v>442093</v>
      </c>
      <c r="M83" s="103" t="s">
        <v>169</v>
      </c>
      <c r="N83" s="106">
        <f>SUM(N51:N82)</f>
        <v>464197.65000000014</v>
      </c>
      <c r="O83" s="107"/>
    </row>
    <row r="84" spans="1:15" ht="16.5" x14ac:dyDescent="0.3">
      <c r="A84" s="3"/>
      <c r="B84" s="108"/>
      <c r="C84" s="108"/>
      <c r="D84" s="108"/>
      <c r="E84" s="108"/>
      <c r="F84" s="108"/>
      <c r="G84" s="108"/>
      <c r="H84" s="108"/>
      <c r="I84" s="108"/>
      <c r="J84" s="108"/>
      <c r="K84" s="108"/>
      <c r="L84" s="108"/>
      <c r="M84" s="108"/>
      <c r="N84" s="108"/>
      <c r="O84" s="108"/>
    </row>
    <row r="85" spans="1:15" ht="16.5" x14ac:dyDescent="0.3">
      <c r="A85" s="3"/>
      <c r="B85" s="102"/>
      <c r="C85" s="109" t="s">
        <v>170</v>
      </c>
      <c r="D85" s="109"/>
      <c r="E85" s="109"/>
      <c r="F85" s="109"/>
      <c r="G85" s="109"/>
      <c r="H85" s="109"/>
      <c r="I85" s="109"/>
      <c r="J85" s="109"/>
      <c r="K85" s="109"/>
      <c r="L85" s="107"/>
      <c r="M85" s="103"/>
      <c r="N85" s="107"/>
      <c r="O85" s="107"/>
    </row>
    <row r="86" spans="1:15" ht="16.5" x14ac:dyDescent="0.3">
      <c r="A86" s="3"/>
      <c r="B86" s="108"/>
      <c r="C86" s="108"/>
      <c r="D86" s="108"/>
      <c r="E86" s="108"/>
      <c r="F86" s="108"/>
      <c r="G86" s="108"/>
      <c r="H86" s="108"/>
      <c r="I86" s="108"/>
      <c r="J86" s="108"/>
      <c r="K86" s="108"/>
      <c r="L86" s="108"/>
      <c r="M86" s="108"/>
      <c r="N86" s="108"/>
      <c r="O86" s="108"/>
    </row>
    <row r="87" spans="1:15" ht="16.5" x14ac:dyDescent="0.3">
      <c r="A87" s="3"/>
      <c r="B87" s="30"/>
      <c r="C87" s="7"/>
      <c r="D87" s="7"/>
      <c r="E87" s="7"/>
      <c r="F87" s="7"/>
      <c r="G87" s="7"/>
      <c r="H87" s="7"/>
      <c r="I87" s="7"/>
      <c r="J87" s="7"/>
      <c r="K87" s="7"/>
      <c r="L87" s="7"/>
      <c r="M87" s="7"/>
      <c r="N87" s="7"/>
      <c r="O87" s="7"/>
    </row>
    <row r="88" spans="1:15" ht="16.5" x14ac:dyDescent="0.3">
      <c r="A88" s="3"/>
      <c r="B88" s="110" t="s">
        <v>171</v>
      </c>
      <c r="C88" s="110"/>
      <c r="D88" s="110"/>
      <c r="E88" s="110"/>
      <c r="F88" s="110"/>
      <c r="G88" s="110"/>
      <c r="H88" s="110"/>
      <c r="I88" s="110"/>
      <c r="J88" s="7"/>
      <c r="K88" s="7"/>
      <c r="L88" s="7"/>
      <c r="M88" s="7"/>
      <c r="N88" s="7"/>
      <c r="O88" s="7"/>
    </row>
    <row r="89" spans="1:15" ht="49.5" x14ac:dyDescent="0.3">
      <c r="A89" s="3"/>
      <c r="B89" s="111" t="s">
        <v>172</v>
      </c>
      <c r="C89" s="112" t="s">
        <v>173</v>
      </c>
      <c r="D89" s="113"/>
      <c r="E89" s="113"/>
      <c r="F89" s="113"/>
      <c r="G89" s="113"/>
      <c r="H89" s="113"/>
      <c r="I89" s="114"/>
      <c r="J89" s="115" t="s">
        <v>174</v>
      </c>
      <c r="K89" s="115"/>
      <c r="L89" s="115"/>
      <c r="M89" s="115" t="s">
        <v>175</v>
      </c>
      <c r="N89" s="115"/>
      <c r="O89" s="115"/>
    </row>
    <row r="90" spans="1:15" ht="16.5" x14ac:dyDescent="0.3">
      <c r="A90" s="3"/>
      <c r="B90" s="116" t="s">
        <v>36</v>
      </c>
      <c r="C90" s="117" t="s">
        <v>176</v>
      </c>
      <c r="D90" s="117"/>
      <c r="E90" s="117"/>
      <c r="F90" s="117"/>
      <c r="G90" s="117"/>
      <c r="H90" s="117"/>
      <c r="I90" s="117"/>
      <c r="J90" s="117"/>
      <c r="K90" s="117"/>
      <c r="L90" s="117"/>
      <c r="M90" s="117"/>
      <c r="N90" s="117"/>
      <c r="O90" s="117"/>
    </row>
    <row r="91" spans="1:15" ht="16.5" x14ac:dyDescent="0.3">
      <c r="A91" s="3"/>
      <c r="B91" s="116" t="s">
        <v>71</v>
      </c>
      <c r="C91" s="12" t="s">
        <v>177</v>
      </c>
      <c r="D91" s="12"/>
      <c r="E91" s="12"/>
      <c r="F91" s="12"/>
      <c r="G91" s="12"/>
      <c r="H91" s="12"/>
      <c r="I91" s="12"/>
      <c r="J91" s="118">
        <f>H42</f>
        <v>60</v>
      </c>
      <c r="K91" s="118"/>
      <c r="L91" s="118"/>
      <c r="M91" s="118">
        <f>H44</f>
        <v>72.599999999999994</v>
      </c>
      <c r="N91" s="118"/>
      <c r="O91" s="118"/>
    </row>
    <row r="92" spans="1:15" ht="16.5" x14ac:dyDescent="0.3">
      <c r="A92" s="3"/>
      <c r="B92" s="116" t="s">
        <v>77</v>
      </c>
      <c r="C92" s="12" t="s">
        <v>178</v>
      </c>
      <c r="D92" s="12"/>
      <c r="E92" s="12"/>
      <c r="F92" s="12"/>
      <c r="G92" s="12"/>
      <c r="H92" s="12"/>
      <c r="I92" s="12"/>
      <c r="J92" s="118">
        <f>L83</f>
        <v>442093</v>
      </c>
      <c r="K92" s="118"/>
      <c r="L92" s="118"/>
      <c r="M92" s="118">
        <f>N83</f>
        <v>464197.65000000014</v>
      </c>
      <c r="N92" s="118"/>
      <c r="O92" s="118"/>
    </row>
    <row r="93" spans="1:15" ht="16.5" x14ac:dyDescent="0.3">
      <c r="A93" s="3"/>
      <c r="B93" s="119" t="s">
        <v>179</v>
      </c>
      <c r="C93" s="119"/>
      <c r="D93" s="119"/>
      <c r="E93" s="119"/>
      <c r="F93" s="119"/>
      <c r="G93" s="119"/>
      <c r="H93" s="119"/>
      <c r="I93" s="119"/>
      <c r="J93" s="118">
        <f>J91+J92</f>
        <v>442153</v>
      </c>
      <c r="K93" s="118"/>
      <c r="L93" s="118"/>
      <c r="M93" s="118">
        <f>M91+M92</f>
        <v>464270.25000000012</v>
      </c>
      <c r="N93" s="118"/>
      <c r="O93" s="118"/>
    </row>
    <row r="94" spans="1:15" ht="16.5" x14ac:dyDescent="0.3">
      <c r="A94" s="3"/>
      <c r="B94" s="116" t="s">
        <v>37</v>
      </c>
      <c r="C94" s="12" t="s">
        <v>180</v>
      </c>
      <c r="D94" s="12"/>
      <c r="E94" s="12"/>
      <c r="F94" s="12"/>
      <c r="G94" s="12"/>
      <c r="H94" s="12"/>
      <c r="I94" s="12"/>
      <c r="J94" s="12"/>
      <c r="K94" s="12"/>
      <c r="L94" s="12"/>
      <c r="M94" s="12"/>
      <c r="N94" s="12"/>
      <c r="O94" s="12"/>
    </row>
    <row r="95" spans="1:15" ht="16.5" x14ac:dyDescent="0.3">
      <c r="A95" s="3"/>
      <c r="B95" s="30"/>
      <c r="C95" s="7"/>
      <c r="D95" s="7"/>
      <c r="E95" s="7"/>
      <c r="F95" s="7"/>
      <c r="G95" s="7"/>
      <c r="H95" s="7"/>
      <c r="I95" s="7"/>
      <c r="J95" s="7"/>
      <c r="K95" s="7"/>
      <c r="L95" s="7"/>
      <c r="M95" s="7"/>
      <c r="N95" s="7"/>
      <c r="O95" s="7"/>
    </row>
    <row r="96" spans="1:15" ht="16.5" x14ac:dyDescent="0.3">
      <c r="A96" s="3"/>
      <c r="B96" s="120" t="s">
        <v>181</v>
      </c>
      <c r="C96" s="120"/>
      <c r="D96" s="120"/>
      <c r="E96" s="120"/>
      <c r="F96" s="120"/>
      <c r="G96" s="120"/>
      <c r="H96" s="120"/>
      <c r="I96" s="120"/>
      <c r="J96" s="120"/>
      <c r="K96" s="120"/>
      <c r="L96" s="7"/>
      <c r="M96" s="7"/>
      <c r="N96" s="7"/>
      <c r="O96" s="7"/>
    </row>
    <row r="97" spans="1:15" ht="16.5" x14ac:dyDescent="0.3">
      <c r="A97" s="3"/>
      <c r="B97" s="19" t="s">
        <v>182</v>
      </c>
      <c r="C97" s="19"/>
      <c r="D97" s="19"/>
      <c r="E97" s="19"/>
      <c r="F97" s="19"/>
      <c r="G97" s="19"/>
      <c r="H97" s="19"/>
      <c r="I97" s="19"/>
      <c r="J97" s="19"/>
      <c r="K97" s="19"/>
      <c r="L97" s="7"/>
      <c r="M97" s="7"/>
      <c r="N97" s="7"/>
      <c r="O97" s="7"/>
    </row>
    <row r="98" spans="1:15" ht="16.5" x14ac:dyDescent="0.3">
      <c r="A98" s="3"/>
      <c r="B98" s="5"/>
      <c r="C98" s="5"/>
      <c r="D98" s="5"/>
      <c r="E98" s="5"/>
      <c r="F98" s="5"/>
      <c r="G98" s="5"/>
      <c r="H98" s="5"/>
      <c r="I98" s="5"/>
      <c r="J98" s="5"/>
      <c r="K98" s="5"/>
      <c r="L98" s="7"/>
      <c r="M98" s="7"/>
      <c r="N98" s="7"/>
      <c r="O98" s="7"/>
    </row>
    <row r="99" spans="1:15" ht="16.5" x14ac:dyDescent="0.3">
      <c r="A99" s="3"/>
      <c r="B99" s="121" t="s">
        <v>183</v>
      </c>
      <c r="C99" s="16"/>
      <c r="D99" s="16"/>
      <c r="E99" s="16"/>
      <c r="F99" s="16"/>
      <c r="G99" s="16"/>
      <c r="H99" s="16"/>
      <c r="I99" s="16"/>
      <c r="J99" s="16"/>
      <c r="K99" s="7"/>
      <c r="L99" s="7"/>
      <c r="M99" s="7"/>
      <c r="N99" s="7"/>
      <c r="O99" s="7"/>
    </row>
    <row r="100" spans="1:15" ht="16.5" x14ac:dyDescent="0.3">
      <c r="A100" s="3"/>
      <c r="B100" s="19" t="s">
        <v>184</v>
      </c>
      <c r="C100" s="19"/>
      <c r="D100" s="19"/>
      <c r="E100" s="19"/>
      <c r="F100" s="19"/>
      <c r="G100" s="19"/>
      <c r="H100" s="19"/>
      <c r="I100" s="19"/>
      <c r="J100" s="19"/>
      <c r="K100" s="7"/>
      <c r="L100" s="7"/>
      <c r="M100" s="7"/>
      <c r="N100" s="7"/>
      <c r="O100" s="7"/>
    </row>
    <row r="101" spans="1:15" ht="16.5" x14ac:dyDescent="0.3">
      <c r="A101" s="3"/>
      <c r="B101" s="30"/>
      <c r="C101" s="7"/>
      <c r="D101" s="7"/>
      <c r="E101" s="7"/>
      <c r="F101" s="7"/>
      <c r="G101" s="7"/>
      <c r="H101" s="7"/>
      <c r="I101" s="7"/>
      <c r="J101" s="7"/>
      <c r="K101" s="7"/>
      <c r="L101" s="7"/>
      <c r="M101" s="7"/>
      <c r="N101" s="7"/>
      <c r="O101" s="7"/>
    </row>
    <row r="102" spans="1:15" ht="16.5" x14ac:dyDescent="0.3">
      <c r="A102" s="3"/>
      <c r="B102" s="121" t="s">
        <v>185</v>
      </c>
      <c r="C102" s="5"/>
      <c r="D102" s="5"/>
      <c r="E102" s="5"/>
      <c r="F102" s="5"/>
      <c r="G102" s="5"/>
      <c r="H102" s="5"/>
      <c r="I102" s="5"/>
      <c r="J102" s="5"/>
      <c r="K102" s="7"/>
      <c r="L102" s="7"/>
      <c r="M102" s="7"/>
      <c r="N102" s="7"/>
      <c r="O102" s="7"/>
    </row>
    <row r="103" spans="1:15" ht="16.5" x14ac:dyDescent="0.3">
      <c r="A103" s="3"/>
      <c r="B103" s="19" t="s">
        <v>186</v>
      </c>
      <c r="C103" s="19"/>
      <c r="D103" s="19"/>
      <c r="E103" s="19"/>
      <c r="F103" s="19"/>
      <c r="G103" s="19"/>
      <c r="H103" s="19"/>
      <c r="I103" s="19"/>
      <c r="J103" s="19"/>
      <c r="K103" s="7"/>
      <c r="L103" s="7"/>
      <c r="M103" s="7"/>
      <c r="N103" s="7"/>
      <c r="O103" s="7"/>
    </row>
    <row r="104" spans="1:15" ht="165" x14ac:dyDescent="0.3">
      <c r="A104" s="3"/>
      <c r="B104" s="122" t="s">
        <v>187</v>
      </c>
      <c r="C104" s="123" t="s">
        <v>188</v>
      </c>
      <c r="D104" s="123"/>
      <c r="E104" s="124" t="s">
        <v>189</v>
      </c>
      <c r="F104" s="124" t="s">
        <v>190</v>
      </c>
      <c r="G104" s="123" t="s">
        <v>191</v>
      </c>
      <c r="H104" s="123"/>
      <c r="I104" s="123"/>
      <c r="J104" s="123"/>
      <c r="K104" s="7"/>
      <c r="L104" s="7"/>
      <c r="M104" s="7"/>
      <c r="N104" s="7"/>
      <c r="O104" s="7"/>
    </row>
    <row r="105" spans="1:15" ht="16.5" x14ac:dyDescent="0.3">
      <c r="A105" s="3"/>
      <c r="B105" s="125">
        <v>1</v>
      </c>
      <c r="C105" s="126">
        <v>2</v>
      </c>
      <c r="D105" s="126"/>
      <c r="E105" s="125">
        <v>3</v>
      </c>
      <c r="F105" s="125">
        <v>4</v>
      </c>
      <c r="G105" s="126">
        <v>5</v>
      </c>
      <c r="H105" s="126"/>
      <c r="I105" s="126"/>
      <c r="J105" s="126"/>
      <c r="K105" s="7"/>
      <c r="L105" s="7"/>
      <c r="M105" s="7"/>
      <c r="N105" s="7"/>
      <c r="O105" s="7"/>
    </row>
    <row r="106" spans="1:15" ht="16.5" x14ac:dyDescent="0.3">
      <c r="A106" s="3"/>
      <c r="B106" s="63" t="s">
        <v>36</v>
      </c>
      <c r="C106" s="127" t="s">
        <v>192</v>
      </c>
      <c r="D106" s="127"/>
      <c r="E106" s="63" t="s">
        <v>11</v>
      </c>
      <c r="F106" s="63" t="s">
        <v>11</v>
      </c>
      <c r="G106" s="14" t="s">
        <v>11</v>
      </c>
      <c r="H106" s="14"/>
      <c r="I106" s="14"/>
      <c r="J106" s="14"/>
      <c r="K106" s="7"/>
      <c r="L106" s="7"/>
      <c r="M106" s="7"/>
      <c r="N106" s="7"/>
      <c r="O106" s="7"/>
    </row>
    <row r="107" spans="1:15" ht="16.5" x14ac:dyDescent="0.3">
      <c r="A107" s="3"/>
      <c r="B107" s="63" t="s">
        <v>37</v>
      </c>
      <c r="C107" s="127" t="s">
        <v>193</v>
      </c>
      <c r="D107" s="127"/>
      <c r="E107" s="63">
        <v>1</v>
      </c>
      <c r="F107" s="63" t="s">
        <v>194</v>
      </c>
      <c r="G107" s="127" t="s">
        <v>195</v>
      </c>
      <c r="H107" s="127"/>
      <c r="I107" s="127"/>
      <c r="J107" s="127"/>
      <c r="K107" s="7"/>
      <c r="L107" s="7"/>
      <c r="M107" s="7"/>
      <c r="N107" s="7"/>
      <c r="O107" s="7"/>
    </row>
    <row r="108" spans="1:15" ht="16.5" x14ac:dyDescent="0.3">
      <c r="A108" s="3"/>
      <c r="B108" s="63" t="s">
        <v>38</v>
      </c>
      <c r="C108" s="127" t="s">
        <v>196</v>
      </c>
      <c r="D108" s="127"/>
      <c r="E108" s="63" t="s">
        <v>11</v>
      </c>
      <c r="F108" s="63" t="s">
        <v>11</v>
      </c>
      <c r="G108" s="14" t="s">
        <v>11</v>
      </c>
      <c r="H108" s="14"/>
      <c r="I108" s="14"/>
      <c r="J108" s="14"/>
      <c r="K108" s="7"/>
      <c r="L108" s="7"/>
      <c r="M108" s="7"/>
      <c r="N108" s="7"/>
      <c r="O108" s="7"/>
    </row>
    <row r="109" spans="1:15" ht="16.5" x14ac:dyDescent="0.3">
      <c r="A109" s="3"/>
      <c r="B109" s="63" t="s">
        <v>39</v>
      </c>
      <c r="C109" s="127" t="s">
        <v>197</v>
      </c>
      <c r="D109" s="127"/>
      <c r="E109" s="63">
        <v>17</v>
      </c>
      <c r="F109" s="63" t="s">
        <v>198</v>
      </c>
      <c r="G109" s="14"/>
      <c r="H109" s="14"/>
      <c r="I109" s="14"/>
      <c r="J109" s="14"/>
      <c r="K109" s="7"/>
      <c r="L109" s="7"/>
      <c r="M109" s="7"/>
      <c r="N109" s="7"/>
      <c r="O109" s="7"/>
    </row>
    <row r="110" spans="1:15" ht="16.5" x14ac:dyDescent="0.3">
      <c r="A110" s="3"/>
      <c r="B110" s="63" t="s">
        <v>40</v>
      </c>
      <c r="C110" s="127" t="s">
        <v>199</v>
      </c>
      <c r="D110" s="127"/>
      <c r="E110" s="63">
        <v>4</v>
      </c>
      <c r="F110" s="63" t="s">
        <v>198</v>
      </c>
      <c r="G110" s="128"/>
      <c r="H110" s="128"/>
      <c r="I110" s="128"/>
      <c r="J110" s="128"/>
      <c r="K110" s="7"/>
      <c r="L110" s="7"/>
      <c r="M110" s="7"/>
      <c r="N110" s="7"/>
      <c r="O110" s="7"/>
    </row>
    <row r="111" spans="1:15" ht="16.5" x14ac:dyDescent="0.3">
      <c r="A111" s="3"/>
      <c r="B111" s="63" t="s">
        <v>61</v>
      </c>
      <c r="C111" s="127" t="s">
        <v>200</v>
      </c>
      <c r="D111" s="127"/>
      <c r="E111" s="63">
        <v>8</v>
      </c>
      <c r="F111" s="63" t="s">
        <v>198</v>
      </c>
      <c r="G111" s="128"/>
      <c r="H111" s="128"/>
      <c r="I111" s="128"/>
      <c r="J111" s="128"/>
      <c r="K111" s="7"/>
      <c r="L111" s="7"/>
      <c r="M111" s="7"/>
      <c r="N111" s="7"/>
      <c r="O111" s="7"/>
    </row>
    <row r="112" spans="1:15" ht="16.5" x14ac:dyDescent="0.3">
      <c r="A112" s="3"/>
      <c r="B112" s="63" t="s">
        <v>41</v>
      </c>
      <c r="C112" s="127" t="s">
        <v>201</v>
      </c>
      <c r="D112" s="127"/>
      <c r="E112" s="63">
        <v>4252</v>
      </c>
      <c r="F112" s="63" t="s">
        <v>194</v>
      </c>
      <c r="G112" s="127" t="s">
        <v>202</v>
      </c>
      <c r="H112" s="127"/>
      <c r="I112" s="127"/>
      <c r="J112" s="127"/>
      <c r="K112" s="7"/>
      <c r="L112" s="7"/>
      <c r="M112" s="7"/>
      <c r="N112" s="7"/>
      <c r="O112" s="7"/>
    </row>
    <row r="113" spans="1:15" ht="16.5" x14ac:dyDescent="0.3">
      <c r="A113" s="3"/>
      <c r="B113" s="63" t="s">
        <v>62</v>
      </c>
      <c r="C113" s="127" t="s">
        <v>203</v>
      </c>
      <c r="D113" s="127"/>
      <c r="E113" s="63">
        <v>4252</v>
      </c>
      <c r="F113" s="63" t="s">
        <v>194</v>
      </c>
      <c r="G113" s="127" t="s">
        <v>202</v>
      </c>
      <c r="H113" s="127"/>
      <c r="I113" s="127"/>
      <c r="J113" s="127"/>
      <c r="K113" s="7"/>
      <c r="L113" s="7"/>
      <c r="M113" s="7"/>
      <c r="N113" s="7"/>
      <c r="O113" s="7"/>
    </row>
    <row r="114" spans="1:15" ht="16.5" x14ac:dyDescent="0.3">
      <c r="A114" s="3"/>
      <c r="B114" s="63" t="s">
        <v>63</v>
      </c>
      <c r="C114" s="129" t="s">
        <v>204</v>
      </c>
      <c r="D114" s="129"/>
      <c r="E114" s="63">
        <v>1</v>
      </c>
      <c r="F114" s="63" t="s">
        <v>194</v>
      </c>
      <c r="G114" s="127" t="s">
        <v>205</v>
      </c>
      <c r="H114" s="127"/>
      <c r="I114" s="127"/>
      <c r="J114" s="127"/>
      <c r="K114" s="7"/>
      <c r="L114" s="7"/>
      <c r="M114" s="7"/>
      <c r="N114" s="7"/>
      <c r="O114" s="7"/>
    </row>
    <row r="115" spans="1:15" ht="16.5" x14ac:dyDescent="0.3">
      <c r="A115" s="3"/>
      <c r="B115" s="63" t="s">
        <v>64</v>
      </c>
      <c r="C115" s="129" t="s">
        <v>206</v>
      </c>
      <c r="D115" s="129"/>
      <c r="E115" s="63">
        <v>1</v>
      </c>
      <c r="F115" s="63" t="s">
        <v>198</v>
      </c>
      <c r="G115" s="128"/>
      <c r="H115" s="128"/>
      <c r="I115" s="128"/>
      <c r="J115" s="128"/>
      <c r="K115" s="7"/>
      <c r="L115" s="7"/>
      <c r="M115" s="7"/>
      <c r="N115" s="7"/>
      <c r="O115" s="7"/>
    </row>
    <row r="116" spans="1:15" ht="16.5" x14ac:dyDescent="0.3">
      <c r="A116" s="3"/>
      <c r="B116" s="63" t="s">
        <v>65</v>
      </c>
      <c r="C116" s="130" t="s">
        <v>207</v>
      </c>
      <c r="D116" s="131"/>
      <c r="E116" s="132" t="s">
        <v>208</v>
      </c>
      <c r="F116" s="133"/>
      <c r="G116" s="134"/>
      <c r="H116" s="135"/>
      <c r="I116" s="135"/>
      <c r="J116" s="136"/>
      <c r="K116" s="7"/>
      <c r="L116" s="7"/>
      <c r="M116" s="7"/>
      <c r="N116" s="7"/>
      <c r="O116" s="7"/>
    </row>
    <row r="117" spans="1:15" ht="16.5" x14ac:dyDescent="0.3">
      <c r="A117" s="3"/>
      <c r="B117" s="137"/>
      <c r="C117" s="12"/>
      <c r="D117" s="12"/>
      <c r="E117" s="138"/>
      <c r="F117" s="138"/>
      <c r="G117" s="128"/>
      <c r="H117" s="128"/>
      <c r="I117" s="128"/>
      <c r="J117" s="128"/>
      <c r="K117" s="7"/>
      <c r="L117" s="7"/>
      <c r="M117" s="7"/>
      <c r="N117" s="7"/>
      <c r="O117" s="7"/>
    </row>
    <row r="118" spans="1:15" ht="16.5" x14ac:dyDescent="0.3">
      <c r="A118" s="3"/>
      <c r="B118" s="30"/>
      <c r="C118" s="7"/>
      <c r="D118" s="7"/>
      <c r="E118" s="7"/>
      <c r="F118" s="7"/>
      <c r="G118" s="7"/>
      <c r="H118" s="7"/>
      <c r="I118" s="7"/>
      <c r="J118" s="7"/>
      <c r="K118" s="7"/>
      <c r="L118" s="7"/>
      <c r="M118" s="7"/>
      <c r="N118" s="7"/>
      <c r="O118" s="7"/>
    </row>
    <row r="119" spans="1:15" ht="16.5" x14ac:dyDescent="0.3">
      <c r="A119" s="3"/>
      <c r="B119" s="139" t="s">
        <v>209</v>
      </c>
      <c r="C119" s="19"/>
      <c r="D119" s="19"/>
      <c r="E119" s="19"/>
      <c r="F119" s="19"/>
      <c r="G119" s="19"/>
      <c r="H119" s="19"/>
      <c r="I119" s="19"/>
      <c r="J119" s="19"/>
      <c r="K119" s="7"/>
      <c r="L119" s="7"/>
      <c r="M119" s="7"/>
      <c r="N119" s="7"/>
      <c r="O119" s="7"/>
    </row>
    <row r="120" spans="1:15" ht="16.5" x14ac:dyDescent="0.3">
      <c r="A120" s="3"/>
      <c r="B120" s="19" t="s">
        <v>210</v>
      </c>
      <c r="C120" s="19"/>
      <c r="D120" s="19"/>
      <c r="E120" s="19"/>
      <c r="F120" s="19"/>
      <c r="G120" s="19"/>
      <c r="H120" s="19"/>
      <c r="I120" s="19"/>
      <c r="J120" s="19"/>
      <c r="K120" s="7"/>
      <c r="L120" s="7"/>
      <c r="M120" s="7"/>
      <c r="N120" s="7"/>
      <c r="O120" s="7"/>
    </row>
    <row r="121" spans="1:15" ht="16.5" x14ac:dyDescent="0.3">
      <c r="A121" s="3"/>
      <c r="B121" s="19" t="s">
        <v>211</v>
      </c>
      <c r="C121" s="19"/>
      <c r="D121" s="19"/>
      <c r="E121" s="19"/>
      <c r="F121" s="19"/>
      <c r="G121" s="19"/>
      <c r="H121" s="19"/>
      <c r="I121" s="19"/>
      <c r="J121" s="19"/>
      <c r="K121" s="7"/>
      <c r="L121" s="7"/>
      <c r="M121" s="7"/>
      <c r="N121" s="7"/>
      <c r="O121" s="7"/>
    </row>
    <row r="122" spans="1:15" ht="16.5" x14ac:dyDescent="0.3">
      <c r="A122" s="3"/>
      <c r="B122" s="19" t="s">
        <v>212</v>
      </c>
      <c r="C122" s="19"/>
      <c r="D122" s="19"/>
      <c r="E122" s="19"/>
      <c r="F122" s="19"/>
      <c r="G122" s="19"/>
      <c r="H122" s="19"/>
      <c r="I122" s="19"/>
      <c r="J122" s="19"/>
      <c r="K122" s="7"/>
      <c r="L122" s="7"/>
      <c r="M122" s="7"/>
      <c r="N122" s="7"/>
      <c r="O122" s="7"/>
    </row>
    <row r="123" spans="1:15" ht="16.5" x14ac:dyDescent="0.3">
      <c r="A123" s="3"/>
      <c r="B123" s="19" t="s">
        <v>213</v>
      </c>
      <c r="C123" s="19"/>
      <c r="D123" s="19"/>
      <c r="E123" s="19"/>
      <c r="F123" s="19"/>
      <c r="G123" s="19"/>
      <c r="H123" s="19"/>
      <c r="I123" s="19"/>
      <c r="J123" s="19"/>
      <c r="K123" s="7"/>
      <c r="L123" s="7"/>
      <c r="M123" s="7"/>
      <c r="N123" s="7"/>
      <c r="O123" s="7"/>
    </row>
    <row r="124" spans="1:15" ht="16.5" x14ac:dyDescent="0.3">
      <c r="A124" s="3"/>
      <c r="B124" s="19" t="s">
        <v>214</v>
      </c>
      <c r="C124" s="19"/>
      <c r="D124" s="19"/>
      <c r="E124" s="19"/>
      <c r="F124" s="19"/>
      <c r="G124" s="19"/>
      <c r="H124" s="19"/>
      <c r="I124" s="19"/>
      <c r="J124" s="19"/>
      <c r="K124" s="7"/>
      <c r="L124" s="7"/>
      <c r="M124" s="7"/>
      <c r="N124" s="7"/>
      <c r="O124" s="7"/>
    </row>
  </sheetData>
  <mergeCells count="114">
    <mergeCell ref="B123:J123"/>
    <mergeCell ref="B124:J124"/>
    <mergeCell ref="C117:D117"/>
    <mergeCell ref="G117:J117"/>
    <mergeCell ref="B119:J119"/>
    <mergeCell ref="B120:J120"/>
    <mergeCell ref="B121:J121"/>
    <mergeCell ref="B122:J122"/>
    <mergeCell ref="C114:D114"/>
    <mergeCell ref="G114:J114"/>
    <mergeCell ref="C115:D115"/>
    <mergeCell ref="G115:J115"/>
    <mergeCell ref="C116:D116"/>
    <mergeCell ref="G116:J116"/>
    <mergeCell ref="C111:D111"/>
    <mergeCell ref="G111:J111"/>
    <mergeCell ref="C112:D112"/>
    <mergeCell ref="G112:J112"/>
    <mergeCell ref="C113:D113"/>
    <mergeCell ref="G113:J113"/>
    <mergeCell ref="C108:D108"/>
    <mergeCell ref="G108:J108"/>
    <mergeCell ref="C109:D109"/>
    <mergeCell ref="G109:J109"/>
    <mergeCell ref="C110:D110"/>
    <mergeCell ref="G110:J110"/>
    <mergeCell ref="C105:D105"/>
    <mergeCell ref="G105:J105"/>
    <mergeCell ref="C106:D106"/>
    <mergeCell ref="G106:J106"/>
    <mergeCell ref="C107:D107"/>
    <mergeCell ref="G107:J107"/>
    <mergeCell ref="B98:K98"/>
    <mergeCell ref="B99:J99"/>
    <mergeCell ref="B100:J100"/>
    <mergeCell ref="B102:J102"/>
    <mergeCell ref="B103:J103"/>
    <mergeCell ref="C104:D104"/>
    <mergeCell ref="G104:J104"/>
    <mergeCell ref="B93:I93"/>
    <mergeCell ref="J93:L93"/>
    <mergeCell ref="M93:O93"/>
    <mergeCell ref="C94:O94"/>
    <mergeCell ref="B96:K96"/>
    <mergeCell ref="B97:K97"/>
    <mergeCell ref="C90:O90"/>
    <mergeCell ref="C91:I91"/>
    <mergeCell ref="J91:L91"/>
    <mergeCell ref="M91:O91"/>
    <mergeCell ref="C92:I92"/>
    <mergeCell ref="J92:L92"/>
    <mergeCell ref="M92:O92"/>
    <mergeCell ref="C85:K85"/>
    <mergeCell ref="B86:O86"/>
    <mergeCell ref="B88:I88"/>
    <mergeCell ref="C89:I89"/>
    <mergeCell ref="J89:L89"/>
    <mergeCell ref="M89:O89"/>
    <mergeCell ref="C65:O65"/>
    <mergeCell ref="E66:O66"/>
    <mergeCell ref="E68:O68"/>
    <mergeCell ref="E70:O70"/>
    <mergeCell ref="H83:K83"/>
    <mergeCell ref="B84:O84"/>
    <mergeCell ref="F44:G44"/>
    <mergeCell ref="B45:J45"/>
    <mergeCell ref="B46:O46"/>
    <mergeCell ref="C49:O49"/>
    <mergeCell ref="E50:O50"/>
    <mergeCell ref="E54:O54"/>
    <mergeCell ref="B35:J35"/>
    <mergeCell ref="B36:J36"/>
    <mergeCell ref="B37:J37"/>
    <mergeCell ref="B38:L38"/>
    <mergeCell ref="F42:G42"/>
    <mergeCell ref="F43:G43"/>
    <mergeCell ref="B29:J29"/>
    <mergeCell ref="B30:J30"/>
    <mergeCell ref="B31:J31"/>
    <mergeCell ref="B32:J32"/>
    <mergeCell ref="B33:J33"/>
    <mergeCell ref="B34:J34"/>
    <mergeCell ref="B23:J23"/>
    <mergeCell ref="B24:J24"/>
    <mergeCell ref="B25:J25"/>
    <mergeCell ref="B26:J26"/>
    <mergeCell ref="B27:J27"/>
    <mergeCell ref="B28:J28"/>
    <mergeCell ref="B18:F18"/>
    <mergeCell ref="G18:J18"/>
    <mergeCell ref="B19:J19"/>
    <mergeCell ref="B20:J20"/>
    <mergeCell ref="B21:J21"/>
    <mergeCell ref="B22:J22"/>
    <mergeCell ref="B13:J13"/>
    <mergeCell ref="B14:J14"/>
    <mergeCell ref="B15:J15"/>
    <mergeCell ref="B16:F16"/>
    <mergeCell ref="G16:J16"/>
    <mergeCell ref="B17:F17"/>
    <mergeCell ref="G17:J17"/>
    <mergeCell ref="A7:O7"/>
    <mergeCell ref="B8:J8"/>
    <mergeCell ref="B9:J9"/>
    <mergeCell ref="B10:J10"/>
    <mergeCell ref="B11:J11"/>
    <mergeCell ref="B12:J12"/>
    <mergeCell ref="A1:O1"/>
    <mergeCell ref="A2:O3"/>
    <mergeCell ref="B4:J4"/>
    <mergeCell ref="K4:O4"/>
    <mergeCell ref="A5:O5"/>
    <mergeCell ref="B6:J6"/>
    <mergeCell ref="K6: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2023-05-11T11:44:36Z</dcterms:modified>
</cp:coreProperties>
</file>