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defaultThemeVersion="124226"/>
  <xr:revisionPtr revIDLastSave="0" documentId="8_{C7AE975F-D116-48F8-8954-A7D3E0260BDA}" xr6:coauthVersionLast="47" xr6:coauthVersionMax="47" xr10:uidLastSave="{00000000-0000-0000-0000-000000000000}"/>
  <bookViews>
    <workbookView xWindow="-120" yWindow="-120" windowWidth="29040" windowHeight="15840" activeTab="1" xr2:uid="{00000000-000D-0000-FFFF-FFFF00000000}"/>
  </bookViews>
  <sheets>
    <sheet name="Techninė_specifikacija" sheetId="1" r:id="rId1"/>
    <sheet name="Techninė specifikacij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2" l="1"/>
  <c r="L28" i="2" s="1"/>
  <c r="K27" i="2"/>
  <c r="L27" i="2" s="1"/>
  <c r="L26" i="2"/>
  <c r="K26" i="2"/>
  <c r="K23" i="2"/>
  <c r="L23" i="2" s="1"/>
  <c r="K22" i="2"/>
  <c r="L22" i="2" s="1"/>
  <c r="K21" i="2"/>
  <c r="L21" i="2" s="1"/>
  <c r="L20" i="2"/>
  <c r="K20" i="2"/>
  <c r="K19" i="2"/>
  <c r="L19" i="2" s="1"/>
  <c r="K16" i="2"/>
  <c r="L16" i="2" s="1"/>
  <c r="K15" i="2"/>
  <c r="L15" i="2" s="1"/>
  <c r="L14" i="2"/>
  <c r="K14" i="2"/>
  <c r="K11" i="2"/>
  <c r="L11" i="2" s="1"/>
  <c r="K10" i="2"/>
  <c r="L10" i="2" s="1"/>
  <c r="K9" i="2"/>
  <c r="L9" i="2" s="1"/>
  <c r="L6" i="2"/>
  <c r="K6" i="2"/>
  <c r="K5" i="2"/>
  <c r="L5" i="2" s="1"/>
  <c r="K4" i="2"/>
  <c r="L4" i="2" s="1"/>
  <c r="F28" i="2" l="1"/>
  <c r="G28" i="2"/>
  <c r="H28" i="2"/>
  <c r="F27" i="2"/>
  <c r="G27" i="2"/>
  <c r="H27" i="2"/>
  <c r="G26" i="2"/>
  <c r="G29" i="2" s="1"/>
  <c r="F26" i="2"/>
  <c r="F23" i="2"/>
  <c r="G23" i="2"/>
  <c r="H23" i="2"/>
  <c r="F22" i="2"/>
  <c r="G22" i="2"/>
  <c r="H22" i="2"/>
  <c r="F21" i="2"/>
  <c r="G21" i="2"/>
  <c r="H21" i="2"/>
  <c r="F20" i="2"/>
  <c r="G20" i="2"/>
  <c r="H20" i="2"/>
  <c r="G19" i="2"/>
  <c r="G24" i="2" s="1"/>
  <c r="F19" i="2"/>
  <c r="F16" i="2"/>
  <c r="F15" i="2"/>
  <c r="F14" i="2"/>
  <c r="G16" i="2"/>
  <c r="H16" i="2"/>
  <c r="G15" i="2"/>
  <c r="H15" i="2"/>
  <c r="G14" i="2"/>
  <c r="G17" i="2" s="1"/>
  <c r="F10" i="2"/>
  <c r="G10" i="2"/>
  <c r="H10" i="2" s="1"/>
  <c r="F11" i="2"/>
  <c r="G11" i="2"/>
  <c r="H11" i="2" s="1"/>
  <c r="G9" i="2"/>
  <c r="H9" i="2" s="1"/>
  <c r="H12" i="2" s="1"/>
  <c r="F9" i="2"/>
  <c r="F5" i="2"/>
  <c r="G5" i="2"/>
  <c r="H5" i="2" s="1"/>
  <c r="F6" i="2"/>
  <c r="G6" i="2"/>
  <c r="H6" i="2"/>
  <c r="F4" i="2"/>
  <c r="G4" i="2"/>
  <c r="H4" i="2"/>
  <c r="H26" i="2" l="1"/>
  <c r="H29" i="2" s="1"/>
  <c r="H19" i="2"/>
  <c r="H24" i="2" s="1"/>
  <c r="G7" i="2"/>
  <c r="G12" i="2"/>
  <c r="H14" i="2"/>
  <c r="H17" i="2" s="1"/>
  <c r="H7" i="2"/>
</calcChain>
</file>

<file path=xl/sharedStrings.xml><?xml version="1.0" encoding="utf-8"?>
<sst xmlns="http://schemas.openxmlformats.org/spreadsheetml/2006/main" count="197" uniqueCount="148">
  <si>
    <t>Dalies Nr.</t>
  </si>
  <si>
    <t>Pavadinimas</t>
  </si>
  <si>
    <t>Mato vienetas</t>
  </si>
  <si>
    <t>Orienta-cinis poreikis</t>
  </si>
  <si>
    <t>Vieneto kaina, EUR (be PVM)</t>
  </si>
  <si>
    <t>Vieneto kaina, EUR (su PVM)</t>
  </si>
  <si>
    <t>Orienta-cinė  poreikio suma, EUR (be PVM)</t>
  </si>
  <si>
    <t>Orienta-cinė  poreikio suma, EUR (su PVM)</t>
  </si>
  <si>
    <t>Reikalavimai</t>
  </si>
  <si>
    <t>Pakuotė (vienetų sk.)</t>
  </si>
  <si>
    <t>Pakuotės kaina, EUR (be PVM)</t>
  </si>
  <si>
    <t>Pakuotės kaina, EUR (su PVM)</t>
  </si>
  <si>
    <t>Gamin-tojas</t>
  </si>
  <si>
    <t>Katalo-ginis Nr.</t>
  </si>
  <si>
    <t>TUR rinkinys, sterilus</t>
  </si>
  <si>
    <t>vnt.</t>
  </si>
  <si>
    <t>2.</t>
  </si>
  <si>
    <t>Nefroskopinis rinkinys, sterilus</t>
  </si>
  <si>
    <t>3.</t>
  </si>
  <si>
    <t>URS rinkinys, sterilus</t>
  </si>
  <si>
    <t>4.</t>
  </si>
  <si>
    <t>Apklotų rinkinys artroskopinėms operacijoms, sterilus</t>
  </si>
  <si>
    <t>Apklotas su anga, sterilus</t>
  </si>
  <si>
    <t>Sterilus apklotas, trisluoksnis
95x150 cm</t>
  </si>
  <si>
    <t>5.</t>
  </si>
  <si>
    <t>6.</t>
  </si>
  <si>
    <t>7.</t>
  </si>
  <si>
    <t>8.</t>
  </si>
  <si>
    <t>9.</t>
  </si>
  <si>
    <t>10.</t>
  </si>
  <si>
    <t>11.</t>
  </si>
  <si>
    <t>12.</t>
  </si>
  <si>
    <t>13.</t>
  </si>
  <si>
    <t>Rinkinys histeroskopijai</t>
  </si>
  <si>
    <t>Rinkinys gimdymui, sterilus</t>
  </si>
  <si>
    <t>Rinkinys Cezario operacijai</t>
  </si>
  <si>
    <t>Kateterizavimo rinkinys</t>
  </si>
  <si>
    <t xml:space="preserve">Sudėtis: plastikinis pincetas, 127mm - 1 vnt.; dideli neaustinės medžiagos tamponai, Ø 50 mm - 2 vnt.; neaustinės medžiagos servetėlės 7 x 7 cm (+/-1 cm), ne mažiau 8 sl. - 4 vnt.; nitrilinės pirštinės ilgu rankogaliu, ilgis ne mažiau 30 cm, dydis M - 2 vnt.; dviejų dalių padėkliukas, 182 x 98 x 24 mm   (+/- 2 mm) - 1 vnt.; U-formos apklotas su įpjova 60 x 75 cm (+/-1 cm) - 1 vnt.; apklotas 50 x 50 cm (+/-2cm) - 1 vnt. Rinkinys įpakuotas viename gamykliniame steriliame įpakavime. Turi atitikti EN 13795 ir turėti CE ženklą su sertifikato numeriu.  </t>
  </si>
  <si>
    <t>Tvarstymo rinkinys</t>
  </si>
  <si>
    <t xml:space="preserve">Sudėtis: plastikinis pincetas, 127mm - 1 vnt.; apvalūs marliniai tamponai, Ø 25 mm - 3 vnt.; marlinės servetėlės 5 x 5 cm, ne mažiau 8 sl. - 2 vnt.; keturių dalių padėkliukas, 148 x 74 x 18 mm  (+/- 2 mm) - 1 vnt.; apklotas 40 x 40 cm (+/-2 cm) - 1 vnt. Rinkinys įpakuotas viename gamykliniame steriliame įpakavime. Turi atitikti EN 13795 ir turėti CE ženklą su sertifikato numeriu. </t>
  </si>
  <si>
    <t>Vienkartinė patalynė ligoniams</t>
  </si>
  <si>
    <t>Vienkartiniai plastikiniai apsauginiai apklotai čiužiniams</t>
  </si>
  <si>
    <t>Mayo staliuko apklotas</t>
  </si>
  <si>
    <t>Proktologijos rinkinys, sterilus</t>
  </si>
  <si>
    <t>Laparoskopinis rinkinys su stačiakampe anga, sterilus</t>
  </si>
  <si>
    <t>Rinkinys angiografijai, sterilus</t>
  </si>
  <si>
    <t>Rinkinys angiografijai (radialinis), sterilus</t>
  </si>
  <si>
    <t>Laparoskopinis rinkinys su trikampe anga</t>
  </si>
  <si>
    <t>Laparoskopinis vaginalinis rinkinys</t>
  </si>
  <si>
    <t>Sterilūs permatomi pėdų apmautai</t>
  </si>
  <si>
    <t>Apklotų rinkiniai urologijai</t>
  </si>
  <si>
    <t xml:space="preserve">                                                1 pirkimo dalis iš viso:</t>
  </si>
  <si>
    <t>Sterilūs apklotai traumatologijai-ortopedijai:</t>
  </si>
  <si>
    <t xml:space="preserve">                           2 pirkimo dalis iš viso:</t>
  </si>
  <si>
    <t>Sterilūs apklotai abdominalinei ir kraujagyslių chirurgijai:</t>
  </si>
  <si>
    <t>Apklotų rinkinys laparotomijoms, universalus</t>
  </si>
  <si>
    <t>Sterilūs apklotų rinkiniai akušerijai -ginekologijai:</t>
  </si>
  <si>
    <t xml:space="preserve">                                      3 pirkimo dalis iš viso:</t>
  </si>
  <si>
    <t>Sterilūs rinkiniai angiografijai:</t>
  </si>
  <si>
    <t xml:space="preserve">                                             5 pirkomo dalis iš viso:</t>
  </si>
  <si>
    <t>Vienkartinė higieninė patalynė, pagaminta iš neaustinės medžiagos, komplekto sudėtis: pagalvės užvalkalas (ne mažiau 60x60 cm), antklodės užvalkalas ne mažiau (140x200 cm ), paklodė (ne mažiau 140x220 cm). Spalva – žalia,/mėlyna.</t>
  </si>
  <si>
    <t xml:space="preserve">Vienkartiniai; su gumele; ne mažesni nei 200x100 dydžio; nepralaidūs skysčiams; gerai priglunda prie čiužinio. </t>
  </si>
  <si>
    <t>Komplektas angiografijai (mažasis)</t>
  </si>
  <si>
    <t>START ir STOP dalys supakuotos atskirose  pakuotėse ir sudėtos į permatomą užklijuotą maišą,m turi turėti ne mažiau kaip 2 nuklijuojamus lipdukus su sterilumo ir kontrolės duomeninis registracijai. Rinkinį sudaro: START: 1) Apklotas dviejų sluoksnių, vienas sluoksnis iš polietileno vandeniui atsparus, antras iš absorbuojančios neaustinės medžiagos  45x75 cm   ±   2 cm , su lipnia anga 10 cm   ±   1cm diametro - 1 vnt.  2) Pirštinės nitrilinės be talko M dydis - 2 vnt. 3) Marlinės servetėlės 8 sluoksnių, 7,5x7,5  ±  0,5cm - 5 vnt. 4) Švirkštas Luer trijų dalių 5 ml - 2 vnt, 20 ml - 2 vnt. STOP: 1) Pirštinės nitrilinės be talko M dydis - 2 vnt. 2) Pincetas vienkartinis, plastikinis 13 cm  ±  3 cm - 1vnt. 3) Marlinės servetėlės 8 sluoksnių 5x5 cm  ±  0,5cm - 5 vnt. 4) Švirkštas Luer trijų dalių 2 ml - 2 vnt, 20 ml - 2 vnt.</t>
  </si>
  <si>
    <t xml:space="preserve">                                             4 pirkimo dalis iš viso:</t>
  </si>
  <si>
    <t>U -Apkloto rinkinys</t>
  </si>
  <si>
    <t xml:space="preserve">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instrumentiniam staliukui 150x200 cm ± 10 cm - 1 vnt.   2) Maišas Mayo staliukui ne mažesnis nei 80x142 cm. 3) Paciento apklotas 230x300  ± 10 cm su elastine 7 cm  ± 1 cm diametro anga ir skysčių surinkimo maišu. Apklotas turi padidinto skysčių sugėrimo zoną ne mažesnę nei 70x90 cm  ± 5 cm - 1 vnt. 4) Popierinės servetėlės 30x35 cm  ± 5 cm - 2 vnt. 5) Padidintos apsaugos chalatas, sustiprinta zona per visą chalato priekį ir rankovių ilgį, 2XLL dydžio, ne trumpesnis nei 170 cm ilgio. Chalatas turi diržą  prie kaklo susisega  lipnia juostele, ne trumpesne nei 15 cm.. Rankovės su elastiniais rankogaliais gerai priglundančiais prie riešo, ne trumpesniais nei 6 cm. - 1 vnt. 6) Standartinės apsaugos chalatas, XL dydžio, ne trumpesnis nei 140 cm. ilgio. Chalatas turi diržą, prie kaklo susisega lipnia juostele, ne trumpesne nei 15 cm, rankovės su elastiniais rankogaliais gerai priglundančiais prie riešo, ne trumpesniais nei 6 cm - 1 vnt. 7) Švirkštas 20 ml. L/S -1 vnt. 8) Adata 21G, 4 cm  ± 0,2 cm - 1 vnt. 9) Adata 18G, 5 cm  ± 0,5 cm - 1 vnt. 10) Skalpelio ašmenys su koteliu Nr.11 - 1 vnt. 11) Dubuo 500 ml ± 20 ml , skaidrus, sugraduotas - 1 vnt.
12) Rankovė video kamerai su elastine anga, 17 cm  ± 1 cm x 240 cm   ± 5 cm - 1 vnt. 13)  Atsiurbimo vamzdelis D-0,6 cm, 300 cm  ± 10 cm -1 vnt. 14) Apklotas 75x90 cm  ± 5 cm pagamintas iš dviejų sluoksnių tvirtos medžiagos; viršutinis pagamintas iš neaustinės medžiagos, gerai sugeria skysčius, apatinis visiškai nepralaidus, pagamintas iš polietileno plėvelės - 1 vnt. 15) Maišas kojai, pagamintas iš skysčiams nepralaidžios neaustinės medžiagos 35x75 cm  ± 3 cm -1 vnt. 16) Elastinis bintas 12x500 cm  ± 3 cm - 1 vnt. 17) Drenas žaizdai Ch 8 - 50-60 cm -1 vnt. Pastaba: Standartinės apsaugos chalatas turi būti supakuotas rinkinio viršuje.               </t>
  </si>
  <si>
    <t>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instrumentiniam staliukui 150x200 cm ± 10 cm - 1 vnt.  2) Litotominis apklotas 89/312x229 cm ± 10 cm, pagamintas iš tvirtos trijų sluoksnių medžiagos : viršutinis pagamintas iš neaustinės polipropileno medžiagos gerai sugeria skysčius, vidurinis iš polietileno plėvelės, visiškai nepralaidus, apatinis - apsauginis neaustinės medžiagos sluoksnis. Padidinta skysčių sugėrimo zona ne mažesnė nei 52x58 cm. Apklotas su lipnia perinealine 6x17 cm ± 1 cm dydžio anga, integruotais kojų apvalkalais, vamzdelių bei laidų laikikliais, ne mažiau 2 vnt. - 1 vnt. 3) Apklotas su lipniu kraštu 65x50 cm ± 5 cm, pagamintas iš tvirtos trijų sluoksnių medžiagos: viršutinis pagamintas iš neaustinės polipropileno medžiagos gerai sugeria skysčius, vidurinis iš polietileno plėvelės visiškai nepralaidus, apatinis-apsauginis neaustinės medžiagos sluoksnis - 1 vnt. 4)Apklotas po sėdmenimis 95x120  ± 5 cm su padidinto skysčių sugėrimo zonomis, ne mažesnėmis nei 50x35 cm ir 50x20 cm - 1 vnt. 5) Popieriniai rankšluosčiai 30x20 cm-2 vnt.</t>
  </si>
  <si>
    <t xml:space="preserve">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instrumentiniam staliukui 150x200 cm ± 10 cm - 1 vnt. 2) Rankovė video kamerai su elastine anga 17 cm ± 1cm x 240 cm ± 5 cm - 2 vnt. 3) Tvarstukas su pleistru 5x7 cm ± 0,5 cm - 2 vnt. 4) Tvarstukas su pleistru 8x10 cm ± 0,5 cm - 1 vnt. 5) Skalpelio ašmenys su koteliu Nr. 11 - 1 vnt. 6)  Standartinės apsaugos chalatas, XL dydžio, ne trumpesnis nei 140 cm. ilgio. Chalatas turi diržą, prie kaklo susisega lipnia juostele, ne trumpesne nei 15 cm, rankovės su elastiniais rankogaliais gerai priglundančiais prie riešo, ne trumpesniais nei 6 cm - 3 vnt. 7) Dubuo 250 ml ± 10 ml, skaidrus, sugraduotas - 1 vnt. 8)  Marliniai tvarstukai 7,5x7,5 cm ± 0,5 cm, 8 sluoksnių - 10 vnt. 9) Paciento apklotas 240x320 ± 10 cm su lipnia trikampe anga 20x30 cm ± 3 cm, integruotais kojų apvalkalais ir 2 vnt. vamzdelių ir laidų laikiklių.  Skysčių sugėrimo zona ne mažesnėį nei 58x66 cm - 1 vnt.. 10) Popierinės servetėlės30x40 cm ± 2 cm - 2 vnt.  </t>
  </si>
  <si>
    <t xml:space="preserve">  Sterili pakuotė turi turėti ne mažiau 2 nuklijuojamų lipdukų su sterilumo kontrolės ir gamybos duomenimis.  Atitinka Medicinos Prietaisų Direktyvos 93/42/EEB  ir standarto EN-13795, CFR 1610 1 klasės, EN ISO 13485 standartų reikalavimus. Pateikti tai įrodančius dokumentus. Turi būti pažymėtas CE ženklu. Įvertinimui turi būti pristatyta ne mažiau 2 vnt. steriliūs pavyzdžiai.   95x150 cm ±  5 cm dydžio  3 – jų sluoksnių: viršutinis – iš gerai sugeriančios neaustinės medžiagos, vidurinis – iš polietileno apatinis - apsauginis popieriaus/neaustinės medžiagos.</t>
  </si>
  <si>
    <t xml:space="preserve"> Ne mažiau 2 sluoksnių, paviršius – neaustinės medžiagos, neslidus. Apatinis sluoksnis 100 proc. nelaidus skysčiams. Dydis 45x75 cm  ± 5 cm, su anga 7 cm   ±1 cm., angos kraštai lipnūs.  Sterili pakuotė turi turėti ne mažiau 2 nuklijuojamų lipdukų su sterilumo kontrolės ir gamybos duomenimis.  Atitinka Medicinos Prietaisų Direktyvos 93/42/EEB  ir standarto EN-13795, CFR 1610 1 klasės, EN ISO 13485 standartų reikalavimus. Pateikti tai įrodančius dokumentus. Turi būti pažymėtas CE ženklu. Įvertinimui turi būti pristatyta ne mažiau 2 vnt. steriliūs pavyzdžiai.</t>
  </si>
  <si>
    <t>1.1.</t>
  </si>
  <si>
    <t>1.2.</t>
  </si>
  <si>
    <t>1.3.</t>
  </si>
  <si>
    <t>2.1.</t>
  </si>
  <si>
    <t>2.2.</t>
  </si>
  <si>
    <t>2.3.</t>
  </si>
  <si>
    <t>3.1.</t>
  </si>
  <si>
    <t>3.2.</t>
  </si>
  <si>
    <t>3.3.</t>
  </si>
  <si>
    <t>4.1.</t>
  </si>
  <si>
    <t>4.2.</t>
  </si>
  <si>
    <t>4.3.</t>
  </si>
  <si>
    <t>4.4.</t>
  </si>
  <si>
    <t>4.5.</t>
  </si>
  <si>
    <t>5.1.</t>
  </si>
  <si>
    <t>5.2.</t>
  </si>
  <si>
    <t>5.3.</t>
  </si>
  <si>
    <t>Tiekėjas įrašo siūlomų prekių parametrus juos išvardinant, kurie atitinka reikalaujamą techninę specifikaciją</t>
  </si>
  <si>
    <t>Sterilus rinkinys įpakuotas vienoje plastikinėje pakuotėje. Sterili pakuotė turi turėti ne mažiau 2 nuklijuojamų lipdukų su sterilumo kontrolės ir gamybos duomenimis. Sterili pakuotė  lengvai atplėšiama – turi atplėšimo kampų žymėjimus su laisvu nepriklijuotu kraštu. Trijų lygių pakuotė. Atitinka Medicinos Prietaisų Direktyvos ir standartų reikalavimus. Turi būti pažymėtas CE ženklu. Įvertinimui turi būti pristatyta ne mažiau 2 vnt. sterilių rinkinių pavyzdžiai.                                                                                                        Maišo dydis  Mayo staliukui  ne mažesnis nei 80x140 cm, pagamintas iš polietileno ir neaustinės polipropileno medžiagos su padidinta skysčių sugėrimo zona, ne mažesne nei 55x88 cm.</t>
  </si>
  <si>
    <r>
      <t xml:space="preserve">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instrumentiniam staliukui 150x200 cm  ± 10 cm  - 1 vnt. 2) Apklotas  200x260 cm   ± 10 cm su lipniu plyšiu 20x100  ± 5 cm,  pagamintas iš tvirtos dviejų sluoksnių medžiagos: viršutinis pagamintas iš neaustinės medžiagos, gerai sugeria skysčius, apatinis visiškai nepralaidus, pagamintas iš polietileno plėvelės - 1 vnt. 3) Rinkinys operacinio  lauko paruošimui  (dubuo 250 ml  ± 20 ml- 2 vnt, tiesios žnyplės ne mažiau </t>
    </r>
    <r>
      <rPr>
        <sz val="10"/>
        <rFont val="Times New Roman"/>
        <family val="1"/>
      </rPr>
      <t>24 cm. ilgio, neaustinės medžiagos apvalūs tamponai 5 cm diametro - 5 vnt.) - 1 vnt</t>
    </r>
    <r>
      <rPr>
        <sz val="10"/>
        <rFont val="Times New Roman"/>
        <family val="1"/>
        <charset val="186"/>
      </rPr>
      <t>.4) Standartinės apsaugos chalatas, XL dydžio, ne trumpesnis nei 140 cm. ilgio. Chalatas turi diržą, prie kaklo susisega lipnia juostele, ne trumpesne nei 15 cm, rankovės su elastiniais rankogaliais gerai priglundančiais prie riešo, ne trumpesniais nei 6 cm - 1 vnt.  Pastaba:  Standartinės apsaugos chalatas turi būti supakuotas rinkinio viršuje.</t>
    </r>
  </si>
  <si>
    <r>
      <t xml:space="preserve">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t>
    </r>
    <r>
      <rPr>
        <b/>
        <sz val="10"/>
        <rFont val="Times New Roman"/>
        <family val="1"/>
      </rPr>
      <t>Sudėtis:</t>
    </r>
    <r>
      <rPr>
        <sz val="10"/>
        <rFont val="Times New Roman"/>
        <family val="1"/>
      </rPr>
      <t xml:space="preserve">
1) Apklotas instrumentiniam staliukui 150x200 cm ± 10 cm - 1 vnt.                                                                                         
2) Paciento apklotas 290/180x250 cm  ± 10 cm  su 8 cm ± 1 cm diametro lipnia suprapubine anga. Turi integruotus užvalkalus kojoms, antpirštį digitaliniam tyrimui ir 5 cm ± 1 cm diametro perinealinę angą. 95x50 cm ± 5cm dydžio integruotas skysčių surinkimo maišas turi filtrą bei skysčių išleidimo angą. Pagamintas iš tvirtos  dviejų sluoknių medžiagos: viršutinis  pagamintas iš neaustinės medžiagos, gerai sugeria skysčius, apatinis visiškai nepralaidus pagamintas iš polietileno plėvelės - 1 vnt.
3) Standartinės apsaugos chalatas, XL dydžio, ne trumpesnis nei 140 cm. ilgio. Chalatas turi diržą, prie kaklo susisega lipnia juostele, ne trumpesne nei 15 cm, rankovės su elastiniais rankogaliais gerai priglundančiais prie riešo, ne trumpesniais nei 6 cm - 1 vnt.
4) Urologinis chirurginis chalatas su prailginta kloste priekyje, XL dydžio, ne trumpesnis nei 130 cm. Chalatas turi diržą, prie kaklo susisega su lipnia juostele, ne trumpesne nei 15 cm. Rankovės su elastiniais rankogaliais gerai priglundančiais prie riešo, ne trumpesniais nei 6 cm. Chalato priekinė dalis pagaminta iš polietileno, nugaros dalis iš neaustinės polipropileno medžiagos.Sustiprinta zona per visą rankovių ilgį. Sustiprinta zona pagaminta iš neaustinio polipropileno medžiagos ir orui laidaus polietileno - 1 vnt.
5) Šlapimo surinktuvas 2000 ml ± 10 ml, su išleidimo antgaliu - 1 vnt.
6) Dubuo 500 ml ± 10 ml, skaidrus, sugraduotas - 1 vnt.
7) Rankovė video kamerai su perforuotu galu, 13 cm  ± 1 cm x 240 cm   ± 5 cm - su perforuotu galu, 2 lipniomis juostelėmis - 2 vnt.
 8) Marlinės servetėlės 10x20 cm   ± 1 cm , 12 sluoksnių - 5 vnt.        9) Rinkinys operacinio  lauko paruošimui  (dubuo 250 ml  ± 20 ml, tiesios žnyplės ne mažiau 24 cm. ilgio, neaustinės medžiagos apvalūs tamponai 5 cm diametro - 5 vnt.) - 1 vnt.  10) Gelis lubrikantas 5 gr.- 1 vnt.   Pastaba: Standartinės apsaugos chalatas turi būti supakuotas rinkinio viršuje.</t>
    </r>
  </si>
  <si>
    <t xml:space="preserve">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instrumentiniam staliukui 150 x200 cm ± 10 cm - 1 vnt.                                                                                  2) Litotominis apklotas 260x300 ± 10 cm su lipnia perinialine anga 12x10 cm ± 2 cm, integruotais kojų apvalkalais, pagamintas iš vientisos hidrofobiškos medžiagos su perpintomis polipropileno gijomis - 1 vnt. 3) Standartinės apsaugos chalatas, XL dydžio, ne trumpesnis nei 140 cm ilgio. Chalatas turi diržą, prie kaklo susisega lipnia juostele, ne trumpesne nei 15 cm, rankovės su elastiniais rankogaliais gerai priglundančiais prie riešo, ne trumpesniais nei 6 cm - 1 vnt. 4)  Standartinės  apsaugos chirurginis chalatas, 2XLL dydžio, ne trumpesnis nei 170 cm ilgio. Chalatas turi diržą , prie kaklo susisega  lipnia juostele, ne trumpesne nei 15 cm.. Rankovės su elastiniais rankogaliais gerai priglundančiais prie riešo, ne trumpesniais nei 6 cm. - 1 vnt.  5)  Gelis lubrikantas 5 g - 1 vnt. 6)  Rinkinys operacinio     lauko paruošimui  (dubuo 250 ml     ± 20 ml, tiesios žnyplės ne mažiau 24 cm. ilgio, neaustinės medžiagos apvalūs tamponai 5 cm diametro - 5 vnt.) - 1 vnt.   7) Marliniai tvarstukai 12 sluoksnių: 10x20 cm  ± 0,5 cm  -10 vnt.; 5x5 cm  ± 0,5 cm  - 20 vnt.; 10x10 cm  ± 0,5 cm  - 10  vnt.   Pastaba: Standartinės apsaugos chalatas turi būti supakuotas rinkinio viršuje.                                                                                     </t>
  </si>
  <si>
    <t xml:space="preserve"> Sterili pakuotė turi turėti ne mažiau 2 nuklijuojamų lipdukų su sterilumo kontrolės ir gamybos duomenimis.  Atitinka Medicinos Prietaisų Direktyvos 93/42/EEB  ir standarto EN-13795, CFR 1610 1 klasės, EN ISO 13485 standartų reikalavimus. Pateikti tai įrodančius dokumentus. Turi būti pažymėtas CE ženklu. Įvertinimui turi būti pristatyta ne mažiau 2 vnt. steriliūs pavyzdžiai. Sterilūs skaidrūs sterilioje pakuotėje. Apmauto dydis dydis 36x26 cm ±  2 cm.</t>
  </si>
  <si>
    <r>
      <t xml:space="preserve">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instrumentiniam staliukui 150x200 cm ± 10 cm - 1 vnt.   2) Maišas Mayo staliukui ne mažesnis nei 80x142 cm - 1 vnt. 3) Paciento apklotas 300x180 cm  ±10 cm, ovalus incizinis plotas 20x30 cm  ± 5 cm, anga 5 cm  ± 1 cm. Apklotas turi padidinto skysčių sugėrimo zoną ne mažesnę nei 10x50 cm. Skaidrus maišas 60x110 cm  ± 2 cm su skysčių išleidimo anga bei lanksčiu metaliniu sutvirtinimu formos suteikimui - 1 vnt. 4) Standartinės apsaugos chalatas, XL dydžio, ne trumpesnis nei 140 cm. ilgio. Chalatas turi diržą, prie kaklo susisega lipnia juostele, ne trumpesne nei 15 cm, rankovės su elastiniais rankogaliais gerai priglundančiais prie riešo, ne trumpesniais nei 6 cm - 1 vnt. 5) Padidintos apsaugos chalatas, sustiprinta zona per visą chalato priekį ir rankovių ilgį,  2XLL dydžio, ne trumpesnis nei 170 cm ilgio. Chalatas turi diržą  prie kaklo susisega  lipnia juostele, ne trumpesne nei 15 cm. Rankovės su elastiniais rankogaliais gerai priglundančiais prie riešo, ne trumpesniais nei 6 cm. - 2 vnt. 6) Rinkinys operacinio lauko paruošimui  (dubuo 250 ml </t>
    </r>
    <r>
      <rPr>
        <sz val="10"/>
        <rFont val="Times New Roman"/>
        <family val="1"/>
      </rPr>
      <t>± 20 ml, tiesios žnyplės ne mažiau 24 cm. ilgio, neaustinės medžiagos apvalūs tamponai 5 cm diametro - 5 vnt.) - 1 vnt.</t>
    </r>
    <r>
      <rPr>
        <sz val="10"/>
        <rFont val="Times New Roman"/>
        <family val="1"/>
        <charset val="186"/>
      </rPr>
      <t xml:space="preserve"> 7) Marlinės servetėlės 10x20 cm   ± 1 cm, 12 sluoksnių - 10 vnt, 7,5x7,5 cm  ± 0,5 cm 8 sluosnių - 10 vnt.. 8) Rankovė kamerai 13 cm  ± 1 cm x 240 cm  ± 5 cm , su perforuotu galu, su 2 lipniomis juostelėmis - 3 vnt. 9) Siurbimo vamzdelis D-0,7 cm, 200 cm ilgio ± 5 cm - 1 vnt.  10) Gelis lubrikantas 5 gr. -1 vnt. 11) Skalpelio ašmenys su koteliu Nr. 11 - 1 vnt.  12) Skysčių infuzijos sistema - 1 vnt. Pastaba: Standartinės apsaugos chalatas turi būti supakuotas rinkinio viršuje.                        </t>
    </r>
  </si>
  <si>
    <t xml:space="preserve">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instrumentiniam staliukui 150x200 cm ± 10 cm - 1 vnt. 2) Maišas Mayo staliukui ne mažesnis nei 80x140 cm. 3) Apklotas lipniu kraštu 100x100 cm ± 10 cm, pagamintas iš tvirtos trijų sluoksnių medžiagos: viršutinis pagamintas iš naustinės polipropileno medžiagos gerai sugeria skysčius, vidurinis iš polietileno plėvelės, apatinis apsauginis neaustinės medžiagos sluoksnis. Padidinta skysčių sugėrimo zona 60x40 cm  ± 5 cm - 2 vnt. 4) Apklotas lipniu kraštu 200x200 cm  ± 10 cm, su integruotais vamzdelių ir laidų laikikliais, pagamintas iš tvirtos trijų sluoksnių medžiagos: viršutinis pagamintas iš neaustinės polipropileno medžiagos gerai sugeria skysčius, vidurinis iš polietileno plėvelės, visiškai nepralaidus, apatinis apsauginis neaustinės medžiagos sluoksnis. padidinta skysčių sugėrimo zona 60x40 cm  ± 5 cm - 1 vnt. 5) Apklotas ilgojoje kraštinėje lipniu kraštu 260x160 cm  ± 10 cm, pagamintas iš tvirtos trijų sluoksnių medžiagos : viršutinis pagamintas iš neaustinės polipropileno mdžiagos gerai sugeria skysčius, vidurinisiš polietileno plėvelės, visiškai nepralaidus, apatinis- apsauginis neaustinės medžiagos sluoksnis. Padidinta skysčių sugėrimo zona 60x40 cm  ±0,5 cm - 1 vnt. 6) Popierinės servetėlės 30x40 cm  ± 2 cm-4 vnt. 7) "Velcro" juostelė 2,5x13 cm  ± 1 cm- 1 vnt. 8)  Rinkinys operacinio     lauko paruošimui  (dubuo 250 ml  ± 20 ml- 2 vnt, tiesios žnyplės ne mažiau 24 cm. ilgio, neaustinės medžiagos apvalūs tamponai 5 cm diametro - 10 vnt.) - 1 vnt.   9) Standartinės apsaugos chalatas, XL dydžio, ne trumpesnis nei 140 cm. ilgio. Chalatas turi diržą, prie kaklo susisega lipnia juostele, ne trumpesne nei 15 cm, rankovės su elastiniais rankogaliais gerai priglundančiais prie riešo, ne trumpesniais nei 6 cm - 1 vnt. Pastaba: Standartinės apsaugos chalatas turi būti supakuotas rinkinio viršuje.                                                  </t>
  </si>
  <si>
    <t>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150x110 cm ±  5 cm. su lipnia ovalia anga 8x5 cm ±  1cm, pagamintas iš tvirtos trijų sluoksnių medžiagos viršutinis pagamintas iš neaustinės polipropileno medžiagos gerai sugeria skysčius, vidurinis iš polietileno plėvelėe, visiškai nepralaidus skysčiams, apatinis apsauginis iš neaustinės medžiagos - 1 vnt. 2) Kempinėlė 5x5 cm  ± 1 cm su koteliu 20 cm  ± 2 cm - 2 vnt. 3) Skaidrus graduotas plastikinis indas 250 ml  ± 20 ml - 1 vnt. 4) Marliniai tvarstukai 5x5 cm   ± 0,5 cm -12 sluoksnių - 10 vnt.</t>
  </si>
  <si>
    <t>Sterilus tvarsliavos rinkinys hemodializei pro centrinės venos kateterį</t>
  </si>
  <si>
    <t xml:space="preserve">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instrumentiniam staliukui 150x200 cm ± 10 cm - 1 vnt.  2) Paciento apklotas 250/290x250 cm  ±5 cm. su integruotais kojų apvalkalais. Turi perinealinę 5 cm  ±0.5 cm diametro angą ir lipnią suprapubinę 8 cm ± 1 cm diametro angą. Skysčių surinkimo maišas 95x50 cm ±2 cm su filtru ir skysčių išleidimo anga ir lipduku maišo tvirtinimui. Antpirštis analinei apžiūrai. Pagamintas iš dviejų sluoksnių medžiagos:viršutinis gerai sugeria skysčius, apatinis visiškai nepralaidus pagamintas iš polietileno plėvelės - 1 vnt. 3) Standartinės apsaugos chalatas, XL dydžio, ne trumpesnis nei 140 cm. ilgio. Chalatas turi diržą, prie kaklo susisega lipnia juostele, ne trumpesne nei 15 cm, rankovės su elastiniais rankogaliais gerai priglundančiais prie riešo, ne trumpesniais nei 6 cm - 1 vnt. 4) Padidintos apsaugos chalatas, sustiprinta zona per visą chalato priekį ir rankovių ilgį, 2XLL dydžio, ne trumpesnis nei 170 cm ilgio. Chalatas turi diržą  prie kaklo susisega  lipnia juostele, ne trumpesne nei 15 cm.. Rankovės su elastiniais rankogaliais gerai priglundančiais prie riešo, ne trumpesniais nei 6 cm. - 1 vnt. 5) Rankovė kamerai 13 x245 cm  ± 1 cm su perforuotu galu, 2 lipniomis juostelėmis - 2 vnt. 6) Rinkinys operacinio     lauko paruošimui  (dubuo 250 ml     ± 20 ml, tiesios žnyplės ne mažiau 24 cm. ilgio, neaustinės medžiagos apvalūs tamponai 5 cm diametro - 5 vnt.) - 1 vnt.  7) Marliniai tvarstukai 7,5x7,5 cm  ± 0,5 cm  8 sluosnių - 5 vnt. 8) Gelis lubrikantas 5 g - 1 vnt.  Pastaba: Standartinės apsaugos chalatas turi būti supakuotas rinkinio viršuje.                     </t>
  </si>
  <si>
    <t xml:space="preserve">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instrumentiniam staliukui 150x200 cm ± 10 cm - 1 vnt.   2) Paciento apklotas 200/250x320 cm  ± 10 cm su abdominaline lipnia anga 25x30cm  ± 2 cm ir dviejų dalių instrumentų kišenėmis iš abiejų angos pusių, pagamintas iš tvirtos dviejų sluoksnių medžiagos: viršutinis iš neaustinės medžiagos gerai sugeria skysčius, apatinis nepralaidusskysčiams pagamintas iš polietileno plėvelės. Padidinto skysčių sugėrimo zona  40x100 cm. ± 10 cm  - 1 vnt. 3) Rankovė kamerai 13x245 cm  ± 1 cm su perforuotu galu, 2 lipniomis juostelėmis - 2 vnt. 4) Standartinės apsaugos chalatas, XLL dydžio, ne trumpesnis nei 150 cm. ilgio. Chalatas turi diržą, prie kaklo susisega lipnia juostele, ne trumpesne nei 15 cm, rankovės su elastiniais rankogaliais gerai priglundančiais prie riešo, ne trumpesniais nei 6 cm - 2 vnt. 5) Standartinės apsaugos chalatas, XL dydžio, ne trumpesnis nei 140 cm. ilgio. Chalatas turi diržą, prie kaklo susisega lipnia juostele, ne trumpesne nei 15 cm, rankovės su elastiniais rankogaliais gerai priglundančiais prie riešo, ne trumpesniais nei 6 cm - 1 vnt. 6) Tvarstukas su pleistru 5x7 cm ± 0,5 cm -3 vnt.; 8x10 cm ± 0,5 cm - 1 vnt. 7) Dubuo 250 ml ± 10 ml, sugraduotas - 1 vnt. 8) Skalpelio ašmenys su koteliu Nr.11-1 vnt. 9)  Marliniai tvarstukai 7,5x7,5 cm ± 0,5 cm - 12 sluoksnių  - 5 vnt.; 10x10 cm ± 1 cm , 16 sluoksnių  - 5vnt. 10)  Rinkinys operacinio     lauko paruošimui  (dubuo 250 ml     ± 20 ml, tiesios žnyplės ne mažiau 24 cm. ilgio, neaustinės medžiagos apvalūs tamponai 5 cm diametro - 5 vnt.) - 1 vnt.   11) Švirkštas 20 ml, L/S - 1 vnt.   Pastaba: Standartinės apsaugos chalatas turi būti supakuotas rinkinio viršuje.                                                  </t>
  </si>
  <si>
    <t xml:space="preserve">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instrumentiniam staliukui 145x190 cm ± 5 cm - 1 vnt.   2) Dubenėlis 250 ml ± 10 ml skaidrus. 3) Skalpelio ašmenys Nr. 11 - 1 vnt. 4)  Standartinės apsaugos chalatas, XL dydžio, ne trumpesnis nei 140 cm. ilgio. Chalatas turi diržą, prie kaklo susisega lipnia juostele, ne trumpesne nei 15 cm, rankovės su elastiniais rankogaliais gerai priglundančiais prie riešo, ne trumpesniais nei 6 cm - 4 vnt. 5) Marliniai tvarstukai 7,5x7,5 cm  ± 0,5 cm, 8 sluoksnių - 10 vnt. 6) Rankovė kamerai su perforuotu galu 13x244 cm  ± 2 cm - 4 vnt. 7) Tvarstukas su pleistru 5x7 cm  ± 0,5 cm - 2 vnt. 8) Tvarstukas su pleistru 8x10 cm  ± 0,5 cm - 1 vnt. 9) Ginekologinis-laparaskopinis apklotas 250/280x280 cm  ± 10 cm su abdominalinia lipnia trapecijos formos anga 18x23x23  ± 1 cm ir šalia angos esančia padidinto skysčių sugėrimo zona ne mažesne nei 42/30x49 cm bei perinealine anga 8x15 cm  ± 0,5 cm ir šalia angos esančia padidinto skysčių sugėrimo zona ne mažesne nei 30x30 cm. Apklotas turi integruotus apvalkalus kojomis, skysčių surinkimo maišą, 6 vnt. laidų ir vamzdelių laikiklius bei kilimėlį instrumentams neslidžiu paviršiumi. Pagamintas iš tvirtos trijų sluoksnių medžiagos; viršutinis pagamintas iš neaustinės polipropileno medžiagos gerai sugeria skysčius, vidurinis iš polietileno plėvelės visiškai nepralaidus, apatinis- apsauginis neaustinės medžiagos sluoksnis -1 vnt.    </t>
  </si>
  <si>
    <t>Sterilus rinkinys įpakuotas vienoje plastikinėje pakuotėje. Sterili pakuotė turi turėti ne mažiau 2 nuklijuojamų lipdukų su sterilumo kontrolės ir gamybos duomenimis.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Apsauginis paklotas 150x90 cm  ± 10 cm, pagamintas iš ne mažiau dviejų sluoksnių medžiagos: viršutinis iš neaustinės medžiagos, gerai sugeria skusčius, apatinis visiškai nepralaidus, pagamintas iš polietileno plėvelės - 2 vnt.
2) Apsauginis paklotas 75x90 cm, ± 10 cm pagamintas iš ne mažiau dviejų sluoksnių medžiagos: viršutinis iš neaustinės medžiagos, gerai sugeria skusčius, apatinis visiškai nepralaidus, pagamintas iš polietileno plėvelės - 2 vnt.;
3) Absorbuojantis  paklotas 75x90 cm ± 10 cm pagamintas iš trijų  sluoksnių medžiagos: viršutinis iš neaustinės medžiagos, gerai sugeria skusčius,  vidurinidiš gerai sugeriančio polimero, apatinis visiškai nepralaidus, pagamintas iš polietileno plėvelės  ir neaustinės medžiagos– 1  vnt;</t>
  </si>
  <si>
    <t>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Apklotas 195/250x300 cm  ± 5 cm su skaidraus tvirto plastiko skysčių surinkimo maišu, incizine plėvele 30x35 cm ± 1 cm, padidinto skysčių sugėrimo zonomis ne mažesnėmis nei 50x65 cm ir 40x55 cm bei 4 vnt. vamzdelių ir laidų  laikikliais. Pagamintas iš tvirtos 3 sluoksnių medžiagos: viršutinis sluoksnis pagamintas iš neaustinės medžiagos gerai sugeria skysčius, vidurinis iš polietileno plėvelės, visiškai nepralaidus, apatinia-apsauginis neaustinės medžiagos sluoksnis- 1 vnt. 2) Maišas Mayo staliukui ne mažesnis nei 80x140cm  - 1 vnt. 3) Apklotas instrumentiniam staliukui 150x200 cm ± 10 cm - 1 vnt. 4) "Velcro" juostelė 2,5 x13 cm ± 1 cm - 1 vnt. 5) Dubenėlis skaidrus 250 ml ± 10 ml 6) Skalpelio ašmenys su koteliu Nr. 21 - 2 vnt.  6) Standartinės apsaugos chalatas, XL dydžio, ne trumpesnis nei 140 cm. ilgio. Chalatas turi diržą, prie kaklo susisega lipnia juostele, ne trumpesne nei 15 cm, rankovės su elastiniais rankogaliais gerai priglundančiais prie riešo, ne trumpesniais nei 6 cm - 3 vnt.  7) Marliniai tvarstukai 7,5x7,5 cm ± 0,5 cm, 8 sluoksnių - 6 vnt. 8) Rankovė  kamerai su perforuotu galu 13 cm ± 1cm x 245 cm ± 5 cm - 1 vnt. 9) Tvarstukas su pleistru 10x25cm ± 1 cm - 1 vnt.  10)Yankauer atsiurbimo sistema su antgaliu 300 cm  ± 10 cm - 1 vnt. 11) Popierinės servetėlės 30x40 cm  ± 2 cm - 4 vnt. 12) Apklotas 100x120 cm  ± 5 cm pagamintas iš tvirtos dviejų sluoksnių medžiagos: viršutinis - pagamintas iš neaustinės medžuiagos, gerai sugeria skysčius, apatinis visiškai nepralaidus , pagamintas iš polietileno plėvelės - 1 vnt.</t>
  </si>
  <si>
    <t>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Radialinis apklotas ne mažesnis nei 230x350 cm, su 2 femoralinėmis angomis ne mažesnėmis nei 15x15 cm, kurios kraštai dengti incizine plėvele ir 2 radialinėmis angomis ne mažesnėmis nei 9x12 cm, kurios kraštai dengti incizine plėvele. Apklotas pagamintas iš tvirtos trijų sluoksnių medžiagos: viršutinis pagamintas iš neaustinės polipropileno medžiagos gerai sugeria skysčius, vidurinis iš polietileno plėvelės visiškai nepralaidus, apatinis apsauginis neaustinės medžiagos sluoksnis. Arčiausia žaizdos esanti T formos padidintos skysčių sugėrimo zonos dydis 100x120/100x70 cm  ±  5 cm - 1 vnt. 2) Apklotas apsauginiam stovui 160x260 cm  ±  10 cm su lipniu kraštu, pagamintas iš tvirtos dviejų sluoksnių medžiagos: viršutinis pagamintas iš neaustinės medžiagos, gerai sugeria skysčius, apatinis visiškai nepralaidus, pagamintas iš polietileno plėvelės - 1vnt.  3) Apklotas instrumentiniam staliukui 150x200 cm  ±  10 cm - 1 vnt. 4) Dangalas skaidrus aparatūrai su gumyte - maišo formos, 90-100 cm  ±  5 cm diametro - 1 vnt. 5) Skaidrus plastikinis graduotas indas: 60 ml.  ±  5 ml - 1 vnt., 250 ml ±  10 ml - 2 vnt., spalvotas, graduotas plastikinis indas 250 ml  ±  5 ml - 1 vnt. 6) Kempinėlė 5x5 cm  ±  0,5 cm su koteliu 20 cm  ±  2 cm - 3 vnt. 7) Švirkštai: 10 ml, L/L - 2 vnt.; 5 ml, L/L - 2 vnt.; 20 ml L/L - 2 vnt. 8) Adatos hipoderminės: 20G x38 mm  ±  1 mm, 21G x38 mm  ±  1 mm - 2 vnt., 18G x38 mm  ±  1 mm - 1 vnt. 9) Dislokacinė kišenė širmai 102x102 cm   ±  5 cm - 1 vnt. 10) Apklotas ne mažesnis nei 150x90, pagamintas iš tvirtos dviejų sluoksnių medžiagos: viršutinis pagamintas iš neaustinės medžiagos gerai sugeria skysčius, apatinis visiškai nepralaidus, pagamintas iš polietileno plėvelės - 1 vnt. 11) Absorbuojantis apklotas lipniu kraštu 35x50 cm   ±  5 cm, pagamintas iš tvirtos trijų slauoksnių medžiagos: viršutinis pagamintas iš neaustino polipropileno medžiagos gerai sugeria skysčius, vidurinis iš polietileno plėvelės visiškai nepralaidus, apatinis - apsauginis neaustinės medžiagos sluoksnis. 12) Neaustinės medžiagos skarelės 40x40 cm   ±  5 cm, su XR siūlu - 3 vnt. 13) Marliniai tvarstukai 5x5 cm ±0,5  cm 12 sluoksnių - 30 vnt. 14) Popierinės servetėlės 40x60 cm   ±  5 cm - 3 vnt. 15) Operacinė lipni juosta 10x50 cm   ± 1 cm - 2 vnt. 16)  Chirurginis standartinės apsaugos chalatas, XL dydžio, ne trumpesnis nei 140 cm. ilgio. Chalatas turi diržą, prie kaklo susisega lipnia juostele, ne trumpesne nei 15 cm, rankovės su elastiniais rankogaliais gerai priglundančiais prie riešo, ne trumpesniais nei 6 cm - 1 vnt. 17) Chrurginis standartinės apsaugos chalatas, 2XXL dydžio, ne trumpesnis nei 170 cm. ilgio. Chalatas turi diržą, prie kaklo susisega lipnia juostele, ne trumpesne nei 15 cm, rankovės su elastiniais rankogaliais gerai priglundančiais prie riešo, ne trumpesniais nei 6 cm - 1 vnt. Pastaba : kempinėlė su koteliu ir indas 250 ml ±  10 ml  atskirai supakuoti į krepinį popierių ar polipropileno medžiagą ir patalpinti ant viso rinkinio viršaus.</t>
  </si>
  <si>
    <t>Sterilus rinkinys įpakuotas vienoje plastikinėje pakuotėje. Sterili pakuotė turi turėti ne mažiau 2 nuklijuojamų lipdukų su sterilumo kontrolės ir gamybos duomenimis. Lipnios apkloto dalys gerai limpa prie odos, sulipusios tarpusavyje lengvai atsiskiria, nepažeidžiant apkloto, lipnios dalys turi būti prilipusios prie odos visos operacijos metu. Atitinka Medicinos Prietaisų Direktyvos 93/42/EEB  ir standarto EN-13795, CFR 1610 1 klasės, EN ISO 13485 standartų reikalavimus. Pateikti tai įrodančius dokumentus. Turi būti pažymėtas CE ženklu. Įvertinimui turi būti pristatyta ne mažiau 2 vnt. sterilių rinkinių pavyzdžiai.  Sudėtis: 1) Angiografinis apklotas ne mažesnis nei 220x340 su 2 femoralinėmis angomis ne mažesnėmis nei 15x15 cm, kurios kraštai dengti incizine plėvele. Apklotas pagamintas iš tvirtos trijų sluoksnių medžiagos: viršutinis pagamintas iš neaustinės polipropileno medžiagos gerai sugeria skysčius, vidurinis iš polietileno plėvelės, visiškai nepralaidus, apatinis - apsauginis neaustinės medžiagos sluoksnis. Arčiausiai žaizdos esanti padidinto skysčių sugėrimo zonos dydis70x110 cm ± 5 cm - 1 vnt. 2)  Apklotas apsauginiam stovui 160x260 cm ±  10 cm su lipniu kraštu. Pagamintas iš tvirtos dviejų sluoksnių medžiagos: viršutinis pagamintas iš neaustinės medžiagos, gerai sugeria skysčius, apatinis- visiškai nepralaidus, pagamintas iš polietileno plėvelės - 1 vnt.3) Apklotas instrumentiniam staliukui 150x200 cm ±  10 cm  - 1 vnt. 4) Dangalas skaidrus aparatūrai su gumyte - maišo formos, 90-100 cm diametro - 1 vnt. 5) Skaidrus, graduotas plastikinis indas 60 ml - 1 vnt., 250 ml - 2 vnt.,  spalvotas graduotas plastikinis  indas 250 ml- 1 vnt. ( ± 10 ml). 6) Kempinėlė 5x5 cm  ± 1 cm su koteliu 20 cm  ± 2 cm - 3 vnt. 7) Švirkštai (10ml L/L - 1 vnt, 5 ml, L/L - 2 vnt., 20 ml,L/L - 1 vnt.) 8) Adatos hipoderminės (20Gx38 mm  ± 1 mm - 2 vnt., 21Gx38 mm  ± 1 mm - 2 vnt., 15Gx50 mm  ± 1 mm - 1 vnt.) 9) Dislokacinė kišenė širmai 102x102 cm  ± 5 cm - 1 vnt. 10) Neaustinės medžiagos skarelės 40x40 cm  ± 5 cm, su XR siūlu -3 vnt. 11) Marliniai tvarstukai 5x5 cm  ± 0,5 cm, 12 sluoksnių- 30 vnt. 12) Popierinės servetėlės 40x60 cm  ± 5 cm - 3 vnt. 13) Operacinė tvirta juosta 10x50 cm  ± 1cm  -2 vnt. 14) Standartinės apsaugos chalatas, XL dydžio, ne trumpesnis nei 140 cm. ilgio. Chalatas turi diržą, prie kaklo susisega lipnia juostele, ne trumpesne nei 15 cm, rankovės su elastiniais rankogaliais gerai priglundančiais prie riešo, ne trumpesniais nei 6 cm - 1 vnt. 15) Standartinės apsaugos chalatas, 2XXL dydžio, ne trumpesnis nei 170 cm. ilgio. Chalatas turi diržą, prie kaklo susisega lipnia juostele, ne trumpesne nei 15 cm, rankovės su elastiniais rankogaliais gerai priglundančiais prie riešo, ne trumpesniais nei 6 cm - 1 vnt. Pastaba: kempinėlė su koteliu ir indas 250 ml atskirai supakuoti į krepinį popierių ar polipropileno medžiagą ir patalpinti ant viso rinkinio viršaus.</t>
  </si>
  <si>
    <t>Numatomas kiekis 4 vnt.</t>
  </si>
  <si>
    <t>Medline International France SAS</t>
  </si>
  <si>
    <t>Numatomas kiekis 48 vnt.</t>
  </si>
  <si>
    <t>Numatomas kiekis 8 vnt.</t>
  </si>
  <si>
    <t>Numatomas kiekis 3 vnt.</t>
  </si>
  <si>
    <t>Numatomas kiekis 6 vnt.</t>
  </si>
  <si>
    <t>Numatomas kiekis 24 vnt.</t>
  </si>
  <si>
    <t>Ref.: EG29011</t>
  </si>
  <si>
    <t>Numatomas kiekis 12 vnt.</t>
  </si>
  <si>
    <t>Ref.: 8339DCE</t>
  </si>
  <si>
    <t>Sterilus rinkinys įpakuotas vienoje plastikinėje pakuotėje. Sterili pakuotė turi 2 nuklijuojamus lipdukus su sterilumo kontrolės ir gamybos duomenimis. Sterili pakuotė  lengvai atplėšiama – turi atplėšimo kampų žymėjimus su laisvu nepriklijuotu kraštu. Trijų lygių pakuotė. Atitinka Medicinos Prietaisų Direktyvos ir standartų reikalavimus. Pažymėtas CE ženklu. Įvertinimui pristatomi 2 vnt. sterilių rinkinių pavyzdžiai.                                                                                                        Maišo dydis  Mayo staliukui 80x142 cm, pagamintas iš polietileno ir neaustinės polipropileno medžiagos su padidinta skysčių sugėrimo zona, 55x88 cm.</t>
  </si>
  <si>
    <t xml:space="preserve">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Apklotas instrumentiniam staliukui 140x190 cm - 1 vnt.   2) Dubenėlis 250 ml, skaidrus. 3) Skalpelio ašmenys Nr. 11 - 1 vnt. 4)  Standartinės apsaugos chalatas, XL dydžio, 140 cm. ilgio. Chalatas turi diržą, prie kaklo susisega lipnia juostele, 15 cm, rankovės su elastiniais rankogaliais gerai priglundančiais prie riešo, 7 cm - 4 vnt. 5) Marliniai tvarstukai 7,5x7,5 cm, 8 sluoksnių - 10 vnt. 6) Rankovė kamerai su perforuotu galu 13x244 cm - 4 vnt. 7) Tvarstukas su pleistru 5x7 cm - 2 vnt. 8) Tvarstukas su pleistru 8x10 cm - 1 vnt. 9) Ginekologinis-laparaskopinis apklotas 254/284x277 cm su abdominalinia lipnia trapecijos formos anga 18x23x23 cm ir šalia angos esančia padidinto skysčių sugėrimo zona 42/30x49 cm bei perinealine anga 8x15 cm  ir šalia angos esančia padidinto skysčių sugėrimo zona 30x30 cm. Apklotas turi integruotus apvalkalus kojomis, skysčių surinkimo maišą, 6 vnt. laidų ir vamzdelių laikiklius bei kilimėlį instrumentams neslidžiu paviršiumi. Pagamintas iš tvirtos trijų sluoksnių medžiagos; viršutinis pagamintas iš neaustinės polipropileno medžiagos gerai sugeria skysčius, vidurinis iš polietileno plėvelės visiškai nepralaidus, apatinis- apsauginis neaustinės medžiagos sluoksnis -1 vnt.    </t>
  </si>
  <si>
    <t>TB29960CEA</t>
  </si>
  <si>
    <t>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Apklotas 196/249x300 cm su skaidraus tvirto plastiko skysčių surinkimo maišu, incizine plėvele 30x35 cm, padidinto skysčių sugėrimo zonomis 50x65 cm ir 40x55 cm bei 4 vnt. vamzdelių ir laidų  laikikliais. Pagamintas iš tvirtos 3 sluoksnių medžiagos: viršutinis sluoksnis pagamintas iš neaustinės medžiagos gerai sugeria skysčius, vidurinis iš polietileno plėvelės, visiškai nepralaidus, apatinis-apsauginis neaustinės medžiagos sluoksnis- 1 vnt. 2) Maišas Mayo staliukui  80x142cm  - 1 vnt. 3) Apklotas instrumentiniam staliukui 140x190 cm - 1 vnt. 4) "Velcro" juostelė 2,5 x14 cm - 1 vnt. 5) Dubenėlis skaidrus 250 ml - 1 vnt. 6) Skalpelio ašmenys su koteliu Nr. 21 - 2 vnt.  6) Standartinės apsaugos chalatas, XL dydžio,140 cm. ilgio. Chalatas turi diržą, prie kaklo susisega lipnia juostele,15 cm, rankovės su elastiniais rankogaliais gerai priglundančiais prie riešo,7 cm - 3 vnt.  7) Marliniai tvarstukai 7,5x7,5 cm, 8 sluoksnių - 6 vnt. 8) Rankovė  kamerai su perforuotu galu 13 x 244 cm - 1 vnt. 9) Tvarstukas su pleistru 10x25cm - 1 vnt.  10)Yankauer atsiurbimo sistema su antgaliu 300 cm - 1 vnt. 11) Popierinės servetėlės 30x39 cm - 4 vnt. 12) Apklotas 100x120 cm pagamintas iš tvirtos dviejų sluoksnių medžiagos: viršutinis - pagamintas iš neaustinės medžuiagos, gerai sugeria skysčius, apatinis visiškai nepralaidus , pagamintas iš polietileno plėvelės - 1 vnt.</t>
  </si>
  <si>
    <t>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Apsauginis paklotas 150x90 cm, pagamintas iš ne mažiau dviejų sluoksnių medžiagos: viršutinis iš neaustinės medžiagos, gerai sugeria skusčius, apatinis visiškai nepralaidus, pagamintas iš polietileno plėvelės - 2 vnt.
2) Apsauginis paklotas 75x90 cm,  pagamintas iš ne mažiau dviejų sluoksnių medžiagos: viršutinis iš neaustinės medžiagos, gerai sugeria skusčius, apatinis visiškai nepralaidus, pagamintas iš polietileno plėvelės - 2 vnt.
3) Absorbuojantis  paklotas 76x91 cm, pagamintas iš trijų  sluoksnių medžiagos: viršutinis iš neaustinės medžiagos, gerai sugeria skusčius,  vidurinidis iš gerai sugeriančio polimero, apatinis visiškai nepralaidus, pagamintas iš polietileno plėvelės  ir neaustinės medžiagos– 1  vnt.</t>
  </si>
  <si>
    <t xml:space="preserve">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Apklotas instrumentiniam staliukui 140x190 cm - 1 vnt. 2) Rankovė video kamerai su elastine anga 17,5 x 240 cm - 2 vnt. 3) Tvarstukas su pleistru 5x7 cm - 2 vnt. 4) Tvarstukas su pleistru 8x10 cm - 1 vnt. 5) Skalpelio ašmenys su koteliu Nr. 11 - 1 vnt. 6)  Standartinės apsaugos chalatas, XL dydžio, 140 cm. ilgio. Chalatas turi diržą, prie kaklo susisega lipnia juostele, 15 cm, rankovės su elastiniais rankogaliais gerai priglundančiais prie riešo, 7 cm - 3 vnt. 7) Dubuo 250 ml, skaidrus, sugraduotas - 1 vnt. 8)  Marliniai tvarstukai 7,5x7,5 cm, 8 sluoksnių - 10 vnt. 9) Paciento apklotas 240x326 cm su lipnia trikampe anga 20x28 cm, integruotais kojų apvalkalais ir 2 vnt. vamzdelių ir laidų laikiklių.  Skysčių sugėrimo zona  58x66 cm - 1 vnt. 10) Popierinės servetėlės 30x39 cm - 2 vnt.  </t>
  </si>
  <si>
    <t>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Angiografinis apklotasi 221x343 su 2 femoralinėmis angomis 15x15 cm, kurios kraštai dengti incizine plėvele. Apklotas pagamintas iš tvirtos trijų sluoksnių medžiagos: viršutinis pagamintas iš neaustinės polipropileno medžiagos gerai sugeria skysčius, vidurinis iš polietileno plėvelės, visiškai nepralaidus, apatinis - apsauginis neaustinės medžiagos sluoksnis. Arčiausiai žaizdos esanti padidinto skysčių sugėrimo zonos dydis 75x115 cm - 1 vnt. 2)  Apklotas apsauginiam stovui 160x260 cm su lipniu kraštu. Pagamintas iš tvirtos dviejų sluoksnių medžiagos: viršutinis pagamintas iš neaustinės medžiagos, gerai sugeria skysčius, apatinis- visiškai nepralaidus, pagamintas iš polietileno plėvelės - 1 vnt. 3) Apklotas instrumentiniam staliukui 140x190 cm - 1 vnt. 4) Dangalas skaidrus aparatūrai su gumyte - maišo formos, 100 cm diametro - 1 vnt. 5) Skaidrus, graduotas plastikinis indas 60 ml - 1 vnt., 250 ml - 2 vnt., spalvotas graduotas plastikinis  indas 250 ml- 1 vnt. 6) Kempinėlė 5x5 cm su koteliu 18 cm - 3 vnt. 7) Švirkštai (10ml L/L - 1 vnt., 5 ml, L/L - 2 vnt., 20 ml,L/L - 1 vnt.) 8) Adatos hipoderminės (20Gx38 mm - 2 vnt., 21Gx38 mm - 2 vnt., 15Gx50 mm - 1 vnt.) 9) Dislokacinė kišenė širmai 102x102 cm - 1 vnt. 10) Neaustinės medžiagos skarelės 40x40 cm, su XR siūlu -3 vnt. 11) Marliniai tvarstukai 5x5 cm, 12 sluoksnių- 30 vnt. 12) Popierinės servetėlės 39x58 cm - 3 vnt. 13) Operacinė tvirta juosta 9x50 cm -2 vnt. 14) Standartinės apsaugos chalatas, XL dydžio, 140 cm. ilgio. Chalatas turi diržą, prie kaklo susisega lipnia juostele, 15 cm, rankovės su elastiniais rankogaliais gerai priglundančiais prie riešo, 7 cm - 1 vnt. 15) Standartinės apsaugos chalatas, 2XXL dydžio,170 cm. ilgio. Chalatas turi diržą, prie kaklo susisega lipnia juostele, 15 cm, rankovės su elastiniais rankogaliais gerai priglundančiais prie riešo, 7 cm - 1 vnt. Pastaba: kempinėlė su koteliu ir indas 250 ml atskirai supakuoti į krepinį popierių ir patalpinti ant viso rinkinio viršaus.</t>
  </si>
  <si>
    <t>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Radialinis apklotas 230x358 cm, su 2 femoralinėmis angomis 15x15 cm, kurios kraštai dengti incizine plėvele ir 2 radialinėmis angomis 9x12 cm, kurios kraštai dengti incizine plėvele. Apklotas pagamintas iš tvirtos trijų sluoksnių medžiagos: viršutinis pagamintas iš neaustinės polipropileno medžiagos gerai sugeria skysčius, vidurinis iš polietileno plėvelės visiškai nepralaidus, apatinis apsauginis neaustinės medžiagos sluoksnis. Arčiausia žaizdos esanti T formos padidintos skysčių sugėrimo zonos dydis 100x120/100x70 cm - 1 vnt. 2) Apklotas apsauginiam stovui 160x260 cm su lipniu kraštu, pagamintas iš tvirtos dviejų sluoksnių medžiagos: viršutinis pagamintas iš neaustinės medžiagos, gerai sugeria skysčius, apatinis visiškai nepralaidus, pagamintas iš polietileno plėvelės - 1vnt.  3) Apklotas instrumentiniam staliukui 140x190 cm  - 1 vnt. 4) Dangalas skaidrus aparatūrai su gumyte - maišo formos,100 cm diametro - 1 vnt. 5) Skaidrus plastikinis graduotas indas: 60 ml - 1 vnt., 250 ml - 2 vnt., spalvotas, graduotas plastikinis indas 250 ml - 1 vnt. 6) Kempinėlė 5x5 cm su koteliu 18 cm - 3 vnt. 7) Švirkštai: 10 ml, L/L - 2 vnt.; 5 ml, L/L - 2 vnt.; 20 ml L/L - 2 vnt. 8) Adatos hipoderminės: 20G x38 mm - 2 vnt., 21G x38 mm  - 2 vnt., 18G x38 mm - 1 vnt. 9) Dislokacinė kišenė širmai 102x102 cm  - 1 vnt. 10) Apklotas150x90, pagamintas iš tvirtos dviejų sluoksnių medžiagos: viršutinis pagamintas iš neaustinės medžiagos gerai sugeria skysčius, apatinis visiškai nepralaidus, pagamintas iš polietileno plėvelės - 1 vnt. 11) Absorbuojantis apklotas lipniu kraštu 30x50 cm, pagamintas iš tvirtos trijų slauoksnių medžiagos: viršutinis pagamintas iš neaustino polipropileno medžiagos gerai sugeria skysčius, vidurinis iš polietileno plėvelės visiškai nepralaidus, apatinis - apsauginis neaustinės medžiagos sluoksnis 1 vnt. 12) Neaustinės medžiagos skarelės 40x40 cm, su XR siūlu - 3 vnt. 13) Marliniai tvarstukai 5x5 cm, 12 sluoksnių - 30 vnt. 14) Popierinės servetėlės 39x58 cm - 3 vnt. 15) Operacinė lipni juosta 9x50 cm - 2 vnt. 16)  Chirurginis standartinės apsaugos chalatas, XL dydžio, 140 cm. ilgio. Chalatas turi diržą, prie kaklo susisega lipnia juostele, 15 cm, rankovės su elastiniais rankogaliais gerai priglundančiais prie riešo, 7 cm - 1 vnt. 17) Chrurginis standartinės apsaugos chalatas, 2XXL dydžio, 170 cm. ilgio. Chalatas turi diržą, prie kaklo susisega lipnia juostele 15 cm, rankovės su elastiniais rankogaliais gerai priglundančiais prie riešo, 7cm - 1 vnt. Pastaba : kempinėlė su koteliu ir indas 250 ml atskirai supakuoti į krepinį popierių ir patalpinti ant viso rinkinio viršaus.</t>
  </si>
  <si>
    <t xml:space="preserve">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Apklotas 150x110 cm su lipnia ovalia anga 8x6 cm, pagamintas iš tvirtos trijų sluoksnių medžiagos viršutinis pagamintas iš neaustinės polipropileno medžiagos gerai sugeria skysčius, vidurinis iš polietileno plėvelės, visiškai nepralaidus skysčiams, apatinis apsauginis iš neaustinės medžiagos - 1 vnt. 2) Kempinėlė 5x5 cm su koteliu 18 cm - 2 vnt. 3) Skaidrus graduotas plastikinis indas 250 ml - 1 vnt. 4) Marliniai tvarstukai 5x5 cm,12 sluoksnių - 10 vnt. </t>
  </si>
  <si>
    <r>
      <t xml:space="preserve">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t>
    </r>
    <r>
      <rPr>
        <sz val="10"/>
        <rFont val="Times New Roman"/>
        <family val="1"/>
        <charset val="186"/>
      </rPr>
      <t>Sudėtis:</t>
    </r>
    <r>
      <rPr>
        <sz val="10"/>
        <rFont val="Times New Roman"/>
        <family val="1"/>
      </rPr>
      <t xml:space="preserve">
1) Apklotas instrumentiniam staliukui 140x190 cm  - 1 vnt.                                                                                         
2) Paciento apklotas 280/175x242 cm su 8 cm diametro lipnia suprapubine anga. Turi integruotus užvalkalus kojoms, antpirštį digitaliniam tyrimui ir 5 cm diametro perinealinę angą. 95x50 cm dydžio integruotas skysčių surinkimo maišas turi filtrą bei skysčių išleidimo angą. Pagamintas iš tvirtos  dviejų sluoknių medžiagos: viršutinis  pagamintas iš neaustinės medžiagos, gerai sugeria skysčius, apatinis visiškai nepralaidus pagamintas iš polietileno plėvelės - 1 vnt.
3) Standartinės apsaugos chalatas, XL dydžio,140 cm. ilgio. Chalatas turi diržą, prie kaklo susisega lipnia juostele 15 cm, rankovės su elastiniais rankogaliais gerai priglundančiais prie riešo, 7 cm ilgio - 1 vnt.
4) Urologinis chirurginis chalatas su prailginta kloste priekyje, XL dydžio,130 cm. Chalatas turi diržą, prie kaklo susisega su lipnia juostele 15 cm. Rankovės su elastiniais rankogaliais gerai priglundančiais prie riešo 7 cm. Chalato priekinė dalis pagaminta iš polietileno, nugaros dalis iš neaustinės polipropileno medžiagos.Sustiprinta zona per visą rankovių ilgį. Sustiprinta zona pagaminta iš neaustinio polipropileno medžiagos ir orui laidaus polietileno - 1 vnt.
5) Šlapimo surinktuvas 2000 ml, su išleidimo antgaliu - 1 vnt.
6) Dubuo 500 ml, skaidrus, sugraduotas - 1 vnt.
7) Rankovė video kamerai su perforuotu galu, 13 x 244 cm  - su perforuotu galu, 2 lipniomis juostelėmis - 2 vnt.
 8) Marlinės servetėlės 10x20 cm, 12 sluoksnių - 5 vnt.        9) Rinkinys operacinio  lauko paruošimui  (dubuo 250 ml, tiesios žnyplės 24 cm. ilgio, neaustinės medžiagos apvalūs tamponai 5 cm diametro - 5 vnt.) - 1 vnt.  10) Gelis lubrikantas 5 gr.- 1 vnt.   Pastaba: Standartinės apsaugos chalatas supakuotas rinkinio viršuje.</t>
    </r>
  </si>
  <si>
    <r>
      <t>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Apklotas instrumentiniam staliukui 140x190 cm - 1 vnt.   2) Maišas Mayo staliukui  80x142 cm - 1 vnt. 3) Paciento apklotas 300x183 cm ovalus incizinis plotas 20x30 cm, anga 5 cm. Apklotas turi padidinto skysčių sugėrimo zoną  11x51 cm. Skaidrus maišas 58x109 cm su skysčių išleidimo anga bei lanksčiu metaliniu sutvirtinimu formos suteikimui - 1 vnt. 4) Standartinės apsaugos chalatas, XL dydžio,140 cm. ilgio. Chalatas turi diržą, prie kaklo susisega lipnia juostele 15 cm, rankovės su elastiniais rankogaliais gerai priglundančiais prie riešo 7 cm - 1 vnt. 5) Padidintos apsaugos chalatas, sustiprinta zona per visą chalato priekį ir rankovių ilgį,  2XLL dydžio, 170 cm ilgio. Chalatas turi diržą  prie kaklo susisega  lipnia juostele 15 cm. Rankovės su elastiniais rankogaliais gerai priglundančiais prie riešo 7 cm. - 2 vnt. 6) Rinkinys operacinio lauko paruošimui  (dubuo 250 ml</t>
    </r>
    <r>
      <rPr>
        <sz val="10"/>
        <rFont val="Times New Roman"/>
        <family val="1"/>
      </rPr>
      <t>, tiesios žnyplės 24 cm. ilgio, neaustinės medžiagos apvalūs tamponai 5 cm diametro - 5 vnt.) - 1 vnt.</t>
    </r>
    <r>
      <rPr>
        <sz val="10"/>
        <rFont val="Times New Roman"/>
        <family val="1"/>
        <charset val="186"/>
      </rPr>
      <t xml:space="preserve"> 7) Marlinės servetėlės 10x20 cm, 12 sluoksnių - 10 vnt, 7,5x7,5 cm, 8 sluosnių - 10 vnt. 8) Rankovė kamerai 13 x 244 cm, su perforuotu galu, su 2 lipniomis juostelėmis - 3 vnt. 9) Siurbimo vamzdelis D-0,7 cm, 200 cm ilgio - 1 vnt.  10) Gelis lubrikantas 5 gr. -1 vnt. 11) Skalpelio ašmenys su koteliu Nr. 11 - 1 vnt.  12) Skysčių infuzijos sistema - 1 vnt. Pastaba: Standartinės apsaugos chalatas supakuotas rinkinio viršuje.                        </t>
    </r>
  </si>
  <si>
    <t xml:space="preserve">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Apklotas instrumentiniam staliukui 140x190 cm - 1 vnt.  2) Paciento apklotas 250/290x250 cm su integruotais kojų apvalkalais. Turi perinealinę 5 cm diametro angą ir lipnią suprapubinę 8 cm diametro angą. Skysčių surinkimo maišas 95x50 cm su filtru ir skysčių išleidimo anga ir lipduku maišo tvirtinimui. Antpirštis analinei apžiūrai. Pagamintas iš dviejų sluoksnių medžiagos:viršutinis gerai sugeria skysčius, apatinis visiškai nepralaidus pagamintas iš polietileno plėvelės - 1 vnt. 3) Standartinės apsaugos chalatas, XL dydžio, 140 cm. ilgio. Chalatas turi diržą, prie kaklo susisega lipnia juostele 15 cm, rankovės su elastiniais rankogaliais gerai priglundančiais prie riešo, 7 cm - 1 vnt. 4) Padidintos apsaugos chalatas, sustiprinta zona per visą chalato priekį ir rankovių ilgį, 2XLL dydžio, 170 cm ilgio. Chalatas turi diržą  prie kaklo susisega  lipnia juostele 15 cm. Rankovės su elastiniais rankogaliais gerai priglundančiais prie riešo 7 cm. - 1 vnt. 5) Rankovė kamerai 13 x 244 cm su perforuotu galu, 2 lipniomis juostelėmis - 2 vnt. 6) Rinkinys operacinio     lauko paruošimui  (dubuo 250 ml, tiesios žnyplės 24 cm. ilgio, neaustinės medžiagos apvalūs tamponai 5 cm diametro - 5 vnt.) - 1 vnt.  7) Marliniai tvarstukai 7,5x7,5 cm  8 sluosnių - 5 vnt. 8) Gelis lubrikantas 5 g - 1 vnt.  Pastaba: Standartinės apsaugos chalatas supakuotas rinkinio viršuje.                     </t>
  </si>
  <si>
    <t xml:space="preserve">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Sudėtis:  1) Apklotas instrumentiniam staliukui 140x190 cm - 1 vnt.   2) Maišas Mayo staliukui 80x142 cm. 3) Paciento apklotas 221x307 cm su elastine 6 cm diametro anga ir skysčių surinkimo maišu. Apklotas turi padidinto skysčių sugėrimo zoną 74x97 cm - 1 vnt. 4) Popierinės servetėlės 30x39 cm - 2 vnt. 5) Padidintos apsaugos chalatas, sustiprinta zona per visą chalato priekį ir rankovių ilgį, 2XLL dydžio, 170 cm ilgio. Chalatas turi diržą  prie kaklo susisega  lipnia juostele, 15 cm. Rankovės su elastiniais rankogaliais gerai priglundančiais prie riešo, 7 cm. - 1 vnt. 6) Standartinės apsaugos chalatas, XL dydžio, 140 cm. ilgio. Chalatas turi diržą, prie kaklo susisega lipnia juostele,15 cm, rankovės su elastiniais rankogaliais gerai priglundančiais prie riešo, 7 cm - 1 vnt. 7) Švirkštas 20 ml. L/S -1 vnt. 8) Adata 21G, 3,8 cm - 1 vnt. 9) Adata 18G, 5 cm - 1 vnt. 10) Skalpelio ašmenys su koteliu Nr.11 - 1 vnt. 11) Dubuo 500 ml , skaidrus, sugraduotas - 1 vnt.
12) Rankovė video kamerai su elastine anga, 17,5 x 240 cm  - 1 vnt. 13)  Atsiurbimo vamzdelis D-0,6 cm, 300 cm -1 vnt. 14) Apklotas 75x90 cm  pagamintas iš dviejų sluoksnių tvirtos medžiagos; viršutinis pagamintas iš neaustinės medžiagos, gerai sugeria skysčius, apatinis visiškai nepralaidus, pagamintas iš polietileno plėvelės - 1 vnt. 15) Maišas kojai, pagamintas iš skysčiams nepralaidžios neaustinės medžiagos 36,5x72 cm -1 vnt. 16) Elastinis bintas 12x500 cm - 1 vnt. 17) Drenas žaizdai Ch 8 - 50 cm -1 vnt. Pastaba: Standartinės apsaugos chalatas supakuotas rinkinio viršuje.               </t>
  </si>
  <si>
    <r>
      <t xml:space="preserve">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Sudėtis: : 1) Apklotas instrumentiniam staliukui 140 x190 cm - 1 vnt. 2) Apklotas  200x260 cm su lipniu plyšiu 20x102 cm,  pagamintas iš tvirtos dviejų sluoksnių medžiagos: viršutinis pagamintas iš neaustinės medžiagos, gerai sugeria skysčius, apatinis visiškai nepralaidus, pagamintas iš polietileno plėvelės - 1 vnt. 3) Rinkinys operacinio  lauko paruošimui  (dubuo 250 ml - 2 vnt, tiesios žnyplės </t>
    </r>
    <r>
      <rPr>
        <sz val="10"/>
        <rFont val="Times New Roman"/>
        <family val="1"/>
      </rPr>
      <t>24 cm. ilgio, neaustinės medžiagos apvalūs tamponai 5 cm diametro - 5 vnt.) - 1 vnt</t>
    </r>
    <r>
      <rPr>
        <sz val="10"/>
        <rFont val="Times New Roman"/>
        <family val="1"/>
        <charset val="186"/>
      </rPr>
      <t>.4) Standartinės apsaugos chalatas, XL dydžio,140 cm. ilgio. Chalatas turi diržą, prie kaklo susisega lipnia juostele, 15 cm, rankovės su elastiniais rankogaliais gerai priglundančiais prie riešo, 7cm - 1 vnt.  Pastaba:  Standartinės apsaugos chalatas supakuotas rinkinio viršuje.</t>
    </r>
  </si>
  <si>
    <t xml:space="preserve">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Apklotas instrumentiniam staliukui 140 x 190 cm - 1 vnt. 2) Litotominis apklotas 260x304 cm su lipnia perinialine anga 12x10 cm, integruotais kojų apvalkalais, pagamintas iš vientisos hidrofobiškos medžiagos su perpintomis polipropileno gijomis - 1 vnt. 3) Standartinės apsaugos chalatas, XL dydžio, 140 cm ilgio. Chalatas turi diržą, prie kaklo susisega lipnia juostele, 15 cm, rankovės su elastiniais rankogaliais gerai priglundančiais prie riešo, 7 cm - 1 vnt. 4)  Standartinės  apsaugos chirurginis chalatas, 2XLL dydžio, 170 cm ilgio. Chalatas turi diržą , prie kaklo susisega  lipnia juostele, 15 cm.. Rankovės su elastiniais rankogaliais gerai priglundančiais prie riešo, 7 cm - 1 vnt.  5)  Gelis lubrikantas 5 g - 1 vnt. 6)  Rinkinys operacinio lauko paruošimui  (dubuo 250 ml, tiesios žnyplės 24 cm. ilgio, neaustinės medžiagos apvalūs tamponai 5 cm diametro - 5 vnt.) - 1 vnt.   7) Marliniai tvarstukai 12 sluoksnių: 10x20 cm -10 vnt.; 5x5 cm - 20 vnt.; 10x10 cm - 10  vnt.   Pastaba: Standartinės apsaugos chalatas supakuotas rinkinio viršuje.                                                                                     </t>
  </si>
  <si>
    <t xml:space="preserve">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Apklotas instrumentiniam staliukui 140x190 cm - 1 vnt.   2) Paciento apklotas 196/254x314 cm su abdominaline lipnia anga 25x28 cm ir dviejų dalių instrumentų kišenėmis iš abiejų angos pusių, pagamintas iš tvirtos dviejų sluoksnių medžiagos: viršutinis iš neaustinės medžiagos gerai sugeria skysčius, apatinis nepralaidusskysčiams pagamintas iš polietileno plėvelės. Padidinto skysčių sugėrimo zona  41x107 cm - 1 vnt. 3) Rankovė kamerai 13x244 cm  su perforuotu galu, 2 lipniomis juostelėmis - 2 vnt. 4) Standartinės apsaugos chalatas, XLL dydžio, 150 cm. ilgio. Chalatas turi diržą, prie kaklo susisega lipnia juostele, 15 cm, rankovės su elastiniais rankogaliais gerai priglundančiais prie riešo, 7 cm - 2 vnt. 5) Standartinės apsaugos chalatas, XL dydžio, 140 cm. ilgio. Chalatas turi diržą, prie kaklo susisega lipnia juostele,15 cm, rankovės su elastiniais rankogaliais gerai priglundančiais prie riešo, 7cm - 1 vnt. 6) Tvarstukas su pleistru 5x7 cm - 3 vnt.; 8x10 cm - 1 vnt. 7) Dubuo 250 ml, sugraduotas - 1 vnt. 8) Skalpelio ašmenys su koteliu Nr.11-1 vnt. 9)  Marliniai tvarstukai 7,5x7,5 cm, 12 sluoksnių  - 5 vnt.; 10x10 cm, 16 sluoksnių  - 5vnt. 10)  Rinkinys operacinio lauko paruošimui  (dubuo 250 ml, tiesios žnyplės  24 cm. ilgio, neaustinės medžiagos apvalūs tamponai 5 cm diametro - 5 vnt.) - 1 vnt.   11) Švirkštas 20 ml, L/S - 1 vnt.   Pastaba: Standartinės apsaugos chalatas supakuotas rinkinio viršuje.                                                  </t>
  </si>
  <si>
    <t>Quote Nr. 1483606</t>
  </si>
  <si>
    <t>Quote Nr. 1483608</t>
  </si>
  <si>
    <t>Quote Nr. 1483607</t>
  </si>
  <si>
    <t>Quote Nr. 1483609</t>
  </si>
  <si>
    <t>Quote Nr. 1483611</t>
  </si>
  <si>
    <t>Quote Nr. 1483618</t>
  </si>
  <si>
    <t>QuoteNr. 1483617</t>
  </si>
  <si>
    <t>Quote Nr. 1483616</t>
  </si>
  <si>
    <t>Quote Nr. 1483613</t>
  </si>
  <si>
    <t>Quote Nr. 1483615</t>
  </si>
  <si>
    <t>Quote Nr. 1483612</t>
  </si>
  <si>
    <t>Quote Nr. 1483619</t>
  </si>
  <si>
    <t>Quote Nr. 1483620</t>
  </si>
  <si>
    <t>Quote Nr. 1483621</t>
  </si>
  <si>
    <t>Numatomas kiekis 5 vnt.</t>
  </si>
  <si>
    <t xml:space="preserve">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Apklotas instrumentiniam staliukui 140x190 cm - 1 vnt. 2) Maišas Mayo staliukui  80x142 cm - 1 vnt. 3) Apklotas lipniu kraštu 100x98 cm, pagamintas iš tvirtos trijų sluoksnių medžiagos: viršutinis pagamintas iš naustinės polipropileno medžiagos gerai sugeria skysčius, vidurinis iš polietileno plėvelės, apatinis apsauginis neaustinės medžiagos sluoksnis. Padidinta skysčių sugėrimo zona 65x39 cm - 2 vnt. 4) Apklotas lipniu kraštu 196x200 cm, su integruotais vamzdelių ir laidų laikikliais, pagamintas iš tvirtos trijų sluoksnių medžiagos: viršutinis pagamintas iš neaustinės polipropileno medžiagos gerai sugeria skysčius, vidurinis iš polietileno plėvelės, visiškai nepralaidus, apatinis apsauginis neaustinės medžiagos sluoksnis. Padidinta skysčių sugėrimo zona 65x39 cm - 1 vnt. 5) Apklotas ilgojoje kraštinėje lipniu kraštu 260x160 cm, pagamintas iš tvirtos trijų sluoksnių medžiagos : viršutinis pagamintas iš neaustinės polipropileno mdžiagos gerai sugeria skysčius, vidurinisiš polietileno plėvelės, visiškai nepralaidus, apatinis- apsauginis neaustinės medžiagos sluoksnis. Padidinta skysčių sugėrimo zona 60x40 cm  - 1 vnt. 6) Popierinės servetėlės 30x39 cm -4 vnt. 7) "Velcro" juostelė 2,5x14 cm - 1 vnt. 8)  Rinkinys operacinio     lauko paruošimui  (dubuo 250 ml - 2 vnt, tiesios žnyplės 24 cm. ilgio, neaustinės medžiagos apvalūs tamponai 5 cm diametro - 10 vnt.) - 1 vnt.   9) Standartinės apsaugos chalatas, XL dydžio, 140 cm. ilgio. Chalatas turi diržą, prie kaklo susisega lipnia juostele, 15 cm, rankovės su elastiniais rankogaliais gerai priglundančiais prie riešo, 7 cm - 1 vnt. Pastaba: Standartinės apsaugos chalatas supakuotas rinkinio viršuje.                                                  </t>
  </si>
  <si>
    <t>Sterilus rinkinys įpakuotas vienoje plastikinėje pakuotėje. Sterili pakuotė turi 4 nuklijuojamus lipdukų su sterilumo kontrolės ir gamybos duomenimis. Lipnios apkloto dalys gerai limpa prie odos, sulipusios tarpusavyje lengvai atsiskiria, nepažeidžiant apkloto, lipnios dalys išlieka prilipusios prie odos visos operacijos metu. Atitinka Medicinos Prietaisų Direktyvos 93/42/EEB  ir standarto EN-13795, CFR 1610 1 klasės, EN ISO 13485 standartų reikalavimus. Pateikiami tai įrodantys dokumentai. Pažymėtas CE ženklu. Įvertinimui pristatomi 2 vnt. sterilių rinkinių pavyzdžiai. Sudėtis:   1) Apklotas instrumentiniam staliukui 140x190 cm - 1 vnt.  2) Litotominis apklotas 89/312x229 cm, pagamintas iš tvirtos trijų sluoksnių medžiagos : viršutinis pagamintas iš neaustinės polipropileno medžiagos gerai sugeria skysčius, vidurinis iš polietileno plėvelės, visiškai nepralaidus, apatinis - apsauginis neaustinės medžiagos sluoksnis. Padidinta skysčių sugėrimo zona 52x58 cm. Apklotas su lipnia perinealine 6x17 cm dydžio anga, integruotais kojų apvalkalais, vamzdelių bei laidų laikikliais 2 vnt. - 1 vnt. 3) Apklotas su lipniu kraštu 65x49 cm, pagamintas iš tvirtos trijų sluoksnių medžiagos: viršutinis pagamintas iš neaustinės polipropileno medžiagos gerai sugeria skysčius, vidurinis iš polietileno plėvelės visiškai nepralaidus, apatinis-apsauginis neaustinės medžiagos sluoksnis - 1 vnt. 4) Apklotas po sėdmenimis 96x125 cm su padidinto skysčių sugėrimo zonomis 52x37 cm ir 52x23 cm - 1 vnt. 5) Popieriniai rankšluosčiai 30x20 cm,  sulankstyti -2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</si>
</sst>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20" x14ac:knownFonts="1">
    <font>
      <sz val="11"/>
      <color theme="1"/>
      <name val="Calibri"/>
      <family val="2"/>
      <charset val="186"/>
      <scheme val="minor"/>
    </font>
    <font>
      <b/>
      <sz val="10"/>
      <color indexed="8"/>
      <name val="Times New Roman"/>
      <family val="1"/>
      <charset val="186"/>
    </font>
    <font>
      <b/>
      <sz val="11"/>
      <name val="Times New Roman"/>
      <family val="1"/>
      <charset val="186"/>
    </font>
    <font>
      <sz val="11"/>
      <name val="Times New Roman"/>
      <family val="1"/>
      <charset val="186"/>
    </font>
    <font>
      <sz val="10"/>
      <name val="Times New Roman"/>
      <family val="1"/>
      <charset val="186"/>
    </font>
    <font>
      <b/>
      <sz val="11"/>
      <color indexed="8"/>
      <name val="Times New Roman"/>
      <family val="1"/>
      <charset val="186"/>
    </font>
    <font>
      <b/>
      <sz val="11"/>
      <color theme="1"/>
      <name val="Calibri"/>
      <family val="2"/>
      <charset val="186"/>
      <scheme val="minor"/>
    </font>
    <font>
      <sz val="11"/>
      <color theme="1"/>
      <name val="Times New Roman"/>
      <family val="1"/>
      <charset val="186"/>
    </font>
    <font>
      <b/>
      <sz val="11"/>
      <color theme="1"/>
      <name val="Times New Roman"/>
      <family val="1"/>
      <charset val="186"/>
    </font>
    <font>
      <sz val="11"/>
      <color theme="1"/>
      <name val="Times New Roman"/>
      <family val="1"/>
    </font>
    <font>
      <b/>
      <sz val="11"/>
      <color theme="1"/>
      <name val="Times New Roman"/>
      <family val="1"/>
    </font>
    <font>
      <b/>
      <sz val="10"/>
      <color theme="1"/>
      <name val="Times New Roman"/>
      <family val="1"/>
    </font>
    <font>
      <b/>
      <sz val="11"/>
      <name val="Times New Roman"/>
      <family val="1"/>
    </font>
    <font>
      <sz val="10"/>
      <name val="Times New Roman"/>
      <family val="1"/>
    </font>
    <font>
      <b/>
      <sz val="10"/>
      <name val="Times New Roman"/>
      <family val="1"/>
    </font>
    <font>
      <b/>
      <sz val="10"/>
      <name val="Times New Roman"/>
      <family val="1"/>
      <charset val="186"/>
    </font>
    <font>
      <sz val="11"/>
      <name val="Calibri"/>
      <family val="2"/>
      <charset val="186"/>
      <scheme val="minor"/>
    </font>
    <font>
      <sz val="11"/>
      <name val="Times New Roman"/>
      <family val="1"/>
    </font>
    <font>
      <b/>
      <sz val="11"/>
      <name val="Calibri"/>
      <family val="2"/>
      <charset val="186"/>
      <scheme val="minor"/>
    </font>
    <font>
      <sz val="8"/>
      <name val="Calibri"/>
      <family val="2"/>
      <charset val="186"/>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108">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vertical="top"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4" fillId="2" borderId="1" xfId="0" applyFont="1" applyFill="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3" fillId="0" borderId="2" xfId="0" applyFont="1" applyBorder="1" applyAlignment="1">
      <alignment horizontal="center" vertical="top" wrapText="1"/>
    </xf>
    <xf numFmtId="0" fontId="5" fillId="0" borderId="1" xfId="0" applyFont="1" applyBorder="1" applyAlignment="1">
      <alignment horizontal="right" vertical="top" wrapText="1"/>
    </xf>
    <xf numFmtId="0" fontId="2" fillId="0" borderId="2" xfId="0" applyFont="1" applyBorder="1" applyAlignment="1">
      <alignment horizontal="center" vertical="top" wrapText="1"/>
    </xf>
    <xf numFmtId="0" fontId="2" fillId="0" borderId="5" xfId="0" applyFont="1" applyBorder="1" applyAlignment="1">
      <alignment vertical="top" wrapText="1"/>
    </xf>
    <xf numFmtId="49" fontId="2"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1" fontId="2" fillId="0" borderId="1" xfId="0" applyNumberFormat="1" applyFont="1" applyBorder="1" applyAlignment="1">
      <alignment horizontal="center" vertical="top" wrapText="1"/>
    </xf>
    <xf numFmtId="49" fontId="1" fillId="0" borderId="1" xfId="0" applyNumberFormat="1" applyFont="1" applyBorder="1" applyAlignment="1">
      <alignment horizontal="center" vertical="center" wrapText="1"/>
    </xf>
    <xf numFmtId="49" fontId="8" fillId="0" borderId="1" xfId="0" applyNumberFormat="1" applyFont="1" applyBorder="1" applyAlignment="1">
      <alignment horizontal="left" vertical="top" wrapText="1"/>
    </xf>
    <xf numFmtId="49" fontId="8" fillId="0" borderId="1" xfId="0" applyNumberFormat="1" applyFont="1" applyBorder="1" applyAlignment="1">
      <alignment horizontal="left" vertical="top"/>
    </xf>
    <xf numFmtId="49" fontId="2" fillId="0" borderId="1" xfId="0" applyNumberFormat="1" applyFont="1" applyBorder="1" applyAlignment="1">
      <alignment horizontal="left" vertical="top"/>
    </xf>
    <xf numFmtId="49" fontId="2" fillId="0" borderId="7" xfId="0" applyNumberFormat="1" applyFont="1" applyBorder="1" applyAlignment="1">
      <alignment horizontal="left" vertical="top" wrapText="1"/>
    </xf>
    <xf numFmtId="49" fontId="0" fillId="0" borderId="0" xfId="0" applyNumberFormat="1"/>
    <xf numFmtId="164" fontId="2" fillId="0" borderId="1" xfId="0" applyNumberFormat="1" applyFont="1" applyBorder="1" applyAlignment="1">
      <alignment vertical="top" wrapText="1"/>
    </xf>
    <xf numFmtId="164" fontId="2" fillId="0" borderId="1" xfId="0" applyNumberFormat="1" applyFont="1" applyBorder="1" applyAlignment="1">
      <alignment horizontal="center" vertical="top" wrapText="1"/>
    </xf>
    <xf numFmtId="0" fontId="0" fillId="0" borderId="0" xfId="0" applyAlignment="1">
      <alignment wrapText="1"/>
    </xf>
    <xf numFmtId="0" fontId="0" fillId="0" borderId="6" xfId="0" applyBorder="1"/>
    <xf numFmtId="49" fontId="8" fillId="3" borderId="1" xfId="0" applyNumberFormat="1" applyFont="1" applyFill="1" applyBorder="1" applyAlignment="1">
      <alignment horizontal="left" vertical="top" wrapText="1"/>
    </xf>
    <xf numFmtId="0" fontId="8" fillId="3" borderId="1" xfId="0" applyFont="1" applyFill="1" applyBorder="1" applyAlignment="1">
      <alignment vertical="top" wrapText="1"/>
    </xf>
    <xf numFmtId="0" fontId="7" fillId="3" borderId="1"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0" borderId="1" xfId="0" applyFont="1" applyBorder="1" applyAlignment="1">
      <alignment vertical="top" wrapText="1"/>
    </xf>
    <xf numFmtId="2" fontId="2" fillId="0" borderId="1" xfId="0" applyNumberFormat="1" applyFont="1" applyBorder="1" applyAlignment="1">
      <alignment vertical="top" wrapText="1"/>
    </xf>
    <xf numFmtId="2" fontId="8" fillId="3" borderId="1" xfId="0" applyNumberFormat="1" applyFont="1" applyFill="1" applyBorder="1" applyAlignment="1">
      <alignment horizontal="center" vertical="top" wrapText="1"/>
    </xf>
    <xf numFmtId="0" fontId="2" fillId="0" borderId="7" xfId="0" applyFont="1" applyBorder="1" applyAlignment="1">
      <alignment vertical="top" wrapText="1"/>
    </xf>
    <xf numFmtId="0" fontId="0" fillId="0" borderId="1" xfId="0" applyBorder="1"/>
    <xf numFmtId="0" fontId="11" fillId="0" borderId="1" xfId="0" applyFont="1" applyBorder="1" applyAlignment="1">
      <alignment horizontal="center"/>
    </xf>
    <xf numFmtId="0" fontId="10" fillId="0" borderId="3"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12" fillId="0" borderId="1" xfId="0" applyFont="1" applyBorder="1" applyAlignment="1">
      <alignment vertical="top" wrapText="1"/>
    </xf>
    <xf numFmtId="0" fontId="10" fillId="0" borderId="1" xfId="0" applyFont="1" applyBorder="1" applyAlignment="1">
      <alignment wrapText="1"/>
    </xf>
    <xf numFmtId="0" fontId="1" fillId="0" borderId="2" xfId="0" applyFont="1" applyBorder="1" applyAlignment="1">
      <alignment horizontal="center" vertical="center" wrapText="1"/>
    </xf>
    <xf numFmtId="0" fontId="0" fillId="0" borderId="1" xfId="0" applyBorder="1" applyAlignment="1">
      <alignment wrapText="1"/>
    </xf>
    <xf numFmtId="0" fontId="2"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4" fillId="2" borderId="1" xfId="0" applyFont="1" applyFill="1" applyBorder="1" applyAlignment="1" applyProtection="1">
      <alignment vertical="top" wrapText="1"/>
      <protection locked="0"/>
    </xf>
    <xf numFmtId="0" fontId="0" fillId="0" borderId="0" xfId="0" applyAlignment="1" applyProtection="1">
      <alignment wrapText="1"/>
      <protection locked="0"/>
    </xf>
    <xf numFmtId="49" fontId="2" fillId="0" borderId="1" xfId="0" applyNumberFormat="1" applyFont="1" applyBorder="1" applyAlignment="1" applyProtection="1">
      <alignment horizontal="left" vertical="top" wrapText="1"/>
      <protection locked="0"/>
    </xf>
    <xf numFmtId="0" fontId="2" fillId="0" borderId="5" xfId="0" applyFont="1" applyBorder="1" applyAlignment="1" applyProtection="1">
      <alignment vertical="top" wrapText="1"/>
      <protection locked="0"/>
    </xf>
    <xf numFmtId="0" fontId="0" fillId="0" borderId="0" xfId="0" applyProtection="1">
      <protection locked="0"/>
    </xf>
    <xf numFmtId="0" fontId="4" fillId="0" borderId="1" xfId="0" applyFont="1" applyBorder="1" applyAlignment="1" applyProtection="1">
      <alignment vertical="top" wrapText="1"/>
      <protection locked="0"/>
    </xf>
    <xf numFmtId="0" fontId="13" fillId="2" borderId="1" xfId="0" applyFont="1" applyFill="1" applyBorder="1" applyAlignment="1" applyProtection="1">
      <alignment vertical="top" wrapText="1"/>
      <protection locked="0"/>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2" fillId="0" borderId="1" xfId="0" applyFont="1" applyBorder="1" applyAlignment="1">
      <alignment wrapText="1"/>
    </xf>
    <xf numFmtId="0" fontId="14" fillId="0" borderId="1" xfId="0" applyFont="1" applyBorder="1" applyAlignment="1">
      <alignment horizontal="center"/>
    </xf>
    <xf numFmtId="0" fontId="15" fillId="0" borderId="2" xfId="0" applyFont="1" applyBorder="1" applyAlignment="1">
      <alignment horizontal="center" vertical="center" wrapText="1"/>
    </xf>
    <xf numFmtId="0" fontId="16" fillId="0" borderId="1" xfId="0" applyFont="1" applyBorder="1"/>
    <xf numFmtId="0" fontId="12" fillId="0" borderId="3" xfId="0" applyFont="1" applyBorder="1" applyAlignment="1">
      <alignment vertical="top"/>
    </xf>
    <xf numFmtId="0" fontId="17" fillId="0" borderId="3" xfId="0" applyFont="1" applyBorder="1" applyAlignment="1">
      <alignment vertical="top"/>
    </xf>
    <xf numFmtId="0" fontId="17" fillId="0" borderId="4" xfId="0" applyFont="1" applyBorder="1" applyAlignment="1">
      <alignment vertical="top"/>
    </xf>
    <xf numFmtId="0" fontId="2" fillId="3" borderId="1" xfId="0" applyFont="1" applyFill="1" applyBorder="1" applyAlignment="1">
      <alignment vertical="top" wrapText="1"/>
    </xf>
    <xf numFmtId="0" fontId="3"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2" fontId="2" fillId="3" borderId="1" xfId="0" applyNumberFormat="1" applyFont="1" applyFill="1" applyBorder="1" applyAlignment="1">
      <alignment horizontal="center" vertical="top" wrapText="1"/>
    </xf>
    <xf numFmtId="49" fontId="2" fillId="3" borderId="1" xfId="0" applyNumberFormat="1" applyFont="1" applyFill="1" applyBorder="1" applyAlignment="1">
      <alignment horizontal="left" vertical="top" wrapText="1"/>
    </xf>
    <xf numFmtId="49" fontId="16" fillId="0" borderId="0" xfId="0" applyNumberFormat="1" applyFont="1"/>
    <xf numFmtId="0" fontId="16" fillId="0" borderId="0" xfId="0" applyFont="1"/>
    <xf numFmtId="0" fontId="16" fillId="0" borderId="0" xfId="0" applyFont="1" applyProtection="1">
      <protection locked="0"/>
    </xf>
    <xf numFmtId="2" fontId="2" fillId="0" borderId="1" xfId="0" applyNumberFormat="1" applyFont="1" applyBorder="1" applyAlignment="1" applyProtection="1">
      <alignment horizontal="center" vertical="top" wrapText="1"/>
      <protection locked="0"/>
    </xf>
    <xf numFmtId="2" fontId="15" fillId="0" borderId="1" xfId="0" applyNumberFormat="1" applyFont="1" applyBorder="1" applyAlignment="1">
      <alignment horizontal="center" vertical="center" wrapText="1"/>
    </xf>
    <xf numFmtId="2" fontId="2" fillId="0" borderId="1" xfId="0" applyNumberFormat="1" applyFont="1" applyBorder="1" applyAlignment="1">
      <alignment horizontal="center" vertical="top" wrapText="1"/>
    </xf>
    <xf numFmtId="2" fontId="17" fillId="0" borderId="4" xfId="0" applyNumberFormat="1" applyFont="1" applyBorder="1" applyAlignment="1">
      <alignment vertical="top"/>
    </xf>
    <xf numFmtId="2" fontId="16" fillId="0" borderId="0" xfId="0" applyNumberFormat="1" applyFont="1"/>
    <xf numFmtId="2" fontId="0" fillId="0" borderId="0" xfId="0" applyNumberFormat="1"/>
    <xf numFmtId="165" fontId="2" fillId="0" borderId="1" xfId="0" applyNumberFormat="1" applyFont="1" applyBorder="1" applyAlignment="1" applyProtection="1">
      <alignment vertical="top" wrapText="1"/>
      <protection locked="0"/>
    </xf>
    <xf numFmtId="2" fontId="2" fillId="0" borderId="1" xfId="0" applyNumberFormat="1" applyFont="1" applyBorder="1" applyAlignment="1" applyProtection="1">
      <alignment vertical="top" wrapText="1"/>
      <protection locked="0"/>
    </xf>
    <xf numFmtId="165" fontId="2" fillId="0" borderId="1" xfId="0" applyNumberFormat="1" applyFont="1" applyBorder="1" applyAlignment="1">
      <alignment vertical="top" wrapText="1"/>
    </xf>
    <xf numFmtId="2" fontId="2" fillId="0" borderId="2" xfId="0" applyNumberFormat="1" applyFont="1" applyBorder="1" applyAlignment="1" applyProtection="1">
      <alignment vertical="top" wrapText="1"/>
      <protection locked="0"/>
    </xf>
    <xf numFmtId="2" fontId="2" fillId="0" borderId="2" xfId="0" applyNumberFormat="1" applyFont="1" applyBorder="1" applyAlignment="1">
      <alignment vertical="top" wrapText="1"/>
    </xf>
    <xf numFmtId="2" fontId="2" fillId="0" borderId="2" xfId="0" applyNumberFormat="1" applyFont="1" applyBorder="1" applyAlignment="1">
      <alignment horizontal="center" vertical="top" wrapText="1"/>
    </xf>
    <xf numFmtId="0" fontId="2" fillId="0" borderId="2" xfId="0" applyFont="1" applyBorder="1" applyAlignment="1">
      <alignment vertical="top" wrapText="1"/>
    </xf>
    <xf numFmtId="2" fontId="2" fillId="0" borderId="1" xfId="0" applyNumberFormat="1" applyFont="1" applyBorder="1" applyAlignment="1">
      <alignment horizontal="right" vertical="top" wrapText="1"/>
    </xf>
    <xf numFmtId="2" fontId="2" fillId="0" borderId="2" xfId="0" applyNumberFormat="1" applyFont="1" applyBorder="1" applyAlignment="1">
      <alignment horizontal="right" vertical="top" wrapText="1"/>
    </xf>
    <xf numFmtId="2" fontId="6" fillId="0" borderId="0" xfId="0" applyNumberFormat="1" applyFont="1" applyAlignment="1">
      <alignment vertical="top"/>
    </xf>
    <xf numFmtId="0" fontId="2"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 xfId="0" applyFont="1" applyBorder="1" applyAlignment="1">
      <alignment horizontal="left" vertical="top"/>
    </xf>
    <xf numFmtId="0" fontId="0" fillId="0" borderId="3" xfId="0" applyBorder="1" applyAlignment="1">
      <alignment vertical="top"/>
    </xf>
    <xf numFmtId="0" fontId="0" fillId="0" borderId="4" xfId="0" applyBorder="1" applyAlignment="1">
      <alignment vertical="top"/>
    </xf>
    <xf numFmtId="0" fontId="6" fillId="0" borderId="3" xfId="0" applyFont="1" applyBorder="1" applyAlignment="1">
      <alignment vertical="top" wrapText="1"/>
    </xf>
    <xf numFmtId="0" fontId="6" fillId="0" borderId="4" xfId="0" applyFont="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3" xfId="0" applyFont="1" applyBorder="1" applyAlignment="1">
      <alignment vertical="top"/>
    </xf>
    <xf numFmtId="0" fontId="16" fillId="0" borderId="4" xfId="0" applyFont="1" applyBorder="1" applyAlignment="1">
      <alignment vertical="top"/>
    </xf>
    <xf numFmtId="0" fontId="18" fillId="0" borderId="3" xfId="0" applyFont="1" applyBorder="1" applyAlignment="1">
      <alignment vertical="top" wrapText="1"/>
    </xf>
    <xf numFmtId="0" fontId="18" fillId="0" borderId="4" xfId="0" applyFont="1" applyBorder="1" applyAlignment="1">
      <alignment vertical="top"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70"/>
  <sheetViews>
    <sheetView zoomScale="72" zoomScaleNormal="72" workbookViewId="0">
      <pane ySplit="1" topLeftCell="A2" activePane="bottomLeft" state="frozen"/>
      <selection pane="bottomLeft" activeCell="O28" sqref="O28"/>
    </sheetView>
  </sheetViews>
  <sheetFormatPr defaultRowHeight="15" x14ac:dyDescent="0.25"/>
  <cols>
    <col min="1" max="1" width="5.5703125" style="22" customWidth="1"/>
    <col min="2" max="2" width="17.7109375" customWidth="1"/>
    <col min="6" max="6" width="11.140625" customWidth="1"/>
    <col min="8" max="8" width="10.7109375" bestFit="1" customWidth="1"/>
    <col min="9" max="9" width="66" style="25" customWidth="1"/>
    <col min="10" max="10" width="10.42578125" customWidth="1"/>
    <col min="15" max="15" width="54.28515625" customWidth="1"/>
  </cols>
  <sheetData>
    <row r="1" spans="1:15" s="25" customFormat="1" x14ac:dyDescent="0.25">
      <c r="A1" s="17"/>
      <c r="B1" s="1"/>
      <c r="C1" s="1"/>
      <c r="D1" s="1"/>
      <c r="E1" s="1"/>
      <c r="F1" s="1"/>
      <c r="G1" s="1"/>
      <c r="H1" s="1"/>
      <c r="I1" s="1"/>
      <c r="J1" s="1"/>
      <c r="K1" s="1"/>
      <c r="L1" s="1"/>
      <c r="M1" s="1"/>
      <c r="N1" s="1"/>
      <c r="O1" s="41"/>
    </row>
    <row r="2" spans="1:15" x14ac:dyDescent="0.25">
      <c r="A2" s="17"/>
      <c r="B2" s="1"/>
      <c r="C2" s="1"/>
      <c r="D2" s="1"/>
      <c r="E2" s="1"/>
      <c r="F2" s="1"/>
      <c r="G2" s="1"/>
      <c r="H2" s="1"/>
      <c r="I2" s="1"/>
      <c r="J2" s="1"/>
      <c r="K2" s="1"/>
      <c r="L2" s="1"/>
      <c r="M2" s="1"/>
      <c r="N2" s="1"/>
      <c r="O2" s="36"/>
    </row>
    <row r="3" spans="1:15" x14ac:dyDescent="0.25">
      <c r="A3" s="17"/>
      <c r="B3" s="91"/>
      <c r="C3" s="92"/>
      <c r="D3" s="93"/>
      <c r="E3" s="1"/>
      <c r="F3" s="1"/>
      <c r="G3" s="1"/>
      <c r="H3" s="1"/>
      <c r="I3" s="1"/>
      <c r="J3" s="1"/>
      <c r="K3" s="1"/>
      <c r="L3" s="42"/>
      <c r="M3" s="1"/>
      <c r="N3" s="1"/>
      <c r="O3" s="35"/>
    </row>
    <row r="4" spans="1:15" s="25" customFormat="1" x14ac:dyDescent="0.25">
      <c r="A4" s="18"/>
      <c r="B4" s="2"/>
      <c r="C4" s="3"/>
      <c r="D4" s="4"/>
      <c r="E4" s="4"/>
      <c r="F4" s="2"/>
      <c r="G4" s="2"/>
      <c r="H4" s="2"/>
      <c r="I4" s="5"/>
      <c r="J4" s="6"/>
      <c r="K4" s="6"/>
      <c r="L4" s="7"/>
      <c r="M4" s="8"/>
      <c r="N4" s="8"/>
      <c r="O4" s="43"/>
    </row>
    <row r="5" spans="1:15" x14ac:dyDescent="0.25">
      <c r="A5" s="18"/>
      <c r="B5" s="2"/>
      <c r="C5" s="3"/>
      <c r="D5" s="4"/>
      <c r="E5" s="4"/>
      <c r="F5" s="2"/>
      <c r="G5" s="2"/>
      <c r="H5" s="2"/>
      <c r="I5" s="9"/>
      <c r="J5" s="6"/>
      <c r="K5" s="6"/>
      <c r="L5" s="7"/>
      <c r="M5" s="8"/>
      <c r="N5" s="8"/>
      <c r="O5" s="35"/>
    </row>
    <row r="6" spans="1:15" x14ac:dyDescent="0.25">
      <c r="A6" s="19"/>
      <c r="B6" s="2"/>
      <c r="C6" s="3"/>
      <c r="D6" s="4"/>
      <c r="E6" s="4"/>
      <c r="F6" s="2"/>
      <c r="G6" s="2"/>
      <c r="H6" s="2"/>
      <c r="I6" s="5"/>
      <c r="J6" s="6"/>
      <c r="K6" s="6"/>
      <c r="L6" s="10"/>
      <c r="M6" s="11"/>
      <c r="N6" s="8"/>
      <c r="O6" s="35"/>
    </row>
    <row r="7" spans="1:15" x14ac:dyDescent="0.25">
      <c r="A7" s="94"/>
      <c r="B7" s="95"/>
      <c r="C7" s="95"/>
      <c r="D7" s="95"/>
      <c r="E7" s="95"/>
      <c r="F7" s="96"/>
      <c r="G7" s="2"/>
      <c r="H7" s="2"/>
      <c r="I7" s="5"/>
      <c r="J7" s="6"/>
      <c r="K7" s="6"/>
      <c r="L7" s="7"/>
      <c r="M7" s="8"/>
      <c r="N7" s="8"/>
      <c r="O7" s="35"/>
    </row>
    <row r="8" spans="1:15" x14ac:dyDescent="0.25">
      <c r="A8" s="20"/>
      <c r="B8" s="37"/>
      <c r="C8" s="38"/>
      <c r="D8" s="38"/>
      <c r="E8" s="39"/>
      <c r="F8" s="39"/>
      <c r="G8" s="40"/>
      <c r="H8" s="40"/>
      <c r="I8" s="5"/>
      <c r="J8" s="6"/>
      <c r="K8" s="6"/>
      <c r="L8" s="7"/>
      <c r="M8" s="8"/>
      <c r="N8" s="8"/>
      <c r="O8" s="35"/>
    </row>
    <row r="9" spans="1:15" x14ac:dyDescent="0.25">
      <c r="A9" s="14"/>
      <c r="B9" s="2"/>
      <c r="C9" s="3"/>
      <c r="D9" s="4"/>
      <c r="E9" s="4"/>
      <c r="F9" s="2"/>
      <c r="G9" s="2"/>
      <c r="H9" s="2"/>
      <c r="I9" s="9"/>
      <c r="J9" s="6"/>
      <c r="K9" s="6"/>
      <c r="L9" s="7"/>
      <c r="M9" s="8"/>
      <c r="N9" s="8"/>
      <c r="O9" s="35"/>
    </row>
    <row r="10" spans="1:15" x14ac:dyDescent="0.25">
      <c r="A10" s="14"/>
      <c r="B10" s="2"/>
      <c r="C10" s="3"/>
      <c r="D10" s="4"/>
      <c r="E10" s="4"/>
      <c r="F10" s="3"/>
      <c r="G10" s="2"/>
      <c r="H10" s="2"/>
      <c r="I10" s="9"/>
      <c r="J10" s="2"/>
      <c r="K10" s="2"/>
      <c r="L10" s="12"/>
      <c r="M10" s="11"/>
      <c r="N10" s="8"/>
      <c r="O10" s="35"/>
    </row>
    <row r="11" spans="1:15" x14ac:dyDescent="0.25">
      <c r="A11" s="14"/>
      <c r="B11" s="2"/>
      <c r="C11" s="3"/>
      <c r="D11" s="4"/>
      <c r="E11" s="4"/>
      <c r="F11" s="3"/>
      <c r="G11" s="2"/>
      <c r="H11" s="2"/>
      <c r="I11" s="9"/>
      <c r="J11" s="6"/>
      <c r="K11" s="6"/>
      <c r="L11" s="7"/>
      <c r="M11" s="8"/>
      <c r="N11" s="8"/>
      <c r="O11" s="35"/>
    </row>
    <row r="12" spans="1:15" x14ac:dyDescent="0.25">
      <c r="A12" s="14"/>
      <c r="B12" s="88"/>
      <c r="C12" s="89"/>
      <c r="D12" s="89"/>
      <c r="E12" s="89"/>
      <c r="F12" s="90"/>
      <c r="G12" s="2"/>
      <c r="H12" s="2"/>
      <c r="I12" s="9"/>
      <c r="J12" s="6"/>
      <c r="K12" s="6"/>
      <c r="L12" s="7"/>
      <c r="M12" s="8"/>
      <c r="N12" s="8"/>
      <c r="O12" s="35"/>
    </row>
    <row r="13" spans="1:15" x14ac:dyDescent="0.25">
      <c r="A13" s="14"/>
      <c r="B13" s="88"/>
      <c r="C13" s="97"/>
      <c r="D13" s="98"/>
      <c r="E13" s="4"/>
      <c r="F13" s="2"/>
      <c r="G13" s="2"/>
      <c r="H13" s="2"/>
      <c r="I13" s="5"/>
      <c r="J13" s="6"/>
      <c r="K13" s="6"/>
      <c r="L13" s="7"/>
      <c r="M13" s="8"/>
      <c r="N13" s="8"/>
      <c r="O13" s="35"/>
    </row>
    <row r="14" spans="1:15" x14ac:dyDescent="0.25">
      <c r="A14" s="14"/>
      <c r="B14" s="2"/>
      <c r="C14" s="3"/>
      <c r="D14" s="4"/>
      <c r="E14" s="4"/>
      <c r="F14" s="2"/>
      <c r="G14" s="2"/>
      <c r="H14" s="2"/>
      <c r="I14" s="5"/>
      <c r="J14" s="6"/>
      <c r="K14" s="6"/>
      <c r="L14" s="7"/>
      <c r="M14" s="8"/>
      <c r="N14" s="8"/>
      <c r="O14" s="35"/>
    </row>
    <row r="15" spans="1:15" x14ac:dyDescent="0.25">
      <c r="A15" s="14"/>
      <c r="B15" s="2"/>
      <c r="C15" s="3"/>
      <c r="D15" s="4"/>
      <c r="E15" s="4"/>
      <c r="F15" s="2"/>
      <c r="G15" s="2"/>
      <c r="H15" s="2"/>
      <c r="I15" s="9"/>
      <c r="J15" s="6"/>
      <c r="K15" s="6"/>
      <c r="L15" s="7"/>
      <c r="M15" s="8"/>
      <c r="N15" s="8"/>
      <c r="O15" s="35"/>
    </row>
    <row r="16" spans="1:15" x14ac:dyDescent="0.25">
      <c r="A16" s="14"/>
      <c r="B16" s="2"/>
      <c r="C16" s="3"/>
      <c r="D16" s="4"/>
      <c r="E16" s="4"/>
      <c r="F16" s="2"/>
      <c r="G16" s="2"/>
      <c r="H16" s="2"/>
      <c r="I16" s="9"/>
      <c r="J16" s="6"/>
      <c r="K16" s="6"/>
      <c r="L16" s="7"/>
      <c r="M16" s="8"/>
      <c r="N16" s="8"/>
      <c r="O16" s="35"/>
    </row>
    <row r="17" spans="1:15" x14ac:dyDescent="0.25">
      <c r="A17" s="14"/>
      <c r="B17" s="88"/>
      <c r="C17" s="89"/>
      <c r="D17" s="89"/>
      <c r="E17" s="89"/>
      <c r="F17" s="90"/>
      <c r="G17" s="2"/>
      <c r="H17" s="2"/>
      <c r="I17" s="9"/>
      <c r="J17" s="6"/>
      <c r="K17" s="6"/>
      <c r="L17" s="7"/>
      <c r="M17" s="8"/>
      <c r="N17" s="8"/>
      <c r="O17" s="35"/>
    </row>
    <row r="18" spans="1:15" x14ac:dyDescent="0.25">
      <c r="A18" s="14"/>
      <c r="B18" s="88"/>
      <c r="C18" s="89"/>
      <c r="D18" s="90"/>
      <c r="E18" s="4"/>
      <c r="F18" s="2"/>
      <c r="G18" s="2"/>
      <c r="H18" s="2"/>
      <c r="I18" s="5"/>
      <c r="J18" s="6"/>
      <c r="K18" s="6"/>
      <c r="L18" s="7"/>
      <c r="M18" s="8"/>
      <c r="N18" s="8"/>
      <c r="O18" s="35"/>
    </row>
    <row r="19" spans="1:15" x14ac:dyDescent="0.25">
      <c r="A19" s="14"/>
      <c r="B19" s="2"/>
      <c r="C19" s="3"/>
      <c r="D19" s="4"/>
      <c r="E19" s="4"/>
      <c r="F19" s="2"/>
      <c r="G19" s="2"/>
      <c r="H19" s="2"/>
      <c r="I19" s="5"/>
      <c r="J19" s="6"/>
      <c r="K19" s="6"/>
      <c r="L19" s="7"/>
      <c r="M19" s="8"/>
      <c r="N19" s="8"/>
      <c r="O19" s="35"/>
    </row>
    <row r="20" spans="1:15" x14ac:dyDescent="0.25">
      <c r="A20" s="14"/>
      <c r="B20" s="2"/>
      <c r="C20" s="3"/>
      <c r="D20" s="4"/>
      <c r="E20" s="16"/>
      <c r="F20" s="2"/>
      <c r="G20" s="2"/>
      <c r="H20" s="2"/>
      <c r="I20" s="5"/>
      <c r="J20" s="6"/>
      <c r="K20" s="6"/>
      <c r="L20" s="7"/>
      <c r="M20" s="8"/>
      <c r="N20" s="8"/>
      <c r="O20" s="35"/>
    </row>
    <row r="21" spans="1:15" x14ac:dyDescent="0.25">
      <c r="A21" s="14"/>
      <c r="B21" s="2"/>
      <c r="C21" s="3"/>
      <c r="D21" s="4"/>
      <c r="E21" s="16"/>
      <c r="F21" s="2"/>
      <c r="G21" s="2"/>
      <c r="H21" s="2"/>
      <c r="I21" s="5"/>
      <c r="J21" s="6"/>
      <c r="K21" s="6"/>
      <c r="L21" s="7"/>
      <c r="M21" s="8"/>
      <c r="N21" s="8"/>
      <c r="O21" s="35"/>
    </row>
    <row r="22" spans="1:15" x14ac:dyDescent="0.25">
      <c r="A22" s="14"/>
      <c r="B22" s="2"/>
      <c r="C22" s="3"/>
      <c r="D22" s="4"/>
      <c r="E22" s="24"/>
      <c r="F22" s="23"/>
      <c r="G22" s="2"/>
      <c r="H22" s="2"/>
      <c r="I22" s="5"/>
      <c r="J22" s="6"/>
      <c r="K22" s="6"/>
      <c r="L22" s="7"/>
      <c r="M22" s="8"/>
      <c r="N22" s="8"/>
      <c r="O22" s="35"/>
    </row>
    <row r="23" spans="1:15" x14ac:dyDescent="0.25">
      <c r="A23" s="14"/>
      <c r="B23" s="2"/>
      <c r="C23" s="3"/>
      <c r="D23" s="4"/>
      <c r="E23" s="4"/>
      <c r="F23" s="2"/>
      <c r="G23" s="2"/>
      <c r="H23" s="2"/>
      <c r="I23" s="5"/>
      <c r="J23" s="6"/>
      <c r="K23" s="6"/>
      <c r="L23" s="7"/>
      <c r="M23" s="8"/>
      <c r="N23" s="8"/>
      <c r="O23" s="35"/>
    </row>
    <row r="24" spans="1:15" x14ac:dyDescent="0.25">
      <c r="A24" s="21"/>
      <c r="B24" s="88"/>
      <c r="C24" s="89"/>
      <c r="D24" s="89"/>
      <c r="E24" s="89"/>
      <c r="F24" s="90"/>
      <c r="G24" s="2"/>
      <c r="H24" s="2"/>
      <c r="I24" s="5"/>
      <c r="J24" s="6"/>
      <c r="K24" s="6"/>
      <c r="L24" s="7"/>
      <c r="M24" s="8"/>
      <c r="N24" s="8"/>
      <c r="O24" s="35"/>
    </row>
    <row r="25" spans="1:15" x14ac:dyDescent="0.25">
      <c r="A25" s="14"/>
      <c r="B25" s="88"/>
      <c r="C25" s="89"/>
      <c r="D25" s="90"/>
      <c r="E25" s="4"/>
      <c r="F25" s="2"/>
      <c r="G25" s="2"/>
      <c r="H25" s="2"/>
      <c r="I25" s="5"/>
      <c r="J25" s="6"/>
      <c r="K25" s="6"/>
      <c r="L25" s="7"/>
      <c r="M25" s="8"/>
      <c r="N25" s="8"/>
      <c r="O25" s="35"/>
    </row>
    <row r="26" spans="1:15" x14ac:dyDescent="0.25">
      <c r="A26" s="14"/>
      <c r="B26" s="13"/>
      <c r="C26" s="3"/>
      <c r="D26" s="4"/>
      <c r="E26" s="4"/>
      <c r="F26" s="2"/>
      <c r="G26" s="2"/>
      <c r="H26" s="2"/>
      <c r="I26" s="5"/>
      <c r="J26" s="6"/>
      <c r="K26" s="6"/>
      <c r="L26" s="7"/>
      <c r="M26" s="8"/>
      <c r="N26" s="8"/>
      <c r="O26" s="35"/>
    </row>
    <row r="27" spans="1:15" x14ac:dyDescent="0.25">
      <c r="A27" s="14"/>
      <c r="B27" s="13"/>
      <c r="C27" s="3"/>
      <c r="D27" s="4"/>
      <c r="E27" s="4"/>
      <c r="F27" s="2"/>
      <c r="G27" s="2"/>
      <c r="H27" s="2"/>
      <c r="I27" s="5"/>
      <c r="J27" s="6"/>
      <c r="K27" s="6"/>
      <c r="L27" s="7"/>
      <c r="M27" s="8"/>
      <c r="N27" s="8"/>
      <c r="O27" s="35"/>
    </row>
    <row r="28" spans="1:15" x14ac:dyDescent="0.25">
      <c r="A28" s="14"/>
      <c r="B28" s="13"/>
      <c r="C28" s="3"/>
      <c r="D28" s="4"/>
      <c r="E28" s="4"/>
      <c r="F28" s="2"/>
      <c r="G28" s="2"/>
      <c r="H28" s="2"/>
      <c r="I28" s="5"/>
      <c r="J28" s="6"/>
      <c r="K28" s="6"/>
      <c r="L28" s="7"/>
      <c r="M28" s="8"/>
      <c r="N28" s="8"/>
      <c r="O28" s="35"/>
    </row>
    <row r="29" spans="1:15" x14ac:dyDescent="0.25">
      <c r="A29" s="14"/>
      <c r="B29" s="88"/>
      <c r="C29" s="89"/>
      <c r="D29" s="89"/>
      <c r="E29" s="89"/>
      <c r="F29" s="90"/>
      <c r="G29" s="2"/>
      <c r="H29" s="2"/>
      <c r="I29" s="5"/>
      <c r="J29" s="6"/>
      <c r="K29" s="6"/>
      <c r="L29" s="7"/>
      <c r="M29" s="8"/>
      <c r="N29" s="8"/>
      <c r="O29" s="35"/>
    </row>
    <row r="30" spans="1:15" x14ac:dyDescent="0.25">
      <c r="A30" s="14"/>
      <c r="B30" s="2"/>
      <c r="C30" s="3"/>
      <c r="D30" s="4"/>
      <c r="E30" s="4"/>
      <c r="F30" s="2"/>
      <c r="G30" s="2"/>
      <c r="H30" s="2"/>
      <c r="I30" s="5"/>
      <c r="J30" s="6"/>
      <c r="K30" s="6"/>
      <c r="L30" s="7"/>
      <c r="M30" s="8"/>
      <c r="N30" s="8"/>
      <c r="O30" s="35"/>
    </row>
    <row r="31" spans="1:15" x14ac:dyDescent="0.25">
      <c r="A31" s="15"/>
      <c r="B31" s="31"/>
      <c r="C31" s="3"/>
      <c r="D31" s="4"/>
      <c r="E31" s="4"/>
      <c r="F31" s="2"/>
      <c r="G31" s="2"/>
      <c r="H31" s="2"/>
      <c r="I31" s="9"/>
      <c r="J31" s="6"/>
      <c r="K31" s="6"/>
      <c r="L31" s="7"/>
      <c r="M31" s="8"/>
      <c r="N31" s="8"/>
      <c r="O31" s="35"/>
    </row>
    <row r="32" spans="1:15" x14ac:dyDescent="0.25">
      <c r="A32" s="14"/>
      <c r="B32" s="28"/>
      <c r="C32" s="29"/>
      <c r="D32" s="30"/>
      <c r="E32" s="33"/>
      <c r="F32" s="32"/>
      <c r="G32" s="2"/>
      <c r="H32" s="2"/>
      <c r="I32" s="9"/>
      <c r="J32" s="6"/>
      <c r="K32" s="6"/>
      <c r="L32" s="7"/>
      <c r="M32" s="8"/>
      <c r="N32" s="8"/>
      <c r="O32" s="35"/>
    </row>
    <row r="33" spans="1:15" x14ac:dyDescent="0.25">
      <c r="A33" s="14"/>
      <c r="B33" s="28"/>
      <c r="C33" s="29"/>
      <c r="D33" s="30"/>
      <c r="E33" s="33"/>
      <c r="F33" s="32"/>
      <c r="G33" s="2"/>
      <c r="H33" s="2"/>
      <c r="I33" s="5"/>
      <c r="J33" s="6"/>
      <c r="K33" s="6"/>
      <c r="L33" s="7"/>
      <c r="M33" s="8"/>
      <c r="N33" s="8"/>
      <c r="O33" s="35"/>
    </row>
    <row r="34" spans="1:15" x14ac:dyDescent="0.25">
      <c r="A34" s="14"/>
      <c r="B34" s="28"/>
      <c r="C34" s="29"/>
      <c r="D34" s="30"/>
      <c r="E34" s="33"/>
      <c r="F34" s="32"/>
      <c r="G34" s="2"/>
      <c r="H34" s="2"/>
      <c r="I34" s="5"/>
      <c r="J34" s="6"/>
      <c r="K34" s="6"/>
      <c r="L34" s="7"/>
      <c r="M34" s="8"/>
      <c r="N34" s="8"/>
      <c r="O34" s="35"/>
    </row>
    <row r="35" spans="1:15" x14ac:dyDescent="0.25">
      <c r="A35" s="14"/>
      <c r="B35" s="28"/>
      <c r="C35" s="29"/>
      <c r="D35" s="30"/>
      <c r="E35" s="33"/>
      <c r="F35" s="32"/>
      <c r="G35" s="2"/>
      <c r="H35" s="2"/>
      <c r="I35" s="9"/>
      <c r="J35" s="6"/>
      <c r="K35" s="6"/>
      <c r="L35" s="7"/>
      <c r="M35" s="8"/>
      <c r="N35" s="8"/>
      <c r="O35" s="35"/>
    </row>
    <row r="36" spans="1:15" x14ac:dyDescent="0.25">
      <c r="A36" s="27"/>
      <c r="B36" s="28"/>
      <c r="C36" s="29"/>
      <c r="D36" s="30"/>
      <c r="E36" s="33"/>
      <c r="F36" s="32"/>
      <c r="G36" s="2"/>
      <c r="H36" s="2"/>
      <c r="I36" s="9"/>
      <c r="J36" s="6"/>
      <c r="K36" s="6"/>
      <c r="L36" s="7"/>
      <c r="M36" s="8"/>
      <c r="N36" s="8"/>
      <c r="O36" s="35"/>
    </row>
    <row r="37" spans="1:15" x14ac:dyDescent="0.25">
      <c r="A37" s="27"/>
      <c r="B37" s="28"/>
      <c r="C37" s="29"/>
      <c r="D37" s="30"/>
      <c r="E37" s="33"/>
      <c r="F37" s="32"/>
      <c r="G37" s="2"/>
      <c r="H37" s="2"/>
      <c r="I37" s="9"/>
      <c r="J37" s="6"/>
      <c r="K37" s="6"/>
      <c r="L37" s="7"/>
      <c r="M37" s="8"/>
      <c r="N37" s="8"/>
      <c r="O37" s="35"/>
    </row>
    <row r="38" spans="1:15" x14ac:dyDescent="0.25">
      <c r="H38" s="34"/>
      <c r="I38"/>
    </row>
    <row r="39" spans="1:15" x14ac:dyDescent="0.25">
      <c r="I39"/>
    </row>
    <row r="40" spans="1:15" x14ac:dyDescent="0.25">
      <c r="I40"/>
    </row>
    <row r="41" spans="1:15" x14ac:dyDescent="0.25">
      <c r="I41"/>
    </row>
    <row r="70" spans="1:15" s="26" customFormat="1" x14ac:dyDescent="0.25">
      <c r="A70" s="22"/>
      <c r="B70"/>
      <c r="C70"/>
      <c r="D70"/>
      <c r="E70"/>
      <c r="F70"/>
      <c r="G70"/>
      <c r="H70"/>
      <c r="I70" s="25"/>
      <c r="J70"/>
      <c r="K70"/>
      <c r="L70"/>
      <c r="M70"/>
      <c r="N70"/>
      <c r="O70"/>
    </row>
  </sheetData>
  <mergeCells count="9">
    <mergeCell ref="B25:D25"/>
    <mergeCell ref="B29:F29"/>
    <mergeCell ref="B18:D18"/>
    <mergeCell ref="B24:F24"/>
    <mergeCell ref="B3:D3"/>
    <mergeCell ref="A7:F7"/>
    <mergeCell ref="B12:F12"/>
    <mergeCell ref="B13:D13"/>
    <mergeCell ref="B17:F17"/>
  </mergeCells>
  <pageMargins left="0.39370078740157483" right="0.39370078740157483" top="0.39370078740157483" bottom="0.39370078740157483" header="0.31496062992125984" footer="0.31496062992125984"/>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0"/>
  <sheetViews>
    <sheetView tabSelected="1" zoomScaleNormal="100" workbookViewId="0">
      <selection activeCell="N20" sqref="N20"/>
    </sheetView>
  </sheetViews>
  <sheetFormatPr defaultRowHeight="15" x14ac:dyDescent="0.25"/>
  <cols>
    <col min="1" max="1" width="5.5703125" style="22" customWidth="1"/>
    <col min="2" max="2" width="17.7109375" customWidth="1"/>
    <col min="4" max="4" width="0" hidden="1" customWidth="1"/>
    <col min="5" max="5" width="0" style="77" hidden="1" customWidth="1"/>
    <col min="6" max="6" width="11.140625" hidden="1" customWidth="1"/>
    <col min="7" max="8" width="13.140625" hidden="1" customWidth="1"/>
    <col min="9" max="9" width="54.28515625" style="48" hidden="1" customWidth="1"/>
    <col min="10" max="10" width="10.42578125" hidden="1" customWidth="1"/>
    <col min="11" max="11" width="10.7109375" hidden="1" customWidth="1"/>
    <col min="12" max="13" width="0" hidden="1" customWidth="1"/>
    <col min="15" max="15" width="65.28515625" customWidth="1"/>
  </cols>
  <sheetData>
    <row r="1" spans="1:15" s="25" customFormat="1" ht="51" x14ac:dyDescent="0.25">
      <c r="A1" s="54" t="s">
        <v>0</v>
      </c>
      <c r="B1" s="55" t="s">
        <v>1</v>
      </c>
      <c r="C1" s="55" t="s">
        <v>2</v>
      </c>
      <c r="D1" s="55" t="s">
        <v>3</v>
      </c>
      <c r="E1" s="73" t="s">
        <v>4</v>
      </c>
      <c r="F1" s="55" t="s">
        <v>5</v>
      </c>
      <c r="G1" s="55" t="s">
        <v>6</v>
      </c>
      <c r="H1" s="55" t="s">
        <v>7</v>
      </c>
      <c r="I1" s="56" t="s">
        <v>8</v>
      </c>
      <c r="J1" s="55" t="s">
        <v>9</v>
      </c>
      <c r="K1" s="55" t="s">
        <v>10</v>
      </c>
      <c r="L1" s="55" t="s">
        <v>11</v>
      </c>
      <c r="M1" s="55" t="s">
        <v>12</v>
      </c>
      <c r="N1" s="55" t="s">
        <v>13</v>
      </c>
      <c r="O1" s="57" t="s">
        <v>88</v>
      </c>
    </row>
    <row r="2" spans="1:15" x14ac:dyDescent="0.25">
      <c r="A2" s="54">
        <v>1</v>
      </c>
      <c r="B2" s="55">
        <v>2</v>
      </c>
      <c r="C2" s="55">
        <v>3</v>
      </c>
      <c r="D2" s="55">
        <v>4</v>
      </c>
      <c r="E2" s="73">
        <v>5</v>
      </c>
      <c r="F2" s="55">
        <v>6</v>
      </c>
      <c r="G2" s="55">
        <v>7</v>
      </c>
      <c r="H2" s="55">
        <v>8</v>
      </c>
      <c r="I2" s="56">
        <v>9</v>
      </c>
      <c r="J2" s="55">
        <v>10</v>
      </c>
      <c r="K2" s="55">
        <v>11</v>
      </c>
      <c r="L2" s="55">
        <v>12</v>
      </c>
      <c r="M2" s="55">
        <v>13</v>
      </c>
      <c r="N2" s="55">
        <v>14</v>
      </c>
      <c r="O2" s="58">
        <v>15</v>
      </c>
    </row>
    <row r="3" spans="1:15" x14ac:dyDescent="0.25">
      <c r="A3" s="54"/>
      <c r="B3" s="101" t="s">
        <v>50</v>
      </c>
      <c r="C3" s="102"/>
      <c r="D3" s="103"/>
      <c r="E3" s="73"/>
      <c r="F3" s="55"/>
      <c r="G3" s="55"/>
      <c r="H3" s="55"/>
      <c r="I3" s="56"/>
      <c r="J3" s="55"/>
      <c r="K3" s="55"/>
      <c r="L3" s="59"/>
      <c r="M3" s="55"/>
      <c r="N3" s="55"/>
      <c r="O3" s="60"/>
    </row>
    <row r="4" spans="1:15" s="48" customFormat="1" ht="409.6" customHeight="1" x14ac:dyDescent="0.25">
      <c r="A4" s="49" t="s">
        <v>71</v>
      </c>
      <c r="B4" s="44" t="s">
        <v>14</v>
      </c>
      <c r="C4" s="45" t="s">
        <v>15</v>
      </c>
      <c r="D4" s="46">
        <v>1500</v>
      </c>
      <c r="E4" s="72">
        <v>40.5</v>
      </c>
      <c r="F4" s="78">
        <f>E4*1.05</f>
        <v>42.524999999999999</v>
      </c>
      <c r="G4" s="79">
        <f>E4*D4</f>
        <v>60750</v>
      </c>
      <c r="H4" s="79">
        <f>G4*1.05</f>
        <v>63787.5</v>
      </c>
      <c r="I4" s="53" t="s">
        <v>91</v>
      </c>
      <c r="J4" s="2" t="s">
        <v>105</v>
      </c>
      <c r="K4" s="79">
        <f>E4*4</f>
        <v>162</v>
      </c>
      <c r="L4" s="81">
        <f>K4*1.05</f>
        <v>170.1</v>
      </c>
      <c r="M4" s="2" t="s">
        <v>106</v>
      </c>
      <c r="N4" s="2" t="s">
        <v>131</v>
      </c>
      <c r="O4" s="53" t="s">
        <v>124</v>
      </c>
    </row>
    <row r="5" spans="1:15" ht="409.5" x14ac:dyDescent="0.25">
      <c r="A5" s="14" t="s">
        <v>72</v>
      </c>
      <c r="B5" s="2" t="s">
        <v>17</v>
      </c>
      <c r="C5" s="3" t="s">
        <v>15</v>
      </c>
      <c r="D5" s="4">
        <v>600</v>
      </c>
      <c r="E5" s="74">
        <v>51.5</v>
      </c>
      <c r="F5" s="78">
        <f t="shared" ref="F5:F6" si="0">E5*1.05</f>
        <v>54.075000000000003</v>
      </c>
      <c r="G5" s="79">
        <f t="shared" ref="G5:G6" si="1">E5*D5</f>
        <v>30900</v>
      </c>
      <c r="H5" s="79">
        <f t="shared" ref="H5:H6" si="2">G5*1.05</f>
        <v>32445</v>
      </c>
      <c r="I5" s="52" t="s">
        <v>94</v>
      </c>
      <c r="J5" s="2" t="s">
        <v>145</v>
      </c>
      <c r="K5" s="32">
        <f>E5*5</f>
        <v>257.5</v>
      </c>
      <c r="L5" s="82">
        <f>K5*1.05</f>
        <v>270.375</v>
      </c>
      <c r="M5" s="2" t="s">
        <v>106</v>
      </c>
      <c r="N5" s="2" t="s">
        <v>132</v>
      </c>
      <c r="O5" s="52" t="s">
        <v>125</v>
      </c>
    </row>
    <row r="6" spans="1:15" ht="409.5" x14ac:dyDescent="0.25">
      <c r="A6" s="20" t="s">
        <v>73</v>
      </c>
      <c r="B6" s="2" t="s">
        <v>19</v>
      </c>
      <c r="C6" s="3" t="s">
        <v>15</v>
      </c>
      <c r="D6" s="4">
        <v>1500</v>
      </c>
      <c r="E6" s="74">
        <v>39.5</v>
      </c>
      <c r="F6" s="78">
        <f t="shared" si="0"/>
        <v>41.475000000000001</v>
      </c>
      <c r="G6" s="79">
        <f t="shared" si="1"/>
        <v>59250</v>
      </c>
      <c r="H6" s="79">
        <f t="shared" si="2"/>
        <v>62212.5</v>
      </c>
      <c r="I6" s="47" t="s">
        <v>98</v>
      </c>
      <c r="J6" s="2" t="s">
        <v>110</v>
      </c>
      <c r="K6" s="32">
        <f>E6*6</f>
        <v>237</v>
      </c>
      <c r="L6" s="12">
        <f>K6*1.05</f>
        <v>248.85000000000002</v>
      </c>
      <c r="M6" s="2" t="s">
        <v>106</v>
      </c>
      <c r="N6" s="2" t="s">
        <v>133</v>
      </c>
      <c r="O6" s="47" t="s">
        <v>126</v>
      </c>
    </row>
    <row r="7" spans="1:15" x14ac:dyDescent="0.25">
      <c r="A7" s="94" t="s">
        <v>51</v>
      </c>
      <c r="B7" s="104"/>
      <c r="C7" s="104"/>
      <c r="D7" s="104"/>
      <c r="E7" s="104"/>
      <c r="F7" s="105"/>
      <c r="G7" s="32">
        <f>+G4+G5+G6</f>
        <v>150900</v>
      </c>
      <c r="H7" s="32">
        <f>+H4+H5+H6</f>
        <v>158445</v>
      </c>
      <c r="I7" s="47"/>
      <c r="J7" s="6"/>
      <c r="K7" s="6"/>
      <c r="L7" s="7"/>
      <c r="M7" s="2"/>
      <c r="N7" s="2"/>
      <c r="O7" s="60"/>
    </row>
    <row r="8" spans="1:15" x14ac:dyDescent="0.25">
      <c r="A8" s="20" t="s">
        <v>16</v>
      </c>
      <c r="B8" s="61" t="s">
        <v>52</v>
      </c>
      <c r="C8" s="62"/>
      <c r="D8" s="62"/>
      <c r="E8" s="75"/>
      <c r="F8" s="63"/>
      <c r="G8" s="40"/>
      <c r="H8" s="40"/>
      <c r="I8" s="47"/>
      <c r="J8" s="6"/>
      <c r="K8" s="6"/>
      <c r="L8" s="7"/>
      <c r="M8" s="2"/>
      <c r="N8" s="2"/>
      <c r="O8" s="60"/>
    </row>
    <row r="9" spans="1:15" ht="357.6" customHeight="1" x14ac:dyDescent="0.25">
      <c r="A9" s="14" t="s">
        <v>74</v>
      </c>
      <c r="B9" s="2" t="s">
        <v>21</v>
      </c>
      <c r="C9" s="3" t="s">
        <v>15</v>
      </c>
      <c r="D9" s="4">
        <v>1800</v>
      </c>
      <c r="E9" s="74">
        <v>42</v>
      </c>
      <c r="F9" s="80">
        <f>E9*1.05</f>
        <v>44.1</v>
      </c>
      <c r="G9" s="32">
        <f>E9*D9</f>
        <v>75600</v>
      </c>
      <c r="H9" s="32">
        <f>G9*1.05</f>
        <v>79380</v>
      </c>
      <c r="I9" s="52" t="s">
        <v>66</v>
      </c>
      <c r="J9" s="2" t="s">
        <v>109</v>
      </c>
      <c r="K9" s="74">
        <f>E9*3</f>
        <v>126</v>
      </c>
      <c r="L9" s="82">
        <f>K9*1.05</f>
        <v>132.30000000000001</v>
      </c>
      <c r="M9" s="2" t="s">
        <v>106</v>
      </c>
      <c r="N9" s="2" t="s">
        <v>134</v>
      </c>
      <c r="O9" s="52" t="s">
        <v>127</v>
      </c>
    </row>
    <row r="10" spans="1:15" ht="114" customHeight="1" x14ac:dyDescent="0.25">
      <c r="A10" s="14" t="s">
        <v>75</v>
      </c>
      <c r="B10" s="2" t="s">
        <v>42</v>
      </c>
      <c r="C10" s="3" t="s">
        <v>15</v>
      </c>
      <c r="D10" s="4">
        <v>600</v>
      </c>
      <c r="E10" s="74">
        <v>1.82</v>
      </c>
      <c r="F10" s="80">
        <f t="shared" ref="F10:F11" si="3">E10*1.05</f>
        <v>1.9110000000000003</v>
      </c>
      <c r="G10" s="32">
        <f t="shared" ref="G10:G11" si="4">E10*D10</f>
        <v>1092</v>
      </c>
      <c r="H10" s="32">
        <f t="shared" ref="H10:H11" si="5">G10*1.05</f>
        <v>1146.6000000000001</v>
      </c>
      <c r="I10" s="52" t="s">
        <v>89</v>
      </c>
      <c r="J10" s="2" t="s">
        <v>107</v>
      </c>
      <c r="K10" s="2">
        <f>E10*48</f>
        <v>87.36</v>
      </c>
      <c r="L10" s="83">
        <f>K10*1.05</f>
        <v>91.728000000000009</v>
      </c>
      <c r="M10" s="2" t="s">
        <v>106</v>
      </c>
      <c r="N10" s="8" t="s">
        <v>114</v>
      </c>
      <c r="O10" s="52" t="s">
        <v>115</v>
      </c>
    </row>
    <row r="11" spans="1:15" ht="196.15" customHeight="1" x14ac:dyDescent="0.25">
      <c r="A11" s="14" t="s">
        <v>76</v>
      </c>
      <c r="B11" s="2" t="s">
        <v>65</v>
      </c>
      <c r="C11" s="3" t="s">
        <v>15</v>
      </c>
      <c r="D11" s="4">
        <v>700</v>
      </c>
      <c r="E11" s="74">
        <v>15.85</v>
      </c>
      <c r="F11" s="80">
        <f t="shared" si="3"/>
        <v>16.642500000000002</v>
      </c>
      <c r="G11" s="32">
        <f t="shared" si="4"/>
        <v>11095</v>
      </c>
      <c r="H11" s="32">
        <f t="shared" si="5"/>
        <v>11649.75</v>
      </c>
      <c r="I11" s="52" t="s">
        <v>90</v>
      </c>
      <c r="J11" s="2" t="s">
        <v>108</v>
      </c>
      <c r="K11" s="32">
        <f>E11*8</f>
        <v>126.8</v>
      </c>
      <c r="L11" s="84">
        <f>K11*1.05</f>
        <v>133.14000000000001</v>
      </c>
      <c r="M11" s="2" t="s">
        <v>106</v>
      </c>
      <c r="N11" s="8" t="s">
        <v>135</v>
      </c>
      <c r="O11" s="52" t="s">
        <v>128</v>
      </c>
    </row>
    <row r="12" spans="1:15" x14ac:dyDescent="0.25">
      <c r="A12" s="14"/>
      <c r="B12" s="88" t="s">
        <v>53</v>
      </c>
      <c r="C12" s="99"/>
      <c r="D12" s="99"/>
      <c r="E12" s="99"/>
      <c r="F12" s="100"/>
      <c r="G12" s="32">
        <f>G9+G10+G11</f>
        <v>87787</v>
      </c>
      <c r="H12" s="32">
        <f>H9+H10+H11</f>
        <v>92176.35</v>
      </c>
      <c r="I12" s="52"/>
      <c r="J12" s="6"/>
      <c r="K12" s="6"/>
      <c r="L12" s="7"/>
      <c r="M12" s="2"/>
      <c r="N12" s="2"/>
      <c r="O12" s="60"/>
    </row>
    <row r="13" spans="1:15" x14ac:dyDescent="0.25">
      <c r="A13" s="14" t="s">
        <v>18</v>
      </c>
      <c r="B13" s="88" t="s">
        <v>54</v>
      </c>
      <c r="C13" s="106"/>
      <c r="D13" s="107"/>
      <c r="E13" s="74"/>
      <c r="F13" s="2"/>
      <c r="G13" s="2"/>
      <c r="H13" s="2"/>
      <c r="I13" s="47"/>
      <c r="J13" s="6"/>
      <c r="K13" s="6"/>
      <c r="L13" s="7"/>
      <c r="M13" s="2"/>
      <c r="N13" s="2"/>
      <c r="O13" s="60"/>
    </row>
    <row r="14" spans="1:15" ht="369.75" x14ac:dyDescent="0.25">
      <c r="A14" s="14" t="s">
        <v>77</v>
      </c>
      <c r="B14" s="2" t="s">
        <v>43</v>
      </c>
      <c r="C14" s="3" t="s">
        <v>15</v>
      </c>
      <c r="D14" s="4">
        <v>1500</v>
      </c>
      <c r="E14" s="74">
        <v>33.5</v>
      </c>
      <c r="F14" s="80">
        <f>E14*1.05</f>
        <v>35.175000000000004</v>
      </c>
      <c r="G14" s="32">
        <f>E14*D14</f>
        <v>50250</v>
      </c>
      <c r="H14" s="32">
        <f>G14*1.05</f>
        <v>52762.5</v>
      </c>
      <c r="I14" s="47" t="s">
        <v>92</v>
      </c>
      <c r="J14" s="2" t="s">
        <v>109</v>
      </c>
      <c r="K14" s="85">
        <f>E14*3</f>
        <v>100.5</v>
      </c>
      <c r="L14" s="86">
        <f>K14*1.05</f>
        <v>105.52500000000001</v>
      </c>
      <c r="M14" s="2" t="s">
        <v>106</v>
      </c>
      <c r="N14" s="8" t="s">
        <v>136</v>
      </c>
      <c r="O14" s="47" t="s">
        <v>129</v>
      </c>
    </row>
    <row r="15" spans="1:15" ht="409.5" x14ac:dyDescent="0.25">
      <c r="A15" s="14" t="s">
        <v>78</v>
      </c>
      <c r="B15" s="2" t="s">
        <v>44</v>
      </c>
      <c r="C15" s="3" t="s">
        <v>15</v>
      </c>
      <c r="D15" s="4">
        <v>3000</v>
      </c>
      <c r="E15" s="74">
        <v>39.5</v>
      </c>
      <c r="F15" s="80">
        <f>E15*1.05</f>
        <v>41.475000000000001</v>
      </c>
      <c r="G15" s="32">
        <f>E15*D15</f>
        <v>118500</v>
      </c>
      <c r="H15" s="32">
        <f>G15*1.05</f>
        <v>124425</v>
      </c>
      <c r="I15" s="52" t="s">
        <v>99</v>
      </c>
      <c r="J15" s="2" t="s">
        <v>109</v>
      </c>
      <c r="K15" s="32">
        <f>E15*3</f>
        <v>118.5</v>
      </c>
      <c r="L15" s="87">
        <f>K15*1.05</f>
        <v>124.42500000000001</v>
      </c>
      <c r="M15" s="2" t="s">
        <v>106</v>
      </c>
      <c r="N15" s="8" t="s">
        <v>137</v>
      </c>
      <c r="O15" s="52" t="s">
        <v>130</v>
      </c>
    </row>
    <row r="16" spans="1:15" ht="409.5" x14ac:dyDescent="0.25">
      <c r="A16" s="14" t="s">
        <v>79</v>
      </c>
      <c r="B16" s="2" t="s">
        <v>55</v>
      </c>
      <c r="C16" s="3" t="s">
        <v>15</v>
      </c>
      <c r="D16" s="4">
        <v>4500</v>
      </c>
      <c r="E16" s="74">
        <v>28.6</v>
      </c>
      <c r="F16" s="80">
        <f>E16*1.05</f>
        <v>30.03</v>
      </c>
      <c r="G16" s="32">
        <f>E16*D16</f>
        <v>128700</v>
      </c>
      <c r="H16" s="32">
        <f>G16*1.05</f>
        <v>135135</v>
      </c>
      <c r="I16" s="52" t="s">
        <v>95</v>
      </c>
      <c r="J16" s="2" t="s">
        <v>105</v>
      </c>
      <c r="K16" s="32">
        <f>E16*4</f>
        <v>114.4</v>
      </c>
      <c r="L16" s="82">
        <f>K16*1.05</f>
        <v>120.12</v>
      </c>
      <c r="M16" s="2" t="s">
        <v>106</v>
      </c>
      <c r="N16" s="8" t="s">
        <v>138</v>
      </c>
      <c r="O16" s="52" t="s">
        <v>146</v>
      </c>
    </row>
    <row r="17" spans="1:15" x14ac:dyDescent="0.25">
      <c r="A17" s="14"/>
      <c r="B17" s="88" t="s">
        <v>57</v>
      </c>
      <c r="C17" s="99"/>
      <c r="D17" s="99"/>
      <c r="E17" s="99"/>
      <c r="F17" s="100"/>
      <c r="G17" s="32">
        <f>G14+G15+G16</f>
        <v>297450</v>
      </c>
      <c r="H17" s="32">
        <f>H14+H15+H16</f>
        <v>312322.5</v>
      </c>
      <c r="I17" s="52"/>
      <c r="J17" s="6"/>
      <c r="K17" s="6"/>
      <c r="L17" s="7"/>
      <c r="M17" s="2"/>
      <c r="N17" s="2"/>
      <c r="O17" s="60"/>
    </row>
    <row r="18" spans="1:15" x14ac:dyDescent="0.25">
      <c r="A18" s="14" t="s">
        <v>20</v>
      </c>
      <c r="B18" s="88" t="s">
        <v>56</v>
      </c>
      <c r="C18" s="99"/>
      <c r="D18" s="100"/>
      <c r="E18" s="74"/>
      <c r="F18" s="2"/>
      <c r="G18" s="2"/>
      <c r="H18" s="2"/>
      <c r="I18" s="47"/>
      <c r="J18" s="6"/>
      <c r="K18" s="6"/>
      <c r="L18" s="7"/>
      <c r="M18" s="2"/>
      <c r="N18" s="2"/>
      <c r="O18" s="60"/>
    </row>
    <row r="19" spans="1:15" ht="306" customHeight="1" x14ac:dyDescent="0.25">
      <c r="A19" s="14" t="s">
        <v>80</v>
      </c>
      <c r="B19" s="2" t="s">
        <v>48</v>
      </c>
      <c r="C19" s="3" t="s">
        <v>15</v>
      </c>
      <c r="D19" s="4">
        <v>1500</v>
      </c>
      <c r="E19" s="74">
        <v>44.85</v>
      </c>
      <c r="F19" s="2">
        <f>E19*1.05</f>
        <v>47.092500000000001</v>
      </c>
      <c r="G19" s="32">
        <f>E19*D19</f>
        <v>67275</v>
      </c>
      <c r="H19" s="32">
        <f>G19*1.05</f>
        <v>70638.75</v>
      </c>
      <c r="I19" s="47" t="s">
        <v>100</v>
      </c>
      <c r="J19" s="2" t="s">
        <v>109</v>
      </c>
      <c r="K19" s="32">
        <f>E19*3</f>
        <v>134.55000000000001</v>
      </c>
      <c r="L19" s="82">
        <f>K19*1.05</f>
        <v>141.27750000000003</v>
      </c>
      <c r="M19" s="2" t="s">
        <v>106</v>
      </c>
      <c r="N19" s="8" t="s">
        <v>139</v>
      </c>
      <c r="O19" s="47" t="s">
        <v>116</v>
      </c>
    </row>
    <row r="20" spans="1:15" ht="331.5" x14ac:dyDescent="0.25">
      <c r="A20" s="14" t="s">
        <v>81</v>
      </c>
      <c r="B20" s="2" t="s">
        <v>33</v>
      </c>
      <c r="C20" s="3" t="s">
        <v>15</v>
      </c>
      <c r="D20" s="4">
        <v>10000</v>
      </c>
      <c r="E20" s="74">
        <v>14.8</v>
      </c>
      <c r="F20" s="80">
        <f>E20*1.05</f>
        <v>15.540000000000001</v>
      </c>
      <c r="G20" s="32">
        <f>E20*D20</f>
        <v>148000</v>
      </c>
      <c r="H20" s="32">
        <f>G20*1.05</f>
        <v>155400</v>
      </c>
      <c r="I20" s="47" t="s">
        <v>67</v>
      </c>
      <c r="J20" s="2" t="s">
        <v>110</v>
      </c>
      <c r="K20" s="32">
        <f>E20*6</f>
        <v>88.800000000000011</v>
      </c>
      <c r="L20" s="84">
        <f>K20*1.05</f>
        <v>93.240000000000009</v>
      </c>
      <c r="M20" s="2" t="s">
        <v>106</v>
      </c>
      <c r="N20" s="2" t="s">
        <v>117</v>
      </c>
      <c r="O20" s="47" t="s">
        <v>147</v>
      </c>
    </row>
    <row r="21" spans="1:15" ht="409.5" x14ac:dyDescent="0.25">
      <c r="A21" s="14" t="s">
        <v>82</v>
      </c>
      <c r="B21" s="2" t="s">
        <v>35</v>
      </c>
      <c r="C21" s="3" t="s">
        <v>15</v>
      </c>
      <c r="D21" s="4">
        <v>1500</v>
      </c>
      <c r="E21" s="74">
        <v>39.5</v>
      </c>
      <c r="F21" s="80">
        <f>E21*1.05</f>
        <v>41.475000000000001</v>
      </c>
      <c r="G21" s="32">
        <f>E21*D21</f>
        <v>59250</v>
      </c>
      <c r="H21" s="32">
        <f>G21*1.05</f>
        <v>62212.5</v>
      </c>
      <c r="I21" s="47" t="s">
        <v>102</v>
      </c>
      <c r="J21" s="2" t="s">
        <v>109</v>
      </c>
      <c r="K21" s="32">
        <f>E21*3</f>
        <v>118.5</v>
      </c>
      <c r="L21" s="82">
        <f>K21*1.05</f>
        <v>124.42500000000001</v>
      </c>
      <c r="M21" s="2" t="s">
        <v>106</v>
      </c>
      <c r="N21" s="2" t="s">
        <v>140</v>
      </c>
      <c r="O21" s="47" t="s">
        <v>118</v>
      </c>
    </row>
    <row r="22" spans="1:15" ht="255" x14ac:dyDescent="0.25">
      <c r="A22" s="14" t="s">
        <v>83</v>
      </c>
      <c r="B22" s="2" t="s">
        <v>34</v>
      </c>
      <c r="C22" s="3" t="s">
        <v>15</v>
      </c>
      <c r="D22" s="4">
        <v>6500</v>
      </c>
      <c r="E22" s="74">
        <v>6.5</v>
      </c>
      <c r="F22" s="80">
        <f>E22*1.05</f>
        <v>6.8250000000000002</v>
      </c>
      <c r="G22" s="32">
        <f>E22*D22</f>
        <v>42250</v>
      </c>
      <c r="H22" s="32">
        <f>G22*1.05</f>
        <v>44362.5</v>
      </c>
      <c r="I22" s="47" t="s">
        <v>101</v>
      </c>
      <c r="J22" s="2" t="s">
        <v>111</v>
      </c>
      <c r="K22" s="32">
        <f>E22*24</f>
        <v>156</v>
      </c>
      <c r="L22" s="82">
        <f>K22*1.05</f>
        <v>163.80000000000001</v>
      </c>
      <c r="M22" s="2" t="s">
        <v>106</v>
      </c>
      <c r="N22" s="8" t="s">
        <v>112</v>
      </c>
      <c r="O22" s="47" t="s">
        <v>119</v>
      </c>
    </row>
    <row r="23" spans="1:15" ht="306" x14ac:dyDescent="0.25">
      <c r="A23" s="14" t="s">
        <v>84</v>
      </c>
      <c r="B23" s="2" t="s">
        <v>47</v>
      </c>
      <c r="C23" s="3" t="s">
        <v>15</v>
      </c>
      <c r="D23" s="4">
        <v>3500</v>
      </c>
      <c r="E23" s="74">
        <v>39.5</v>
      </c>
      <c r="F23" s="80">
        <f>E23*1.05</f>
        <v>41.475000000000001</v>
      </c>
      <c r="G23" s="32">
        <f>E23*D23</f>
        <v>138250</v>
      </c>
      <c r="H23" s="32">
        <f>G23*1.05</f>
        <v>145162.5</v>
      </c>
      <c r="I23" s="47" t="s">
        <v>68</v>
      </c>
      <c r="J23" s="2" t="s">
        <v>105</v>
      </c>
      <c r="K23" s="32">
        <f>E23*4</f>
        <v>158</v>
      </c>
      <c r="L23" s="82">
        <f>K23*1.05</f>
        <v>165.9</v>
      </c>
      <c r="M23" s="2" t="s">
        <v>106</v>
      </c>
      <c r="N23" s="8" t="s">
        <v>141</v>
      </c>
      <c r="O23" s="47" t="s">
        <v>120</v>
      </c>
    </row>
    <row r="24" spans="1:15" x14ac:dyDescent="0.25">
      <c r="A24" s="21"/>
      <c r="B24" s="88" t="s">
        <v>64</v>
      </c>
      <c r="C24" s="99"/>
      <c r="D24" s="99"/>
      <c r="E24" s="99"/>
      <c r="F24" s="100"/>
      <c r="G24" s="32">
        <f>G19+G20+G21+G22+G23</f>
        <v>455025</v>
      </c>
      <c r="H24" s="32">
        <f>H19+H20+H21+H22+H23</f>
        <v>477776.25</v>
      </c>
      <c r="I24" s="47"/>
      <c r="J24" s="6"/>
      <c r="K24" s="6"/>
      <c r="L24" s="7"/>
      <c r="M24" s="2"/>
      <c r="N24" s="2"/>
      <c r="O24" s="60"/>
    </row>
    <row r="25" spans="1:15" x14ac:dyDescent="0.25">
      <c r="A25" s="14" t="s">
        <v>24</v>
      </c>
      <c r="B25" s="88" t="s">
        <v>58</v>
      </c>
      <c r="C25" s="99"/>
      <c r="D25" s="100"/>
      <c r="E25" s="74"/>
      <c r="F25" s="2"/>
      <c r="G25" s="2"/>
      <c r="H25" s="2"/>
      <c r="I25" s="47"/>
      <c r="J25" s="6"/>
      <c r="K25" s="6"/>
      <c r="L25" s="7"/>
      <c r="M25" s="2"/>
      <c r="N25" s="2"/>
      <c r="O25" s="60"/>
    </row>
    <row r="26" spans="1:15" s="51" customFormat="1" ht="360" customHeight="1" x14ac:dyDescent="0.25">
      <c r="A26" s="49" t="s">
        <v>85</v>
      </c>
      <c r="B26" s="50" t="s">
        <v>45</v>
      </c>
      <c r="C26" s="45" t="s">
        <v>15</v>
      </c>
      <c r="D26" s="46">
        <v>2500</v>
      </c>
      <c r="E26" s="72">
        <v>39.5</v>
      </c>
      <c r="F26" s="78">
        <f>E26*1.05</f>
        <v>41.475000000000001</v>
      </c>
      <c r="G26" s="79">
        <f>E26*D26</f>
        <v>98750</v>
      </c>
      <c r="H26" s="79">
        <f>G26*1.05</f>
        <v>103687.5</v>
      </c>
      <c r="I26" s="47" t="s">
        <v>104</v>
      </c>
      <c r="J26" s="2" t="s">
        <v>109</v>
      </c>
      <c r="K26" s="79">
        <f>E26*3</f>
        <v>118.5</v>
      </c>
      <c r="L26" s="81">
        <f>K26*1.05</f>
        <v>124.42500000000001</v>
      </c>
      <c r="M26" s="2" t="s">
        <v>106</v>
      </c>
      <c r="N26" s="2" t="s">
        <v>142</v>
      </c>
      <c r="O26" s="47" t="s">
        <v>121</v>
      </c>
    </row>
    <row r="27" spans="1:15" s="51" customFormat="1" ht="409.5" customHeight="1" x14ac:dyDescent="0.25">
      <c r="A27" s="49" t="s">
        <v>86</v>
      </c>
      <c r="B27" s="50" t="s">
        <v>46</v>
      </c>
      <c r="C27" s="45" t="s">
        <v>15</v>
      </c>
      <c r="D27" s="46">
        <v>300</v>
      </c>
      <c r="E27" s="72">
        <v>45.8</v>
      </c>
      <c r="F27" s="78">
        <f>E27*1.05</f>
        <v>48.089999999999996</v>
      </c>
      <c r="G27" s="79">
        <f>E27*D27</f>
        <v>13740</v>
      </c>
      <c r="H27" s="79">
        <f>G27*1.05</f>
        <v>14427</v>
      </c>
      <c r="I27" s="47" t="s">
        <v>103</v>
      </c>
      <c r="J27" s="2" t="s">
        <v>109</v>
      </c>
      <c r="K27" s="79">
        <f>E27*3</f>
        <v>137.39999999999998</v>
      </c>
      <c r="L27" s="81">
        <f>K27*1.05</f>
        <v>144.26999999999998</v>
      </c>
      <c r="M27" s="2" t="s">
        <v>106</v>
      </c>
      <c r="N27" s="8" t="s">
        <v>143</v>
      </c>
      <c r="O27" s="47" t="s">
        <v>122</v>
      </c>
    </row>
    <row r="28" spans="1:15" ht="229.5" x14ac:dyDescent="0.25">
      <c r="A28" s="14" t="s">
        <v>87</v>
      </c>
      <c r="B28" s="13" t="s">
        <v>62</v>
      </c>
      <c r="C28" s="3" t="s">
        <v>15</v>
      </c>
      <c r="D28" s="4">
        <v>4200</v>
      </c>
      <c r="E28" s="74">
        <v>8.9</v>
      </c>
      <c r="F28" s="78">
        <f>E28*1.05</f>
        <v>9.3450000000000006</v>
      </c>
      <c r="G28" s="79">
        <f>E28*D28</f>
        <v>37380</v>
      </c>
      <c r="H28" s="79">
        <f>G28*1.05</f>
        <v>39249</v>
      </c>
      <c r="I28" s="47" t="s">
        <v>96</v>
      </c>
      <c r="J28" s="2" t="s">
        <v>113</v>
      </c>
      <c r="K28" s="32">
        <f>E28*12</f>
        <v>106.80000000000001</v>
      </c>
      <c r="L28" s="82">
        <f>K28*1.05</f>
        <v>112.14000000000001</v>
      </c>
      <c r="M28" s="2" t="s">
        <v>106</v>
      </c>
      <c r="N28" s="2" t="s">
        <v>144</v>
      </c>
      <c r="O28" s="47" t="s">
        <v>123</v>
      </c>
    </row>
    <row r="29" spans="1:15" x14ac:dyDescent="0.25">
      <c r="A29" s="14"/>
      <c r="B29" s="88" t="s">
        <v>59</v>
      </c>
      <c r="C29" s="99"/>
      <c r="D29" s="99"/>
      <c r="E29" s="99"/>
      <c r="F29" s="100"/>
      <c r="G29" s="32">
        <f>G26+G27+G28</f>
        <v>149870</v>
      </c>
      <c r="H29" s="32">
        <f>H26+H27+H28</f>
        <v>157363.5</v>
      </c>
      <c r="I29" s="47"/>
      <c r="J29" s="6"/>
      <c r="K29" s="6"/>
      <c r="L29" s="7"/>
      <c r="M29" s="2"/>
      <c r="N29" s="2"/>
      <c r="O29" s="60"/>
    </row>
    <row r="30" spans="1:15" ht="165.75" x14ac:dyDescent="0.25">
      <c r="A30" s="14" t="s">
        <v>25</v>
      </c>
      <c r="B30" s="2" t="s">
        <v>97</v>
      </c>
      <c r="C30" s="3" t="s">
        <v>15</v>
      </c>
      <c r="D30" s="4">
        <v>5000</v>
      </c>
      <c r="E30" s="74"/>
      <c r="F30" s="2"/>
      <c r="G30" s="2"/>
      <c r="H30" s="2"/>
      <c r="I30" s="47" t="s">
        <v>63</v>
      </c>
      <c r="J30" s="6"/>
      <c r="K30" s="6"/>
      <c r="L30" s="7"/>
      <c r="M30" s="2"/>
      <c r="N30" s="2"/>
      <c r="O30" s="60"/>
    </row>
    <row r="31" spans="1:15" ht="114.75" x14ac:dyDescent="0.25">
      <c r="A31" s="15" t="s">
        <v>26</v>
      </c>
      <c r="B31" s="2" t="s">
        <v>23</v>
      </c>
      <c r="C31" s="3" t="s">
        <v>15</v>
      </c>
      <c r="D31" s="4">
        <v>3000</v>
      </c>
      <c r="E31" s="74"/>
      <c r="F31" s="2"/>
      <c r="G31" s="2"/>
      <c r="H31" s="2"/>
      <c r="I31" s="52" t="s">
        <v>69</v>
      </c>
      <c r="J31" s="6"/>
      <c r="K31" s="6"/>
      <c r="L31" s="7"/>
      <c r="M31" s="2"/>
      <c r="N31" s="2"/>
      <c r="O31" s="60"/>
    </row>
    <row r="32" spans="1:15" ht="114.75" x14ac:dyDescent="0.25">
      <c r="A32" s="14" t="s">
        <v>27</v>
      </c>
      <c r="B32" s="64" t="s">
        <v>22</v>
      </c>
      <c r="C32" s="65" t="s">
        <v>15</v>
      </c>
      <c r="D32" s="66">
        <v>2000</v>
      </c>
      <c r="E32" s="67"/>
      <c r="F32" s="32"/>
      <c r="G32" s="2"/>
      <c r="H32" s="2"/>
      <c r="I32" s="52" t="s">
        <v>70</v>
      </c>
      <c r="J32" s="6"/>
      <c r="K32" s="6"/>
      <c r="L32" s="7"/>
      <c r="M32" s="2"/>
      <c r="N32" s="2"/>
      <c r="O32" s="60"/>
    </row>
    <row r="33" spans="1:15" ht="89.25" x14ac:dyDescent="0.25">
      <c r="A33" s="14" t="s">
        <v>28</v>
      </c>
      <c r="B33" s="64" t="s">
        <v>49</v>
      </c>
      <c r="C33" s="65" t="s">
        <v>15</v>
      </c>
      <c r="D33" s="66">
        <v>200</v>
      </c>
      <c r="E33" s="67"/>
      <c r="F33" s="32"/>
      <c r="G33" s="2"/>
      <c r="H33" s="2"/>
      <c r="I33" s="47" t="s">
        <v>93</v>
      </c>
      <c r="J33" s="6"/>
      <c r="K33" s="6"/>
      <c r="L33" s="7"/>
      <c r="M33" s="2"/>
      <c r="N33" s="2"/>
      <c r="O33" s="60"/>
    </row>
    <row r="34" spans="1:15" ht="84.6" customHeight="1" x14ac:dyDescent="0.25">
      <c r="A34" s="14" t="s">
        <v>29</v>
      </c>
      <c r="B34" s="64" t="s">
        <v>36</v>
      </c>
      <c r="C34" s="65" t="s">
        <v>15</v>
      </c>
      <c r="D34" s="66">
        <v>2500</v>
      </c>
      <c r="E34" s="67"/>
      <c r="F34" s="32"/>
      <c r="G34" s="2"/>
      <c r="H34" s="2"/>
      <c r="I34" s="47" t="s">
        <v>37</v>
      </c>
      <c r="J34" s="6"/>
      <c r="K34" s="6"/>
      <c r="L34" s="7"/>
      <c r="M34" s="2"/>
      <c r="N34" s="2"/>
      <c r="O34" s="60"/>
    </row>
    <row r="35" spans="1:15" ht="70.150000000000006" customHeight="1" x14ac:dyDescent="0.25">
      <c r="A35" s="14" t="s">
        <v>30</v>
      </c>
      <c r="B35" s="64" t="s">
        <v>38</v>
      </c>
      <c r="C35" s="65" t="s">
        <v>15</v>
      </c>
      <c r="D35" s="66">
        <v>10000</v>
      </c>
      <c r="E35" s="67"/>
      <c r="F35" s="32"/>
      <c r="G35" s="2"/>
      <c r="H35" s="2"/>
      <c r="I35" s="52" t="s">
        <v>39</v>
      </c>
      <c r="J35" s="6"/>
      <c r="K35" s="6"/>
      <c r="L35" s="7"/>
      <c r="M35" s="2"/>
      <c r="N35" s="2"/>
      <c r="O35" s="60"/>
    </row>
    <row r="36" spans="1:15" ht="52.15" customHeight="1" x14ac:dyDescent="0.25">
      <c r="A36" s="68" t="s">
        <v>31</v>
      </c>
      <c r="B36" s="64" t="s">
        <v>40</v>
      </c>
      <c r="C36" s="65" t="s">
        <v>15</v>
      </c>
      <c r="D36" s="66">
        <v>21000</v>
      </c>
      <c r="E36" s="67"/>
      <c r="F36" s="32"/>
      <c r="G36" s="2"/>
      <c r="H36" s="2"/>
      <c r="I36" s="52" t="s">
        <v>60</v>
      </c>
      <c r="J36" s="6"/>
      <c r="K36" s="6"/>
      <c r="L36" s="7"/>
      <c r="M36" s="2"/>
      <c r="N36" s="2"/>
      <c r="O36" s="60"/>
    </row>
    <row r="37" spans="1:15" ht="71.25" x14ac:dyDescent="0.25">
      <c r="A37" s="68" t="s">
        <v>32</v>
      </c>
      <c r="B37" s="64" t="s">
        <v>41</v>
      </c>
      <c r="C37" s="65" t="s">
        <v>15</v>
      </c>
      <c r="D37" s="66">
        <v>15000</v>
      </c>
      <c r="E37" s="67"/>
      <c r="F37" s="32"/>
      <c r="G37" s="2"/>
      <c r="H37" s="2"/>
      <c r="I37" s="52" t="s">
        <v>61</v>
      </c>
      <c r="J37" s="6"/>
      <c r="K37" s="6"/>
      <c r="L37" s="7"/>
      <c r="M37" s="2"/>
      <c r="N37" s="2"/>
      <c r="O37" s="60"/>
    </row>
    <row r="38" spans="1:15" x14ac:dyDescent="0.25">
      <c r="A38" s="69"/>
      <c r="B38" s="70"/>
      <c r="C38" s="70"/>
      <c r="D38" s="70"/>
      <c r="E38" s="76"/>
      <c r="F38" s="70"/>
      <c r="G38" s="70"/>
      <c r="H38" s="34"/>
      <c r="I38" s="71"/>
      <c r="J38" s="70"/>
      <c r="K38" s="70"/>
      <c r="L38" s="70"/>
      <c r="M38" s="70"/>
      <c r="N38" s="70"/>
      <c r="O38" s="70"/>
    </row>
    <row r="39" spans="1:15" x14ac:dyDescent="0.25">
      <c r="I39" s="51"/>
    </row>
    <row r="40" spans="1:15" x14ac:dyDescent="0.25">
      <c r="I40" s="51"/>
    </row>
    <row r="41" spans="1:15" x14ac:dyDescent="0.25">
      <c r="I41" s="51"/>
    </row>
    <row r="70" spans="1:15" s="26" customFormat="1" x14ac:dyDescent="0.25">
      <c r="A70" s="22"/>
      <c r="B70"/>
      <c r="C70"/>
      <c r="D70"/>
      <c r="E70" s="77"/>
      <c r="F70"/>
      <c r="G70"/>
      <c r="H70"/>
      <c r="I70" s="48"/>
      <c r="J70"/>
      <c r="K70"/>
      <c r="L70"/>
      <c r="M70"/>
      <c r="N70"/>
      <c r="O70"/>
    </row>
  </sheetData>
  <mergeCells count="9">
    <mergeCell ref="B24:F24"/>
    <mergeCell ref="B25:D25"/>
    <mergeCell ref="B29:F29"/>
    <mergeCell ref="B3:D3"/>
    <mergeCell ref="A7:F7"/>
    <mergeCell ref="B12:F12"/>
    <mergeCell ref="B13:D13"/>
    <mergeCell ref="B17:F17"/>
    <mergeCell ref="B18:D18"/>
  </mergeCells>
  <phoneticPr fontId="19" type="noConversion"/>
  <pageMargins left="0.70866141732283472" right="0.70866141732283472" top="0.74803149606299213" bottom="0.74803149606299213"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D8869283082BD498AA452DB182F3DAE" ma:contentTypeVersion="16" ma:contentTypeDescription="Kurkite naują dokumentą." ma:contentTypeScope="" ma:versionID="fe5b61768af8c3affeef8a597d0fb312">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a1cdb095e8d4f1088874b5a193e948ad"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21A200-2850-40AB-8975-5D94CC60F7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366B86-F0BA-43CF-9DBE-539CD9E711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Techninė_specifikacija</vt:lpstr>
      <vt:lpstr>Techninė 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2006-11-28T10:25:48Z</dcterms:created>
  <dcterms:modified xsi:type="dcterms:W3CDTF">2023-06-14T10:57:45Z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de0a9440-d6fd-4acc-96b6-094c67a5f36a</vt:lpwstr>
  </property>
</Properties>
</file>