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60" windowWidth="22035" windowHeight="9525"/>
  </bookViews>
  <sheets>
    <sheet name="Lapas1" sheetId="1" r:id="rId1"/>
  </sheets>
  <calcPr calcId="125725"/>
</workbook>
</file>

<file path=xl/calcChain.xml><?xml version="1.0" encoding="utf-8"?>
<calcChain xmlns="http://schemas.openxmlformats.org/spreadsheetml/2006/main">
  <c r="C230" i="1"/>
  <c r="G323"/>
  <c r="H323" s="1"/>
  <c r="G291" l="1"/>
  <c r="H291" s="1"/>
  <c r="G296"/>
  <c r="H296" s="1"/>
  <c r="G290"/>
  <c r="H290" s="1"/>
  <c r="G280"/>
  <c r="H280" s="1"/>
  <c r="G298"/>
  <c r="H298" s="1"/>
  <c r="G301"/>
  <c r="H301" s="1"/>
  <c r="G300"/>
  <c r="H300" s="1"/>
  <c r="G299"/>
  <c r="H299" s="1"/>
  <c r="G297"/>
  <c r="H297" s="1"/>
  <c r="G295"/>
  <c r="H295" s="1"/>
  <c r="G294"/>
  <c r="H294" s="1"/>
  <c r="G293"/>
  <c r="H293" s="1"/>
  <c r="G292"/>
  <c r="H292" s="1"/>
  <c r="G289"/>
  <c r="H289" s="1"/>
  <c r="G288"/>
  <c r="H288" s="1"/>
  <c r="G287"/>
  <c r="H287" s="1"/>
  <c r="G286"/>
  <c r="H286" s="1"/>
  <c r="G285"/>
  <c r="H285" s="1"/>
  <c r="G284"/>
  <c r="H284" s="1"/>
  <c r="G282"/>
  <c r="H282" s="1"/>
  <c r="G278"/>
  <c r="H278" s="1"/>
  <c r="G276"/>
  <c r="H276" s="1"/>
  <c r="G275"/>
  <c r="H275" s="1"/>
  <c r="G273"/>
  <c r="H273" l="1"/>
  <c r="H302" s="1"/>
  <c r="G302"/>
  <c r="G203"/>
  <c r="H203" s="1"/>
  <c r="G322"/>
  <c r="G252"/>
  <c r="H252" s="1"/>
  <c r="G251"/>
  <c r="H251" s="1"/>
  <c r="G254"/>
  <c r="H254" s="1"/>
  <c r="G253"/>
  <c r="H253" s="1"/>
  <c r="G250"/>
  <c r="H250" s="1"/>
  <c r="G249"/>
  <c r="H249" s="1"/>
  <c r="G116"/>
  <c r="H116" s="1"/>
  <c r="G115"/>
  <c r="H115" s="1"/>
  <c r="G114"/>
  <c r="H114" s="1"/>
  <c r="G199"/>
  <c r="H199" s="1"/>
  <c r="D12"/>
  <c r="G143"/>
  <c r="H143" s="1"/>
  <c r="G248"/>
  <c r="H248" s="1"/>
  <c r="G247"/>
  <c r="H247" s="1"/>
  <c r="G246"/>
  <c r="H246" s="1"/>
  <c r="G245"/>
  <c r="H245" s="1"/>
  <c r="G244"/>
  <c r="H244" s="1"/>
  <c r="G243"/>
  <c r="H243" s="1"/>
  <c r="G242"/>
  <c r="H242" s="1"/>
  <c r="G241"/>
  <c r="H241" s="1"/>
  <c r="G240"/>
  <c r="H240" s="1"/>
  <c r="G239"/>
  <c r="H239" s="1"/>
  <c r="G238"/>
  <c r="H238" s="1"/>
  <c r="G237"/>
  <c r="H237" s="1"/>
  <c r="G236"/>
  <c r="H236" s="1"/>
  <c r="G235"/>
  <c r="H235" s="1"/>
  <c r="G234"/>
  <c r="H234" s="1"/>
  <c r="G233"/>
  <c r="H233" s="1"/>
  <c r="G232"/>
  <c r="H232" s="1"/>
  <c r="G231"/>
  <c r="H231" s="1"/>
  <c r="G229"/>
  <c r="H229" s="1"/>
  <c r="G227"/>
  <c r="H227" s="1"/>
  <c r="G226"/>
  <c r="H226" s="1"/>
  <c r="G224"/>
  <c r="H224" s="1"/>
  <c r="G222"/>
  <c r="H222" s="1"/>
  <c r="G220"/>
  <c r="H220" s="1"/>
  <c r="G218"/>
  <c r="H218" s="1"/>
  <c r="G216"/>
  <c r="H216" s="1"/>
  <c r="G214"/>
  <c r="H214" s="1"/>
  <c r="G212"/>
  <c r="H212" s="1"/>
  <c r="G211"/>
  <c r="H211" s="1"/>
  <c r="G208"/>
  <c r="H208" s="1"/>
  <c r="G206"/>
  <c r="H206" s="1"/>
  <c r="G204"/>
  <c r="H204" s="1"/>
  <c r="G201"/>
  <c r="H201" s="1"/>
  <c r="G198"/>
  <c r="H198" s="1"/>
  <c r="G197"/>
  <c r="H197" s="1"/>
  <c r="G195"/>
  <c r="H195" s="1"/>
  <c r="G193"/>
  <c r="H193" s="1"/>
  <c r="G191"/>
  <c r="H191" s="1"/>
  <c r="G189"/>
  <c r="H189" s="1"/>
  <c r="G187"/>
  <c r="H187" s="1"/>
  <c r="G185"/>
  <c r="H185" s="1"/>
  <c r="G183"/>
  <c r="H183" s="1"/>
  <c r="G181"/>
  <c r="H181" s="1"/>
  <c r="G362"/>
  <c r="H362" s="1"/>
  <c r="G360"/>
  <c r="H360" s="1"/>
  <c r="G361"/>
  <c r="H361" s="1"/>
  <c r="G359"/>
  <c r="H359" s="1"/>
  <c r="G358"/>
  <c r="H358" s="1"/>
  <c r="G356"/>
  <c r="H356" s="1"/>
  <c r="G354"/>
  <c r="H354" s="1"/>
  <c r="G352"/>
  <c r="H352" s="1"/>
  <c r="G350"/>
  <c r="H350" s="1"/>
  <c r="G348"/>
  <c r="H348" s="1"/>
  <c r="G346"/>
  <c r="H346" s="1"/>
  <c r="G344"/>
  <c r="H344" s="1"/>
  <c r="G342"/>
  <c r="H342" s="1"/>
  <c r="G340"/>
  <c r="G177"/>
  <c r="H177" s="1"/>
  <c r="G179"/>
  <c r="H179" s="1"/>
  <c r="G176"/>
  <c r="H176" s="1"/>
  <c r="G174"/>
  <c r="H174" s="1"/>
  <c r="G172"/>
  <c r="H172" s="1"/>
  <c r="G170"/>
  <c r="H170" s="1"/>
  <c r="G168"/>
  <c r="H168" s="1"/>
  <c r="G166"/>
  <c r="H166" s="1"/>
  <c r="G164"/>
  <c r="H164" s="1"/>
  <c r="G162"/>
  <c r="H162" s="1"/>
  <c r="G160"/>
  <c r="H160" s="1"/>
  <c r="G158"/>
  <c r="H158" s="1"/>
  <c r="G156"/>
  <c r="H156" s="1"/>
  <c r="G154"/>
  <c r="H154" s="1"/>
  <c r="G152"/>
  <c r="H152" s="1"/>
  <c r="G150"/>
  <c r="H150" s="1"/>
  <c r="G148"/>
  <c r="H148" s="1"/>
  <c r="G146"/>
  <c r="H146" s="1"/>
  <c r="G144"/>
  <c r="H144" s="1"/>
  <c r="G141"/>
  <c r="H141" s="1"/>
  <c r="G140"/>
  <c r="H140" s="1"/>
  <c r="G138"/>
  <c r="H138" s="1"/>
  <c r="G137"/>
  <c r="H137" s="1"/>
  <c r="G135"/>
  <c r="G112"/>
  <c r="H112" s="1"/>
  <c r="G113"/>
  <c r="H113" s="1"/>
  <c r="G109"/>
  <c r="H109" s="1"/>
  <c r="G108"/>
  <c r="H108" s="1"/>
  <c r="G107"/>
  <c r="H107" s="1"/>
  <c r="G96"/>
  <c r="H96" s="1"/>
  <c r="G97"/>
  <c r="H97" s="1"/>
  <c r="G98"/>
  <c r="H98" s="1"/>
  <c r="G95"/>
  <c r="H95" s="1"/>
  <c r="G99"/>
  <c r="H99" s="1"/>
  <c r="G100"/>
  <c r="H100" s="1"/>
  <c r="G101"/>
  <c r="H101" s="1"/>
  <c r="G102"/>
  <c r="H102" s="1"/>
  <c r="G103"/>
  <c r="H103" s="1"/>
  <c r="G104"/>
  <c r="H104" s="1"/>
  <c r="G105"/>
  <c r="H105" s="1"/>
  <c r="G106"/>
  <c r="H106" s="1"/>
  <c r="G110"/>
  <c r="H110" s="1"/>
  <c r="G111"/>
  <c r="H111" s="1"/>
  <c r="G93"/>
  <c r="H93" s="1"/>
  <c r="G92"/>
  <c r="H92" s="1"/>
  <c r="D91"/>
  <c r="G91" s="1"/>
  <c r="G89"/>
  <c r="H89" s="1"/>
  <c r="D88"/>
  <c r="G88" s="1"/>
  <c r="H88" s="1"/>
  <c r="D85"/>
  <c r="G85" s="1"/>
  <c r="H85" s="1"/>
  <c r="G86"/>
  <c r="H86" s="1"/>
  <c r="G83"/>
  <c r="H83" s="1"/>
  <c r="G82"/>
  <c r="H82" s="1"/>
  <c r="G80"/>
  <c r="H80" s="1"/>
  <c r="G78"/>
  <c r="H78" s="1"/>
  <c r="G77"/>
  <c r="H77" s="1"/>
  <c r="G75"/>
  <c r="H75" s="1"/>
  <c r="G74"/>
  <c r="H74" s="1"/>
  <c r="G72"/>
  <c r="H72" s="1"/>
  <c r="G71"/>
  <c r="H71" s="1"/>
  <c r="G69"/>
  <c r="H69" s="1"/>
  <c r="G68"/>
  <c r="H68" s="1"/>
  <c r="D56"/>
  <c r="G56" s="1"/>
  <c r="H56" s="1"/>
  <c r="D52"/>
  <c r="G52" s="1"/>
  <c r="H52" s="1"/>
  <c r="D23"/>
  <c r="D26"/>
  <c r="D14"/>
  <c r="G66"/>
  <c r="H66" s="1"/>
  <c r="G64"/>
  <c r="H64" s="1"/>
  <c r="D63"/>
  <c r="G63" s="1"/>
  <c r="H63" s="1"/>
  <c r="G61"/>
  <c r="H61" s="1"/>
  <c r="G59"/>
  <c r="H59" s="1"/>
  <c r="G53"/>
  <c r="H53" s="1"/>
  <c r="G57"/>
  <c r="H57" s="1"/>
  <c r="G54"/>
  <c r="H54" s="1"/>
  <c r="G50"/>
  <c r="H50" s="1"/>
  <c r="G49"/>
  <c r="H49" s="1"/>
  <c r="G47"/>
  <c r="H47" s="1"/>
  <c r="G45"/>
  <c r="H45" s="1"/>
  <c r="G44"/>
  <c r="H44" s="1"/>
  <c r="G42"/>
  <c r="H42" s="1"/>
  <c r="G41"/>
  <c r="H41" s="1"/>
  <c r="G39"/>
  <c r="H39" s="1"/>
  <c r="G37"/>
  <c r="H37" s="1"/>
  <c r="G255" l="1"/>
  <c r="H135"/>
  <c r="H255" s="1"/>
  <c r="H340"/>
  <c r="H363" s="1"/>
  <c r="G363"/>
  <c r="H322"/>
  <c r="H91"/>
  <c r="G35"/>
  <c r="H35" s="1"/>
  <c r="G33"/>
  <c r="H33" s="1"/>
  <c r="G32"/>
  <c r="H32" s="1"/>
  <c r="G30"/>
  <c r="H30" s="1"/>
  <c r="G29"/>
  <c r="H29" s="1"/>
  <c r="D28"/>
  <c r="G28" s="1"/>
  <c r="H28" s="1"/>
  <c r="G26"/>
  <c r="G24"/>
  <c r="H24" s="1"/>
  <c r="G23"/>
  <c r="H23" s="1"/>
  <c r="G21"/>
  <c r="H21" s="1"/>
  <c r="D20"/>
  <c r="G20" s="1"/>
  <c r="H20" s="1"/>
  <c r="G18"/>
  <c r="H18" s="1"/>
  <c r="G17"/>
  <c r="H17" s="1"/>
  <c r="G15"/>
  <c r="H15" s="1"/>
  <c r="G14"/>
  <c r="H14" s="1"/>
  <c r="G12"/>
  <c r="G321"/>
  <c r="H321" s="1"/>
  <c r="G320"/>
  <c r="H320" s="1"/>
  <c r="G319"/>
  <c r="H26" l="1"/>
  <c r="G117"/>
  <c r="G324"/>
  <c r="H12"/>
  <c r="H319"/>
  <c r="H324" s="1"/>
  <c r="G381"/>
  <c r="H381" s="1"/>
  <c r="G383"/>
  <c r="H383" s="1"/>
  <c r="G384"/>
  <c r="H384" s="1"/>
  <c r="G380"/>
  <c r="H117" l="1"/>
  <c r="G385"/>
  <c r="H380"/>
  <c r="H385" s="1"/>
</calcChain>
</file>

<file path=xl/sharedStrings.xml><?xml version="1.0" encoding="utf-8"?>
<sst xmlns="http://schemas.openxmlformats.org/spreadsheetml/2006/main" count="1073" uniqueCount="802">
  <si>
    <t>DIAGNOSTIKOS REAGENTŲ, SU ANALIZATORIŲ NUOMA, PIRKIMAS</t>
  </si>
  <si>
    <t>REAGENTŲ BEI PAPILDOMŲ PRIEMONIŲ PAVADINIMAI, KIEKIAI IR KAINOS</t>
  </si>
  <si>
    <t>1. PIRKIMO DALIS - REAGENTAI BEI PAPILDOMOS PRIEMONĖS AUTOMATINIAM IMUNOLOGINIAM ANALIZATORIUI</t>
  </si>
  <si>
    <t xml:space="preserve">Eil.
Nr.
</t>
  </si>
  <si>
    <t>Diagnostinių reagentų, medžiagų pavadinimai</t>
  </si>
  <si>
    <t>Preliminarus tyrimų skaičius per 12 mėn.</t>
  </si>
  <si>
    <t>Reagentų ir priemonių kiekis (ml./vnt.) nurodytam tyrimų skaičiui</t>
  </si>
  <si>
    <t>Siūloma pakuotė</t>
  </si>
  <si>
    <t>Siūlomos pakuotės kaina, EUR be PVM</t>
  </si>
  <si>
    <t>Suma, EUR be PVM 12 mėn.</t>
  </si>
  <si>
    <t>Suma, EUR su PVM 12 mėn.</t>
  </si>
  <si>
    <t>Gamintojas, komercinis prekės pavadinimas</t>
  </si>
  <si>
    <t>IMUNOLOGINIAI TYRIMAI</t>
  </si>
  <si>
    <t xml:space="preserve">1. </t>
  </si>
  <si>
    <t>Tirotropinas TSH</t>
  </si>
  <si>
    <t>1.1.</t>
  </si>
  <si>
    <t>1.2.</t>
  </si>
  <si>
    <t>2.</t>
  </si>
  <si>
    <t>Laisvas tiroksinas FT4</t>
  </si>
  <si>
    <t>2.1.</t>
  </si>
  <si>
    <t>2.2.</t>
  </si>
  <si>
    <t>3.</t>
  </si>
  <si>
    <t xml:space="preserve">Bendras (laisvas+sujungtas) PSA prostatos specifinis antigenas </t>
  </si>
  <si>
    <t>3.1.</t>
  </si>
  <si>
    <t>3.2.</t>
  </si>
  <si>
    <t>4.</t>
  </si>
  <si>
    <t xml:space="preserve">ŽIV-1/2 antikūnai </t>
  </si>
  <si>
    <t>4.1.</t>
  </si>
  <si>
    <t>4.2.</t>
  </si>
  <si>
    <t>5.</t>
  </si>
  <si>
    <t>Feritinas</t>
  </si>
  <si>
    <t>5.1.</t>
  </si>
  <si>
    <t>5.2.</t>
  </si>
  <si>
    <t>6.</t>
  </si>
  <si>
    <t>Troponinas (didelio jautrumo metodas, trumpas tyrimo nustatymo laikas, iki 20 min.)</t>
  </si>
  <si>
    <t>6.1.</t>
  </si>
  <si>
    <t>6.2.</t>
  </si>
  <si>
    <t>7.</t>
  </si>
  <si>
    <t>Paratiroidinis hormonas PTH</t>
  </si>
  <si>
    <t>7.1.</t>
  </si>
  <si>
    <t>7.2.</t>
  </si>
  <si>
    <t>8.</t>
  </si>
  <si>
    <t>Antikūnai prieš hepatito C virusą Anti-HCV</t>
  </si>
  <si>
    <t>8.1.</t>
  </si>
  <si>
    <t>8.2.</t>
  </si>
  <si>
    <t>9.</t>
  </si>
  <si>
    <t>Prolaktino koncentracija PRL</t>
  </si>
  <si>
    <t>9.1.</t>
  </si>
  <si>
    <t>10.</t>
  </si>
  <si>
    <t>Liuteinizuojančio hormono koncentracija LH</t>
  </si>
  <si>
    <t>10.1.</t>
  </si>
  <si>
    <t>10.2.</t>
  </si>
  <si>
    <t>11.</t>
  </si>
  <si>
    <t>Estradiolio koncentracija E2</t>
  </si>
  <si>
    <t>11.1.</t>
  </si>
  <si>
    <t>12.</t>
  </si>
  <si>
    <t>12.1.</t>
  </si>
  <si>
    <t>12.2.</t>
  </si>
  <si>
    <t>13.</t>
  </si>
  <si>
    <t>Skydliaukės peroksidazės anikūnai Anti-TPO</t>
  </si>
  <si>
    <t>13.1.</t>
  </si>
  <si>
    <t>13.2.</t>
  </si>
  <si>
    <t>14.</t>
  </si>
  <si>
    <t>Hepatito B viruso paviršiaus antigenas HBsAg</t>
  </si>
  <si>
    <t>14.1.</t>
  </si>
  <si>
    <t>15.</t>
  </si>
  <si>
    <t>Imunoglobulinas E-IgE</t>
  </si>
  <si>
    <t>15.1.</t>
  </si>
  <si>
    <t>15.2.</t>
  </si>
  <si>
    <t>16.</t>
  </si>
  <si>
    <t>16.1.</t>
  </si>
  <si>
    <t>16.2.</t>
  </si>
  <si>
    <t>17.</t>
  </si>
  <si>
    <t>Prokalcitoninas PCT</t>
  </si>
  <si>
    <t>17.1.</t>
  </si>
  <si>
    <t>17.2.</t>
  </si>
  <si>
    <t>18.</t>
  </si>
  <si>
    <t>Vėžio antigenas CA 125</t>
  </si>
  <si>
    <t>18.1.</t>
  </si>
  <si>
    <t>19.</t>
  </si>
  <si>
    <t>Žmogaus antsėklidžio baltymas HE4</t>
  </si>
  <si>
    <t>19.1.</t>
  </si>
  <si>
    <t>20.</t>
  </si>
  <si>
    <t>20.1.</t>
  </si>
  <si>
    <t>20.2.</t>
  </si>
  <si>
    <t>21.</t>
  </si>
  <si>
    <t>N-galo pro B - tipo natriuretinis peptidas Pro BNP</t>
  </si>
  <si>
    <t>21.1.</t>
  </si>
  <si>
    <t xml:space="preserve">Sujungiantysis peptidas – C peptidas </t>
  </si>
  <si>
    <t>22.</t>
  </si>
  <si>
    <t>22.1.</t>
  </si>
  <si>
    <t>22.2.</t>
  </si>
  <si>
    <t>23.</t>
  </si>
  <si>
    <t xml:space="preserve">Su nėštumu susijęs plazmos baltymas- PAPP-A </t>
  </si>
  <si>
    <t>23.1.</t>
  </si>
  <si>
    <t>23.2.</t>
  </si>
  <si>
    <t>24.</t>
  </si>
  <si>
    <t>Laisvas žmogaus choriono gonadotropino β-subvienetas - free βhCG</t>
  </si>
  <si>
    <t>24.1.</t>
  </si>
  <si>
    <t>24.2.</t>
  </si>
  <si>
    <t>25.</t>
  </si>
  <si>
    <t xml:space="preserve">Žmogaus chorioninio gonadotropino HCG ir HCG β-subvieneto suminė koncentracija - HCG+β </t>
  </si>
  <si>
    <t>25.1.</t>
  </si>
  <si>
    <t>25.2.</t>
  </si>
  <si>
    <t>26.</t>
  </si>
  <si>
    <t>Alfa 1-fetoproteinas AFP</t>
  </si>
  <si>
    <t>26.1.</t>
  </si>
  <si>
    <t>27.</t>
  </si>
  <si>
    <t>Bendrų antikūnų prieš Treponema pallidum -Syphilis -nustatymas</t>
  </si>
  <si>
    <t>27.1.</t>
  </si>
  <si>
    <t>27.2.</t>
  </si>
  <si>
    <t>28.</t>
  </si>
  <si>
    <t>IgM antikūnų prieš Toxoplasma gondii nustatymas</t>
  </si>
  <si>
    <t>28.1.</t>
  </si>
  <si>
    <t>28.2.</t>
  </si>
  <si>
    <t>29.</t>
  </si>
  <si>
    <t>IgG antikūnų prieš Toxoplasma gondii nustatymas</t>
  </si>
  <si>
    <t>29.1.</t>
  </si>
  <si>
    <t>29.2.</t>
  </si>
  <si>
    <t>30.</t>
  </si>
  <si>
    <t>Ciklosporino koncentracijos nustatymas</t>
  </si>
  <si>
    <t>30.1.</t>
  </si>
  <si>
    <t>30.2.</t>
  </si>
  <si>
    <t>31.</t>
  </si>
  <si>
    <t>PASTABOS:</t>
  </si>
  <si>
    <t>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</si>
  <si>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12 mėn. atlikimui.</t>
  </si>
  <si>
    <t>3. Reagentai ir papildomos medžiagos/priemonės turi būti paženklinti CE arba lygiaverčiu ženklu.</t>
  </si>
  <si>
    <t>4. Visos siūlomos prekės turi būti originalios, tinkamos darbui siūlomiems analizatoriams (pateikti gamintojo patvirtinimą )</t>
  </si>
  <si>
    <t>5. Reagentų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</si>
  <si>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</si>
  <si>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1 pirkimo dalies reagentų ir/ar papildomų priemonių bendra suma Eur:</t>
  </si>
  <si>
    <t>BIOCHEMINIAI TYRIMAI</t>
  </si>
  <si>
    <t>1.</t>
  </si>
  <si>
    <t>Bendras baltymas (TP)</t>
  </si>
  <si>
    <t>Baltymas šlapime</t>
  </si>
  <si>
    <t>C reaktyvusis baltymas (CRB/CRP)</t>
  </si>
  <si>
    <t>Albuminas šlapime (mikroalbuminas)</t>
  </si>
  <si>
    <t>Šlapalas (UREA)</t>
  </si>
  <si>
    <t>Kreatininas</t>
  </si>
  <si>
    <t>Kreatininas šlapime</t>
  </si>
  <si>
    <t>Šlapimo rūgštis (UA)</t>
  </si>
  <si>
    <t>Bendras bilirubinas (TBIL)</t>
  </si>
  <si>
    <t>Tiesioginis bilirubinas (DBIL)</t>
  </si>
  <si>
    <t>Alaninaminotransferazė (ALT)</t>
  </si>
  <si>
    <t>Aspartataminotransferazė  (AST)</t>
  </si>
  <si>
    <t>Šarminė fosfatazė (ALP)</t>
  </si>
  <si>
    <t>Gama gliutamiltranferazė (GGT)</t>
  </si>
  <si>
    <t>Lipazė</t>
  </si>
  <si>
    <t>Alfa amilazė (AMYL)</t>
  </si>
  <si>
    <t xml:space="preserve">Gliukozė </t>
  </si>
  <si>
    <t>Cholesterolis (CHOL)</t>
  </si>
  <si>
    <t>Trigliceridai (TRIG)</t>
  </si>
  <si>
    <t>Didelio tankio lipoproteinų cholesterolis (DTL)</t>
  </si>
  <si>
    <t>Kalis (K)</t>
  </si>
  <si>
    <t>Natris (Na)</t>
  </si>
  <si>
    <t>Chloras (Cl)</t>
  </si>
  <si>
    <t>Kalcis (Ca)</t>
  </si>
  <si>
    <t>Kalcis šlapime (Ca)</t>
  </si>
  <si>
    <t>Magnis (Mg)</t>
  </si>
  <si>
    <t>Geležis (Fe)</t>
  </si>
  <si>
    <t>Fosforas</t>
  </si>
  <si>
    <t>Glikozilinto hemoglobino koncentracija</t>
  </si>
  <si>
    <t xml:space="preserve">Transferinas </t>
  </si>
  <si>
    <t>31.1.</t>
  </si>
  <si>
    <t>31.2.</t>
  </si>
  <si>
    <t>32.</t>
  </si>
  <si>
    <t>C-reaktyvusis baltymas (didelio jautrumo metodu)</t>
  </si>
  <si>
    <t>32.1.</t>
  </si>
  <si>
    <t>32.2.</t>
  </si>
  <si>
    <t>33.</t>
  </si>
  <si>
    <t>Reumatoidinis faktorius</t>
  </si>
  <si>
    <t>33.1.</t>
  </si>
  <si>
    <t>34.</t>
  </si>
  <si>
    <t xml:space="preserve">Litis </t>
  </si>
  <si>
    <t>34.1.</t>
  </si>
  <si>
    <t>35.</t>
  </si>
  <si>
    <t>Serumo indeksai : Hemolizės, geltos. lipemijos</t>
  </si>
  <si>
    <t>36.</t>
  </si>
  <si>
    <t>Valproinė rūgštis</t>
  </si>
  <si>
    <t>36.1.</t>
  </si>
  <si>
    <t>36.2.</t>
  </si>
  <si>
    <t>37.</t>
  </si>
  <si>
    <t>Komplemento komponentas C3</t>
  </si>
  <si>
    <t>37.1.</t>
  </si>
  <si>
    <t>38.</t>
  </si>
  <si>
    <t>Komplemento komponentas C4</t>
  </si>
  <si>
    <t>38.1.</t>
  </si>
  <si>
    <t>39.</t>
  </si>
  <si>
    <t>Antistreptolizinas O</t>
  </si>
  <si>
    <t>39.1.</t>
  </si>
  <si>
    <t>40.</t>
  </si>
  <si>
    <t>Kasos amilazlė</t>
  </si>
  <si>
    <t>40.1.</t>
  </si>
  <si>
    <t>41.</t>
  </si>
  <si>
    <t>Laktatdehidrogenazė LDH</t>
  </si>
  <si>
    <t>41.1.</t>
  </si>
  <si>
    <t>42.</t>
  </si>
  <si>
    <t>Kreatinkinazė CK</t>
  </si>
  <si>
    <t>42.1.</t>
  </si>
  <si>
    <t>43.</t>
  </si>
  <si>
    <t>Etanolis</t>
  </si>
  <si>
    <t>43.1.</t>
  </si>
  <si>
    <t>43.2.</t>
  </si>
  <si>
    <t>44.</t>
  </si>
  <si>
    <t>Albuminas serume</t>
  </si>
  <si>
    <t>44.1.</t>
  </si>
  <si>
    <t>2 pirkimo dalies reagentų ir/ar papildomų priemonių bendra suma Eur:</t>
  </si>
  <si>
    <t>4. Visos siūlomos prekės turi būti originalios, tinkamos darbui siūlomiems analizatoriams.( Pateikti gamintojo patvirtinimą )</t>
  </si>
  <si>
    <t>2. PIRKIMO DALIS - REAGENTAI BEI PAPILDOMOS PRIEMONĖS BIOCHEMINIAM ANALIZATORIUI</t>
  </si>
  <si>
    <t>3 PIRKIMO DALIS - REAGENTAI BEI PAPILDOMOS PRIEMONĖS KRAUJO KREŠĖJIMO SISTEMOS ANALIZATORIUI</t>
  </si>
  <si>
    <t xml:space="preserve">Protrombino komplekso II-VII-X faktorių aktyvumas </t>
  </si>
  <si>
    <t>ADTL (aktyvintas dalinis tromboplastino laikas</t>
  </si>
  <si>
    <t>Fibrinogenas (Klauso metodu)</t>
  </si>
  <si>
    <t>D-Dimerų koncentracija</t>
  </si>
  <si>
    <t>Anti Xa nustatymas (nefrakcionuoto ir mažos molekulinės masės heparino koncentracija</t>
  </si>
  <si>
    <t>3 pirkimo dalies reagentų ir/ar papildomų priemonių bendra suma Eur:</t>
  </si>
  <si>
    <t>1. Tiekėjas privalo įvertinti ir nurodyti (įrašyti) visas reikiamas sudedamasias dalis tyrimui atlikti.</t>
  </si>
  <si>
    <t>2. pateikti reikalingą reagent, kitų priemonių ir kontrolinių medžiagų (atliekant kasdieninę 2-jų lygių kokybės kontrolę) kiekį, numatomam nurodytam tyrimų skaičiui per 12 mėn. atlikimui.</t>
  </si>
  <si>
    <t>4. Visos siūlomos prekės turi būti orginalios, tinkamos darbui siūlomiems analizatoriams (pateikti gamintojo patvirtinimą).</t>
  </si>
  <si>
    <t>Tyrimo priemones reikalingas tiksliniam tyrimui atlikti tiekėjai privalo nurodyti patys užpildydami specifikacijoje pateiktas lenteles, nebūtinai vadovaujantis tuo kas dalinai nurodyta specifikacijoje, tačiau būtina nurodyti visa spektrą priemonių užtikrinančių kokybišką tyrimo atlikimą. Tyrimams kur nenaudojamos pagalbinės priemonės ar reagentai nurodoma 0 (nulis).</t>
  </si>
  <si>
    <t xml:space="preserve">6 PIRKIMO DALIS - REAGENTAI BEI PAPILDOMOS PRIEMONĖS KRAUJO DUJŲ, pH ELEKTROLITŲ, METABOLITŲ IR OKSIMETRIJOS TYRIMŲ SISTEMOS ANALIZATORIUI </t>
  </si>
  <si>
    <t>Kraujo dujų, pH, elektrolitų (K, Na, Cl, juonizuotas Ca), metabolitų (gliukozė, laktatai, bilirubinas), oksimetrijos (fetalinis hemaglobinas) tyrimas</t>
  </si>
  <si>
    <t>6 pirkimo dalies reagentų ir/ar papildomų priemonių bendra suma Eur:</t>
  </si>
  <si>
    <t xml:space="preserve">8 PIRKIMO DALIS - REAGENTAI BEI PAPILDOMOS PRIEMONĖS IMUNOFERMENTINIŲ TYRIMŲ SISTEMOS ANALIZATORIUI </t>
  </si>
  <si>
    <t>Mycoplasma pneumoniae IgG</t>
  </si>
  <si>
    <t>Mycoplasma pneumoniae IgM</t>
  </si>
  <si>
    <t>Chlamydia pneumoniae IgM</t>
  </si>
  <si>
    <t>Chlamydia pneumoniae IgG</t>
  </si>
  <si>
    <t>Helicobacter pylori IgG</t>
  </si>
  <si>
    <t xml:space="preserve">Ascaris lumbricoides IgG </t>
  </si>
  <si>
    <t>Mononukleozė ( EBV-VCA IgG )</t>
  </si>
  <si>
    <t>Mononukleozė ( EBV-VCA IgM )</t>
  </si>
  <si>
    <t>Toxocara canis IgG</t>
  </si>
  <si>
    <t>Pankriatinė elastazė išmatose</t>
  </si>
  <si>
    <t>8 pirkimo dalies reagentų ir/ar papildomų priemonių bendra suma Eur:</t>
  </si>
  <si>
    <t>9 PIRKIMO DALIS - REAGENTAI BEI PAPILDOMOS PRIEMONĖS TROMBOCITŲ FUNKCIJOS NUSTATYMUI TYRIMŲ SISTEMOS ANALIZATORIUI</t>
  </si>
  <si>
    <t>Aspirino testas</t>
  </si>
  <si>
    <t>Plavix ir kt.</t>
  </si>
  <si>
    <t>9 pirkimo dalies reagentų ir/ar papildomų priemonių bendra suma Eur:</t>
  </si>
  <si>
    <t>1.3.</t>
  </si>
  <si>
    <t>1.4.</t>
  </si>
  <si>
    <t>1.5.</t>
  </si>
  <si>
    <t xml:space="preserve">1. Tiekėjas privalo įvertinti ir nurodyti (įrašyti) visas reikiamas sudedamąsias dalis tyrimui atlikti, tame tarpe ir kontrolines bei pagalbines medžiagas. </t>
  </si>
  <si>
    <t>2. Pateikti reikalingą reagentų, kitų priemonių ir kontrolinių medžiagų (atliekant kasdieninę 2-jų lygių kokybės kontrolę) kiekį, numatomam nurodytam tyrimų skaičiui per 12 mėn. atlikimui. Būtina pateikti pasiūlymą visoms pirkimo dalies pozicijoms, visam nurodytam tyrimų skaičiui užtikrinti.</t>
  </si>
  <si>
    <t>Būtina pateikti pasiūlymą visoms pirkimo dalies pozicijoms</t>
  </si>
  <si>
    <t>Vertinama tik pilna pirkimo dalis, atitinkanti bendrinius kokybinius bei techninius reikalavimus.</t>
  </si>
  <si>
    <t xml:space="preserve">
Reikalavimai reagentams (ELISA). Laužomos kiuvetės, ilgas galiojimo laikas (ne mažiau 4 mėn. nuo pristatymo į laboratoriją datos). Reagentai turi būti stabilūs visą galiojimo laiką. Tarptautinės kokybės kontrolės tyrimų rezultatai turi patekti statistiškai patikimas ribas (šiuos rezultatus pateikti). Reagentai IgG ir IgM turi būti vieno gamintojo. 
</t>
  </si>
  <si>
    <t>Fibrino monomerai (FM)</t>
  </si>
  <si>
    <t>Konkurso sąlygų 3 priedas</t>
  </si>
  <si>
    <t>Collagen/ADP tyrimo kasetė (20 tyr.)</t>
  </si>
  <si>
    <t>PFA Trigerinis tirpalas (3 x 11 ml)</t>
  </si>
  <si>
    <t>3 x 11 ml</t>
  </si>
  <si>
    <t>20 tyrimų</t>
  </si>
  <si>
    <t>P2Y Innovance tyrimų kasetė (20 tyr.)</t>
  </si>
  <si>
    <t>Collagen/EPI tyrimo kasetė (20 tyr.)</t>
  </si>
  <si>
    <t>RapidPoint 500 Reagentų dėklas (750 tyr.)</t>
  </si>
  <si>
    <t>750 tyrimų</t>
  </si>
  <si>
    <t>1 x 4 vnt.</t>
  </si>
  <si>
    <t>RapidPoint 500 Automatinės QC dėklas</t>
  </si>
  <si>
    <t>1 vnt.</t>
  </si>
  <si>
    <t>2x2x5 ml</t>
  </si>
  <si>
    <t>2x2x2 ml</t>
  </si>
  <si>
    <t>3x2x7 ml</t>
  </si>
  <si>
    <t>7.3.</t>
  </si>
  <si>
    <t>2x2x1 ml</t>
  </si>
  <si>
    <t>3x3x2 ml</t>
  </si>
  <si>
    <t>2x2x7 ml</t>
  </si>
  <si>
    <t>Immulite 2000 Prolaktino reagentas (200T). Kalibratoriai rinkinyje.</t>
  </si>
  <si>
    <t>Immulite 2000 LH reagentas (200T). Kalibratoriai rinkinyje.</t>
  </si>
  <si>
    <t>Immulite 2000 Estradiolio reagentas (200T). Kalibratoriai rinkinyje.</t>
  </si>
  <si>
    <t>25-Hidroksivitaminas D (total- bendras)</t>
  </si>
  <si>
    <t>2x3x2 ml</t>
  </si>
  <si>
    <t>Immulite 2000 anti - TPO reagentas (200T). Kalibratoriai rinkinyje.</t>
  </si>
  <si>
    <t>Skydliaukės autoantikūnių kontrolė (2x5 ml)</t>
  </si>
  <si>
    <t>2x5 ml</t>
  </si>
  <si>
    <t>Immulite 2000 bendro IgE reagentas (200T). Kalibratoriai rinkinyje.</t>
  </si>
  <si>
    <t>Immulite bendro IgE kontrolė (2x2 ml)</t>
  </si>
  <si>
    <t>2x2 ml</t>
  </si>
  <si>
    <t>16.3.</t>
  </si>
  <si>
    <t>2x25 ml</t>
  </si>
  <si>
    <t>Immulite 2000 OM-MA (CA125) reagentas (200T). Kalibratoriai rinkinyje.</t>
  </si>
  <si>
    <t>Fujirebio Diagnostics AB, HE4 EIA. Atliekamas rankiniu būdu arba su BEP2000 analizatoriumi.</t>
  </si>
  <si>
    <t>Immulite 2000 NT pro-BNP reagentas (200T). Kalibratoriai rinkinyje.</t>
  </si>
  <si>
    <t>Immulite 2000 HBsAg reagentas (200T). Kalibratoriai ir kontrolės rinkinyje.</t>
  </si>
  <si>
    <t>Immulite 2000 C peptido reagentas (200T). Kalibratoriai rinkinyje.</t>
  </si>
  <si>
    <t>Immulite C peptido kontrolė (3x2 ml)</t>
  </si>
  <si>
    <t>3x2 ml</t>
  </si>
  <si>
    <t>Immulite 2000 PAPP-A reagentas (200T). Kalibratoriai rinkinyje.</t>
  </si>
  <si>
    <t>Immulite PAPP-A kontrolė (2x1 ml)</t>
  </si>
  <si>
    <t>2x1 ml</t>
  </si>
  <si>
    <t>Immulite 2000 Laisvo βhCG reagentas (200T). Kalibratoriai rinkinyje.</t>
  </si>
  <si>
    <t>Immulite Laisvo βhCG kontrolė (3x1 ml)</t>
  </si>
  <si>
    <t>3x1 ml</t>
  </si>
  <si>
    <t>Immulite 2000 Bendro hCG (hCG + βhCG) reagentas (200T). Kalibratoriai rinkinyje.</t>
  </si>
  <si>
    <t>Immulite HCG mėginio skiediklis (1x50 ml)</t>
  </si>
  <si>
    <t>1x50 ml</t>
  </si>
  <si>
    <t>Immulite 2000 AFP reagentas (200T). Kalibratoriai rinkinyje.</t>
  </si>
  <si>
    <t>2x2x1,5 ml</t>
  </si>
  <si>
    <t>2x2x2,7 ml</t>
  </si>
  <si>
    <t>30.3.</t>
  </si>
  <si>
    <t>2x26 ml</t>
  </si>
  <si>
    <t>31.3.</t>
  </si>
  <si>
    <t>31.4.</t>
  </si>
  <si>
    <t>31.5.</t>
  </si>
  <si>
    <t>31.6.</t>
  </si>
  <si>
    <t>31.7.</t>
  </si>
  <si>
    <t>31.8.</t>
  </si>
  <si>
    <t>31.9.</t>
  </si>
  <si>
    <t>31.10.</t>
  </si>
  <si>
    <t>2x1500 ml (5000 tyrimų)</t>
  </si>
  <si>
    <t>6480 vnt.</t>
  </si>
  <si>
    <t>1500 vnt.</t>
  </si>
  <si>
    <t>3000 vnt.</t>
  </si>
  <si>
    <t>2 x 2500 ml</t>
  </si>
  <si>
    <t>1 x 12 but.</t>
  </si>
  <si>
    <t>2 x 25 ml</t>
  </si>
  <si>
    <t>1 x 25 ml</t>
  </si>
  <si>
    <t>1 x 10 ml</t>
  </si>
  <si>
    <t>31.11.</t>
  </si>
  <si>
    <t>2 x 5 ml</t>
  </si>
  <si>
    <t>31.12.</t>
  </si>
  <si>
    <t>2000 tyrimų</t>
  </si>
  <si>
    <t>Immulite 2000 Ploviklis (2000 tyrimų)</t>
  </si>
  <si>
    <t>31.13.</t>
  </si>
  <si>
    <t>31.14.</t>
  </si>
  <si>
    <t>Immulite 2000 Adatos ploviklis (100 ml)</t>
  </si>
  <si>
    <t>1 x 100 ml</t>
  </si>
  <si>
    <t>Immulite 2000 Reakcijos indeliai (1000 vnt.)</t>
  </si>
  <si>
    <t>1000 vnt.</t>
  </si>
  <si>
    <t>Immulite 2000 Mėginių skiedikliai (1 x 25 ml)</t>
  </si>
  <si>
    <t>31.15.</t>
  </si>
  <si>
    <t>31.16.</t>
  </si>
  <si>
    <t>31.17.</t>
  </si>
  <si>
    <t>31.18.</t>
  </si>
  <si>
    <t>31.19.</t>
  </si>
  <si>
    <t>31.20.</t>
  </si>
  <si>
    <t>31.21.</t>
  </si>
  <si>
    <t>3 x 5 ml</t>
  </si>
  <si>
    <t>6 x 1 ml</t>
  </si>
  <si>
    <t>5 x 2 ml</t>
  </si>
  <si>
    <t>3 x 1 ml</t>
  </si>
  <si>
    <t>11 vnt.</t>
  </si>
  <si>
    <t>96 tyr.</t>
  </si>
  <si>
    <t>Mycoplasma pneumonia Ig G</t>
  </si>
  <si>
    <t>8 vnt.</t>
  </si>
  <si>
    <t>Mycoplasma pneumonia Ig M</t>
  </si>
  <si>
    <t>9 vnt.</t>
  </si>
  <si>
    <t>4 vnt.</t>
  </si>
  <si>
    <t>2 vnt.</t>
  </si>
  <si>
    <t>3 vnt.</t>
  </si>
  <si>
    <t>10.3.</t>
  </si>
  <si>
    <t>10.4.</t>
  </si>
  <si>
    <t>10.5.</t>
  </si>
  <si>
    <t>Praskiedimo plokštelės</t>
  </si>
  <si>
    <t xml:space="preserve"> 24 x 96 vnt.</t>
  </si>
  <si>
    <t>60 vnt.</t>
  </si>
  <si>
    <t>Vienkartiniai  antgaliai 300 ul</t>
  </si>
  <si>
    <t>Vienkartiniai  antgaliai 1000 ul</t>
  </si>
  <si>
    <t>rink.</t>
  </si>
  <si>
    <t>2 x 4 x 0,5 ml</t>
  </si>
  <si>
    <t>2 x 5 x 5 ml</t>
  </si>
  <si>
    <t>6 x 3 ml</t>
  </si>
  <si>
    <t>45.</t>
  </si>
  <si>
    <t>45.1.</t>
  </si>
  <si>
    <t>1 pakuotė</t>
  </si>
  <si>
    <t>1 x 1000 ml</t>
  </si>
  <si>
    <t>1 x 2000 ml</t>
  </si>
  <si>
    <t>1 x 2900 ml</t>
  </si>
  <si>
    <t>1 x 500 ml</t>
  </si>
  <si>
    <t>5 x 250 ml</t>
  </si>
  <si>
    <t>1 x 1000 vnt.</t>
  </si>
  <si>
    <t>1 x 96 vnt.</t>
  </si>
  <si>
    <t>1 x 3000 ml</t>
  </si>
  <si>
    <t>2 x 100 ml</t>
  </si>
  <si>
    <t>Vnt.</t>
  </si>
  <si>
    <t>12 x 3 ml</t>
  </si>
  <si>
    <t>1 x 5 ml</t>
  </si>
  <si>
    <t>45.2.</t>
  </si>
  <si>
    <t>45.3.</t>
  </si>
  <si>
    <t>45.4.</t>
  </si>
  <si>
    <t>45.5.</t>
  </si>
  <si>
    <t>45.6.</t>
  </si>
  <si>
    <t>45.7.</t>
  </si>
  <si>
    <t>45.8.</t>
  </si>
  <si>
    <t>45.9.</t>
  </si>
  <si>
    <t>45.10.</t>
  </si>
  <si>
    <t>45.11.</t>
  </si>
  <si>
    <t>45.12.</t>
  </si>
  <si>
    <t>45.13.</t>
  </si>
  <si>
    <t>45.14.</t>
  </si>
  <si>
    <t>45.15.</t>
  </si>
  <si>
    <t>45.16.</t>
  </si>
  <si>
    <t>45.17.</t>
  </si>
  <si>
    <t>45.18.</t>
  </si>
  <si>
    <t>45.19.</t>
  </si>
  <si>
    <t>45.20.</t>
  </si>
  <si>
    <t>45.21.</t>
  </si>
  <si>
    <t>45.22.</t>
  </si>
  <si>
    <t>45.23.</t>
  </si>
  <si>
    <t>45.24.</t>
  </si>
  <si>
    <t>BioRad Diabeto kontrolė (2 lygių, 2 x 3 x 0,5 ml)</t>
  </si>
  <si>
    <t>2 x 3 x 0,5 ml</t>
  </si>
  <si>
    <t>12 x 5 ml</t>
  </si>
  <si>
    <t>Fujirebio HE4 reagentas (96T). Kalibratoriai ir kontrolės rinkinyje.</t>
  </si>
  <si>
    <t>6 x 2 ml</t>
  </si>
  <si>
    <t>31.22.</t>
  </si>
  <si>
    <t>RapidPoint 500 Terminis popierius</t>
  </si>
  <si>
    <t>2.1. Reagentai bei papildomos priemonės biocheminiam analizatoriui (1 vnt.) ADVIA 1800.</t>
  </si>
  <si>
    <t>1.1. Reagentai bei papildomos priemonės automatiniam imunologiniam analizatoriui SMS VERSACELL: ADVIA CENTAUR XP + IMMULITE 2000 Xpi.</t>
  </si>
  <si>
    <t>9.1. Reagentai bei papildomos priemonės trombocitų funkcijos nustatymui tyrimų sistemos analizatoriui (1 vnt.) INNOVANCE PFA200</t>
  </si>
  <si>
    <t>6.1. Reagentai bei papildomos priemonės kraujo dujų, ph, elektrolitų, metabolitų sistemos analizatoriui (1 vnt.) RAPIDPOINT 500</t>
  </si>
  <si>
    <t>8.1. Reagentai bei papildomos priemonės imunofermentinių tyrimų sistemos analizatoriui (1 vnt.) BEP 2000 Advance</t>
  </si>
  <si>
    <t>Žmogaus chorioninis gonadotropinas HCG (trumpas tyrimo nustatymo laikas, apie 10 min.)</t>
  </si>
  <si>
    <t>Kreatinkinazės izofermentas CK-MB - (trumpas tyrimo nustatymo laikas, apie 18 min.)</t>
  </si>
  <si>
    <t>Analizatorius Advia 1800 atlieka šį matavimą be papildomų sąnaudų</t>
  </si>
  <si>
    <t>RapidPoint 500 adapterių rinkinys</t>
  </si>
  <si>
    <t>Rinkinys</t>
  </si>
  <si>
    <t>12x20 ml</t>
  </si>
  <si>
    <t>Siemens, Innovin</t>
  </si>
  <si>
    <t>10x5 ml</t>
  </si>
  <si>
    <t>Siemens, Pathromtin SL</t>
  </si>
  <si>
    <t>5 vnt.</t>
  </si>
  <si>
    <t>10x15 ml</t>
  </si>
  <si>
    <t xml:space="preserve">Siemens, Calcium Chloride 25 mM </t>
  </si>
  <si>
    <t>10 vnt.</t>
  </si>
  <si>
    <t>Siemens, Thrombin</t>
  </si>
  <si>
    <t>181 tyr.</t>
  </si>
  <si>
    <t>Siemens, D-Dimer Innovance</t>
  </si>
  <si>
    <t>33 vnt.</t>
  </si>
  <si>
    <t>Siemens, Batroxobin</t>
  </si>
  <si>
    <t>Innovance Heparin 5x3,2+5x4 ml</t>
  </si>
  <si>
    <t>6 vnt.</t>
  </si>
  <si>
    <t>180 tyr.</t>
  </si>
  <si>
    <t xml:space="preserve">Siemens, Innovance Heparin </t>
  </si>
  <si>
    <t>5x1 ml</t>
  </si>
  <si>
    <t>Siemens, Innovance Heparin calibrator</t>
  </si>
  <si>
    <t>100 vnt.</t>
  </si>
  <si>
    <t>50 ml</t>
  </si>
  <si>
    <t>Siemens, CA Clean I</t>
  </si>
  <si>
    <t>500 ml</t>
  </si>
  <si>
    <t>Siemens, CA Clean II</t>
  </si>
  <si>
    <t>12 vnt.</t>
  </si>
  <si>
    <t>10x1 ml</t>
  </si>
  <si>
    <t>Siemens, Control Plasma N</t>
  </si>
  <si>
    <t xml:space="preserve">Siemens, Control Plasma P </t>
  </si>
  <si>
    <t xml:space="preserve">Siemens, Cups CONICAL Sysmex 4 ml </t>
  </si>
  <si>
    <t>15 vnt.</t>
  </si>
  <si>
    <t>Siemens, Owren´s Veronal Buffer</t>
  </si>
  <si>
    <t xml:space="preserve">Siemens, Reaction Tubes Sysmex CS </t>
  </si>
  <si>
    <t>Siemens, Standard Human Plasma</t>
  </si>
  <si>
    <t>rinkinys</t>
  </si>
  <si>
    <t>Siemens, Trash Box Liner</t>
  </si>
  <si>
    <t>18 vnt.</t>
  </si>
  <si>
    <t>2x5x1 ml</t>
  </si>
  <si>
    <t>Siemens, D-Dimer Innovance Control</t>
  </si>
  <si>
    <t>6x1 ml</t>
  </si>
  <si>
    <t xml:space="preserve">Siemens, PT-Multi Calibrator </t>
  </si>
  <si>
    <t>Innovin 12 x 20 ml</t>
  </si>
  <si>
    <t>Pathromtin SL10 x 5 ml</t>
  </si>
  <si>
    <t>Thrombin - Hemo 10 x 5 ml</t>
  </si>
  <si>
    <t xml:space="preserve">D-Dimer Innovance - 3 x 4 ml / 6 x 2 ml
</t>
  </si>
  <si>
    <t>Batroxobin 2 x 5 ml</t>
  </si>
  <si>
    <t>Innovance Heparin kalibratorius</t>
  </si>
  <si>
    <t>Siemens, Innovance Heparin Control UF 1</t>
  </si>
  <si>
    <t>Siemens, Innovance Heparin Control UF2</t>
  </si>
  <si>
    <t>Innovance Heparin  UF kontrolė Lygis 2</t>
  </si>
  <si>
    <t>Innovance Heparin UF kontrolė Lygis 1</t>
  </si>
  <si>
    <t>Innovance Heparin LMW kontrolė Lygis 1</t>
  </si>
  <si>
    <t>Innovance Heparin LMW kontrolė Lygis 2</t>
  </si>
  <si>
    <t>Siemens, Innovance Heparin LMW Control 1</t>
  </si>
  <si>
    <t>Siemens, Innovance Heparin LMW Control 2</t>
  </si>
  <si>
    <t>Mėgintuvėliai CONICAL Sysmex 4 ml  100 pcs</t>
  </si>
  <si>
    <t>Kiuvetės Sysmex CS -3000 cuvettes</t>
  </si>
  <si>
    <t>D-Dimer Innovance kontrolė 2 x 5 x 1 ml</t>
  </si>
  <si>
    <t>PT-Multi kalibratorius 6 x 1 ml</t>
  </si>
  <si>
    <t>6.3.</t>
  </si>
  <si>
    <t>6.4.</t>
  </si>
  <si>
    <t>6.5.</t>
  </si>
  <si>
    <t>6.6.</t>
  </si>
  <si>
    <t>6.7.</t>
  </si>
  <si>
    <t>6.8.</t>
  </si>
  <si>
    <t>6.9.</t>
  </si>
  <si>
    <t>6.10.</t>
  </si>
  <si>
    <t>6.11.</t>
  </si>
  <si>
    <t>6.12.</t>
  </si>
  <si>
    <t>6.13.</t>
  </si>
  <si>
    <t>6.14.</t>
  </si>
  <si>
    <t>6.15.</t>
  </si>
  <si>
    <t>6.16.</t>
  </si>
  <si>
    <t>6.17.</t>
  </si>
  <si>
    <t>6.18.</t>
  </si>
  <si>
    <t>Pagalbinis reagentas</t>
  </si>
  <si>
    <t>Ploviklis CA Clean I 50 ml</t>
  </si>
  <si>
    <t>Ploviklis CA Clean II  500 ml</t>
  </si>
  <si>
    <t>Kontrolinė plazma N 10 x 1 ml</t>
  </si>
  <si>
    <t>Kontrolinė plazma P 10 x 1 ml</t>
  </si>
  <si>
    <t>Standartinė žmogaus plazma 10 x 1 ml</t>
  </si>
  <si>
    <t>Atliekų maišeliai</t>
  </si>
  <si>
    <t>27 vnt.</t>
  </si>
  <si>
    <t>90 vnt.</t>
  </si>
  <si>
    <t>16 vnt.</t>
  </si>
  <si>
    <t>22 vnt.</t>
  </si>
  <si>
    <t>D-Dimer Innovance mėginio skiediklis 10 x 5 ml</t>
  </si>
  <si>
    <t>Siemens, D-Dimer Innovance Sample Diluent</t>
  </si>
  <si>
    <t>Siemens, MCART LAC750</t>
  </si>
  <si>
    <t>Siemens, Wash/Waste Cart 4pk</t>
  </si>
  <si>
    <t>Siemens, AQC CART</t>
  </si>
  <si>
    <t>Siemens, RP500 Thermal Paper</t>
  </si>
  <si>
    <t>Siemens, RP500 Luer Addapter Kit</t>
  </si>
  <si>
    <t>3.1. Reagentai bei papildomos priemonės kraujo krešėjimo analizatoriui (2 vnt.) CS 2100i</t>
  </si>
  <si>
    <t>Siemens, Mycoplasma pneumonia IgG</t>
  </si>
  <si>
    <t>Siemens, Mycoplasma pneumonia IgM</t>
  </si>
  <si>
    <t>Siemens, Chlamydia pneumoniae IgM</t>
  </si>
  <si>
    <t>Siemens, Chlamydia pneumoniae IgG</t>
  </si>
  <si>
    <t>Siemens, Helicobacter pylori IgG</t>
  </si>
  <si>
    <t xml:space="preserve">Siemens, Ascaris lumbricoides IgG </t>
  </si>
  <si>
    <t>Siemens, Mononukleozė ( EBV-VCA IgG )</t>
  </si>
  <si>
    <t>Siemens, Mononukleozė ( EBV-VCA IgM )</t>
  </si>
  <si>
    <t>Siemens, Toxocara canis IgG</t>
  </si>
  <si>
    <t>Siemens, Pankriatinė elastazė išmatose</t>
  </si>
  <si>
    <t>Siemens, Pagalbinis reagentas</t>
  </si>
  <si>
    <t>Siemens, Vienkartiniai  antgaliai 300 ul</t>
  </si>
  <si>
    <t>Siemens, Vienkartiniai  antgaliai 1000 ul</t>
  </si>
  <si>
    <t>Siemens, Praskiedimo plokštelės</t>
  </si>
  <si>
    <t>RapidPoint 500 Ploviklių/atliekų dėklai (1 x 4 vnt.)</t>
  </si>
  <si>
    <t xml:space="preserve">Siemens, Collagen/EPI </t>
  </si>
  <si>
    <t xml:space="preserve">Siemens, Collagen/ADP </t>
  </si>
  <si>
    <t>Siemens, P2Y Innovance</t>
  </si>
  <si>
    <t>Siemens, PFA Trigger Solution</t>
  </si>
  <si>
    <t>Siemens, Advia Total Protein</t>
  </si>
  <si>
    <t>Siemens, Advia Urinary Total Protein_2</t>
  </si>
  <si>
    <t>Siemens, Advia Urinary Total Protein Cal</t>
  </si>
  <si>
    <t>Siemens, Advia CRP</t>
  </si>
  <si>
    <t>Siemens, Advia CRP Cal</t>
  </si>
  <si>
    <t>Siemens, Advia Microalbumin_2</t>
  </si>
  <si>
    <t>Siemens, Advia Microalbumin_2 Cal</t>
  </si>
  <si>
    <t>Siemens, Advia Urea Nitrogen</t>
  </si>
  <si>
    <t>Siemens, Advia Creatinine Jaffe</t>
  </si>
  <si>
    <t>Siemens, Advia Uric Acid</t>
  </si>
  <si>
    <t>Siemens, Advia Total Bilirubin_2</t>
  </si>
  <si>
    <t>Siemens, Advia Direct Bilirubin_2</t>
  </si>
  <si>
    <t>Siemens, Advia ALT</t>
  </si>
  <si>
    <t>Siemens, Advia AST</t>
  </si>
  <si>
    <t>Siemens, Advia Alkaline Phosphatase_2</t>
  </si>
  <si>
    <t>Siemens, Advia GGT</t>
  </si>
  <si>
    <t>Siemens, Advia Lipase</t>
  </si>
  <si>
    <t>Siemens, Advia Amylase</t>
  </si>
  <si>
    <t>Siemens, Advia Gucose Hexokinase</t>
  </si>
  <si>
    <t>Siemens, Advia Cholesterol_2</t>
  </si>
  <si>
    <t>Siemens, Advia Triglycerides_2</t>
  </si>
  <si>
    <t>Siemens, Advia Direct HDL Cholesterol</t>
  </si>
  <si>
    <t>Siemens, Advia HDL/LDL Calibrator</t>
  </si>
  <si>
    <t>Siemens, Advia Direct LDL Cholesterol</t>
  </si>
  <si>
    <t>Siemens, Advia ISE Potasium electrode</t>
  </si>
  <si>
    <t>Siemens, Advia ISE Sodium electrode</t>
  </si>
  <si>
    <t>Siemens, Advia ISE Chloride electrode</t>
  </si>
  <si>
    <t>Siemens, Advia Calcium</t>
  </si>
  <si>
    <t>Siemens, Advia Magnesium</t>
  </si>
  <si>
    <t>Siemens, Advia Iron_2</t>
  </si>
  <si>
    <t>Siemens, Advia Inorganic Phosphorus</t>
  </si>
  <si>
    <t>Siemens, Advia HbA1c_3</t>
  </si>
  <si>
    <t>Siemens, Advia HbA1c Calibrator</t>
  </si>
  <si>
    <t>Siemens, Advia Transferrin</t>
  </si>
  <si>
    <t>Siemens, Advia Cardiophase™  High Sensitivity CRP</t>
  </si>
  <si>
    <t>Siemens, Advia Cardiophase™  High Sensitivity CRP Calibrator</t>
  </si>
  <si>
    <t>Siemens, Advia Rheumatoid Factor</t>
  </si>
  <si>
    <t>Siemens, Advia Lithium</t>
  </si>
  <si>
    <t>Siemens, Advia Valproic Acid_2</t>
  </si>
  <si>
    <t>Siemens, Advia Therapeutic Drug Monitoring II Calibrator</t>
  </si>
  <si>
    <t>Siemens, Advia Complement C3</t>
  </si>
  <si>
    <t>Siemens, Advia Complement C4</t>
  </si>
  <si>
    <t>Siemens, Advia ASO_2</t>
  </si>
  <si>
    <t>Siemens, Advia Pancreatic Amylase</t>
  </si>
  <si>
    <t>Siemens, Advia LDH</t>
  </si>
  <si>
    <t>Siemens, Advia Creatine Kinase</t>
  </si>
  <si>
    <t>Siemens, Advia Ethanol_2</t>
  </si>
  <si>
    <t>Siemens, Advia ToxAmmonia Calibrator</t>
  </si>
  <si>
    <t>Siemens, Advia Albumin</t>
  </si>
  <si>
    <t xml:space="preserve"> Bendro baltymo reagentas (4x850T)</t>
  </si>
  <si>
    <t xml:space="preserve"> Bendro baltymo šlapime reagentas (4x194T)</t>
  </si>
  <si>
    <t xml:space="preserve"> Bendro baltymo šlapime kalibratorius (3x5ml)</t>
  </si>
  <si>
    <t xml:space="preserve"> CRB reagentas (4 x 250 T)</t>
  </si>
  <si>
    <t xml:space="preserve"> CRB kalibratorius (6 x 1 ml)</t>
  </si>
  <si>
    <t xml:space="preserve"> Mikroalbumino reagentas (4 x 105 T)</t>
  </si>
  <si>
    <t xml:space="preserve"> Mikroalbumino kalibratorius (5 x 2 ml)</t>
  </si>
  <si>
    <t xml:space="preserve"> Šlapalo reagentas (4020 T)</t>
  </si>
  <si>
    <t xml:space="preserve"> Kreatinino reagentas (4020 T)</t>
  </si>
  <si>
    <t xml:space="preserve"> Šlapimo rūgšties reagentas (7 x 140 T)</t>
  </si>
  <si>
    <t xml:space="preserve"> Bendro bilirubino reagentas (4 x 356 T)</t>
  </si>
  <si>
    <t xml:space="preserve"> Tiesioginio bilirubino reagentas (4 x 130 T)</t>
  </si>
  <si>
    <t xml:space="preserve"> ALT reagentas (7 x 360 T)</t>
  </si>
  <si>
    <t xml:space="preserve"> AST reagentas (7 x 360 T)</t>
  </si>
  <si>
    <t xml:space="preserve"> Šarminės fosfatazės reagentas (7 x 350 T)</t>
  </si>
  <si>
    <t xml:space="preserve"> GGT reagentas (7 x 140 T)</t>
  </si>
  <si>
    <t xml:space="preserve"> Lipazės reagentas (4 x 160 T)</t>
  </si>
  <si>
    <t xml:space="preserve"> Alfa amilazės reagentas (7 x 175 T)</t>
  </si>
  <si>
    <t xml:space="preserve"> Cholesterolio reagentas (7 x 350 T)</t>
  </si>
  <si>
    <t xml:space="preserve"> Trigliceridų reagentas (4 x 362 T)</t>
  </si>
  <si>
    <t xml:space="preserve"> Didelio tankio lipoproteinų (DTL) reagentas (4 x 326 T)</t>
  </si>
  <si>
    <t xml:space="preserve"> DTL/MTL kalibratorius (3 x 1 ml)</t>
  </si>
  <si>
    <t xml:space="preserve"> Mažo tankio lipoproteinų (MTL) reagentas (tiesioginis metodas, 4 x 188 T)</t>
  </si>
  <si>
    <t xml:space="preserve"> Kalio (K+) elektrodas</t>
  </si>
  <si>
    <t xml:space="preserve"> Natrio (Na+) elektrodas</t>
  </si>
  <si>
    <t xml:space="preserve"> Cloro (Cl-) elektrodas</t>
  </si>
  <si>
    <t xml:space="preserve"> Kalcio (Ca) reagentas (7 x 358 T)</t>
  </si>
  <si>
    <t xml:space="preserve"> Magnio (Mg) reagentas (7 x 140 T)</t>
  </si>
  <si>
    <t xml:space="preserve"> Geležies (Fe) reagentas (7 x 145 T)</t>
  </si>
  <si>
    <t xml:space="preserve"> Fosforo (P) reagentas (7 x 358 T)</t>
  </si>
  <si>
    <t xml:space="preserve"> HbA1c kalibratorius (2 x 4 x 0,5 ml)</t>
  </si>
  <si>
    <t xml:space="preserve"> Transferino reagentas (4 x 110 T)</t>
  </si>
  <si>
    <t xml:space="preserve"> didelio jautrumo CRB reagentas (2x 220 T)</t>
  </si>
  <si>
    <t xml:space="preserve"> didelio jautrumo CRB kalibratorius (6 x 1 ml)</t>
  </si>
  <si>
    <t xml:space="preserve"> Ličio reagentas (2 x 100 T)</t>
  </si>
  <si>
    <t xml:space="preserve"> Valproinės rūgšties reagentas (4 x 100 T)</t>
  </si>
  <si>
    <t xml:space="preserve"> Vaistų koncentracijos kalibratorius II (2 x 5 x 5 ml)</t>
  </si>
  <si>
    <t xml:space="preserve"> Komplemento C3 reagentas (2 x 100 T)</t>
  </si>
  <si>
    <t xml:space="preserve"> Komplemento C4 reagentas (2 x 100 T)</t>
  </si>
  <si>
    <t xml:space="preserve"> Antistreptolizino O (ASO) reagentas (2 x 100 T)</t>
  </si>
  <si>
    <t xml:space="preserve"> Kasos amilazės reagentas (7 x 130 T)</t>
  </si>
  <si>
    <t xml:space="preserve"> Kreatinkinazės (CK) reagentas (7 x 140 T)</t>
  </si>
  <si>
    <t xml:space="preserve"> Etanolio reagentas (4 x 150 T)</t>
  </si>
  <si>
    <t xml:space="preserve"> ToxAmmonia kalibratorius (6 x 3 ml)</t>
  </si>
  <si>
    <t xml:space="preserve"> Albumino reagentas (4 x 555 T)</t>
  </si>
  <si>
    <t xml:space="preserve"> DTT kiuvetės</t>
  </si>
  <si>
    <t xml:space="preserve"> RRV kiuvetės</t>
  </si>
  <si>
    <t xml:space="preserve"> Kiuvečių ploviklis (1 x 2000 ml)</t>
  </si>
  <si>
    <t xml:space="preserve"> Inkubacinis aliejus (1 x 2900 ml)</t>
  </si>
  <si>
    <t xml:space="preserve"> Lempos šaldymo priedas (1 x 500 ml)</t>
  </si>
  <si>
    <t xml:space="preserve"> Reagentų adatos ploviklis 1 (5 x 250 ml)</t>
  </si>
  <si>
    <t xml:space="preserve"> Reagentų adatos ploviklis 2 (5 x 250 ml)</t>
  </si>
  <si>
    <t xml:space="preserve"> Reagentų adatos ploviklis 3 (1 x 500 ml)</t>
  </si>
  <si>
    <t xml:space="preserve"> Mėginių indeliai (1000 vnt.)</t>
  </si>
  <si>
    <t xml:space="preserve"> Reagentų konteinerių įdėklai (1 x 96 vnt.)</t>
  </si>
  <si>
    <t xml:space="preserve"> ISE buferis (1 x 3000 ml)</t>
  </si>
  <si>
    <t xml:space="preserve"> ISE detergentas (2 x 100 ml)</t>
  </si>
  <si>
    <t xml:space="preserve"> ISE standartinis serumas (2 x 100 ml)</t>
  </si>
  <si>
    <t xml:space="preserve"> ISE referentinis elektrodas</t>
  </si>
  <si>
    <t xml:space="preserve"> SETpoint kalibratorius (12 x 3 ml)</t>
  </si>
  <si>
    <t xml:space="preserve"> Special Chemistry kalibratorius (1 x 5 ml)</t>
  </si>
  <si>
    <t xml:space="preserve"> Specifinių baltymų kalibratorius (6 x 1 ml)</t>
  </si>
  <si>
    <t xml:space="preserve"> Gliukozės reagentas (6 x 660 T)</t>
  </si>
  <si>
    <t xml:space="preserve"> Glikolizinto hemoglobino reagentas (2 x 80 T)</t>
  </si>
  <si>
    <t>BioRad, Diabetes Control Bilevel N740</t>
  </si>
  <si>
    <t xml:space="preserve"> Reumatoidinio faktoriaus reagentas (2x 100 T)</t>
  </si>
  <si>
    <t xml:space="preserve"> Laktatdehidrogenazės reagentas (7 x 274 T)</t>
  </si>
  <si>
    <t>BENDRIEJI PRIEDAI IR KONTROLINĖS MEDŽIAGOS  1800 SISTEMAI. Paskaičiuota 234 800 tyrimams atlikti</t>
  </si>
  <si>
    <t xml:space="preserve"> Kiuvečių kondicionierius (1 x 1000 ml)</t>
  </si>
  <si>
    <t>Siemens, Advia DTT Cuvettes Segment</t>
  </si>
  <si>
    <t>Siemens, Advia RRV Cuvettes Segment</t>
  </si>
  <si>
    <t>Siemens, Advia Cuvette Conditioner</t>
  </si>
  <si>
    <t>Siemens, Advia Cuvette Wash Solution</t>
  </si>
  <si>
    <t>Siemens, Advia Incubation Bath Oil</t>
  </si>
  <si>
    <t>Siemens, Advia Lamp Coolant Additive</t>
  </si>
  <si>
    <t>Siemens, Advia Reagent Probe Wash 1</t>
  </si>
  <si>
    <t>Siemens, Advia Reagent Probe Wash 2</t>
  </si>
  <si>
    <t>Siemens, Advia Reagent Probe Wash 3</t>
  </si>
  <si>
    <t>Siemens, Advia Sample Cups</t>
  </si>
  <si>
    <t>Siemens, Advia Reagent Container Inserts</t>
  </si>
  <si>
    <t>Siemens, Advia ISE Buffer</t>
  </si>
  <si>
    <t>Siemens, Advia ISE Detergent Solution</t>
  </si>
  <si>
    <t>Siemens, Advia ISE Standart Serum</t>
  </si>
  <si>
    <t>Siemens, Advia ISE Reference Electrode</t>
  </si>
  <si>
    <t>Siemens, Advia Special Chemistry Calibrator</t>
  </si>
  <si>
    <t>Siemens, Advia Specific Protein Calibrator</t>
  </si>
  <si>
    <t>Siemens, Advia SETpoint Calibrator</t>
  </si>
  <si>
    <t>Klinikinės chemijos tyrimų kontrolė L1 (12 x 3 ml)</t>
  </si>
  <si>
    <t>BioRad, Liquid Assayd Multiqual L1, N694</t>
  </si>
  <si>
    <t>BioRad, Liquid Assayd Multiqual L2, N695</t>
  </si>
  <si>
    <t>Klinikinės chemijos tyrimų kontrolė L2 (12 x 3 ml)</t>
  </si>
  <si>
    <t>Širdies žymenų tyrimų kontrolė L1 (6 x 3 ml)</t>
  </si>
  <si>
    <t>BioRad, Liquichek Cardiac Markers Plus Control L1, N181</t>
  </si>
  <si>
    <t>BioRad, Liquichek Cardiac Markers Plus Control L2, N182</t>
  </si>
  <si>
    <t>Širdies žymenų tyrimų kontrolė L2 (6 x 3 ml)</t>
  </si>
  <si>
    <t>Imunologinė kontrolė L1 (6 x 3 ml)</t>
  </si>
  <si>
    <t>Imunologinė kontrolė L2 (6 x 3 ml)</t>
  </si>
  <si>
    <t>BioRad, Liquichek Immunology Control L1, N594</t>
  </si>
  <si>
    <t>BioRad, Liquichek Immunology Control L2, N595</t>
  </si>
  <si>
    <r>
      <t xml:space="preserve">Mažo tankio lipoproteinų cholesterolis </t>
    </r>
    <r>
      <rPr>
        <sz val="10"/>
        <rFont val="Times New Roman"/>
        <family val="1"/>
      </rPr>
      <t>(tiesioginis metodas) (MTL)</t>
    </r>
  </si>
  <si>
    <t>Siemens, Immulite 2000 Prolactin</t>
  </si>
  <si>
    <t>Siemens, Immulite 2000 LH</t>
  </si>
  <si>
    <t>Siemens, Immulite 2000 Estradiol E2</t>
  </si>
  <si>
    <t>Siemens, Immulite 2000 anti TPO</t>
  </si>
  <si>
    <t>Siemens, Thyroid AutoAb Control Module</t>
  </si>
  <si>
    <t>Siemens, Immulite 2000 HBsAg</t>
  </si>
  <si>
    <t>Siemens, Immulite 2000 Total IgE</t>
  </si>
  <si>
    <t>Siemens, Total IgE Control Module</t>
  </si>
  <si>
    <t>Siemens, Immulite 2000 OM-MA</t>
  </si>
  <si>
    <t>Siemens, Immulite 2000 NT pro-BNP</t>
  </si>
  <si>
    <t>Siemens, Immulite 2000 C -Peptide</t>
  </si>
  <si>
    <t>Siemens, Immulite C Peptide Control</t>
  </si>
  <si>
    <t>Siemens, Immulite 2000 PAPP-A</t>
  </si>
  <si>
    <t>Siemens, Immulite PAPP-A Control</t>
  </si>
  <si>
    <t>Siemens, Immulite 2000 free βhCG</t>
  </si>
  <si>
    <t>Siemens, Immulite free βhCG Control</t>
  </si>
  <si>
    <t>Siemens, Immulite 2000 HCG</t>
  </si>
  <si>
    <t>Siemens, Immulite HCG Diluent</t>
  </si>
  <si>
    <t xml:space="preserve">Siemens, Advia CSA Calibrator </t>
  </si>
  <si>
    <t>Siemens, Immulite 2000 Substrate Module</t>
  </si>
  <si>
    <t>Siemens, Immulite 2000 Reaction Tubes</t>
  </si>
  <si>
    <t>Siemens, Immulite 2000 Sample Diluents</t>
  </si>
  <si>
    <t>Centaur TSH reagentas (100T)</t>
  </si>
  <si>
    <t>Centaur FT4 reagentas (50T)</t>
  </si>
  <si>
    <t>Centaur PSA reagentas (100T)</t>
  </si>
  <si>
    <t>Centaur PSA kalibratorius (2x2x2 ml)</t>
  </si>
  <si>
    <t>Centaur ŽIV 1/0/2 reagentas (200T). Kalibratoriai rinkinyje.</t>
  </si>
  <si>
    <t>Centaur ŽIV 1/0/2 kontrolė (3x2x7 ml)</t>
  </si>
  <si>
    <t>Centaur Feritino reagentas (50T)</t>
  </si>
  <si>
    <t>Centaur Feritino / Vitamino B12 kalibratorius (2x2x5 ml)</t>
  </si>
  <si>
    <t>Centaur PTH reagentas (100T)</t>
  </si>
  <si>
    <t>Centaur PTH kalibratorius (2x2x1 ml)</t>
  </si>
  <si>
    <t>Centaur PTH kontrolė (3x3x2 ml)</t>
  </si>
  <si>
    <t>Centaur anti - HCV reagentas (200T). Kalibratoriai rinkinyje.</t>
  </si>
  <si>
    <t>Centaur HCV kontrolė (2x2x7 ml)</t>
  </si>
  <si>
    <t>Centaur Vitamino D (Total) reagentas (100T). Kalibratoriai rinkinyje.</t>
  </si>
  <si>
    <t>Centaur Vitamino D kontrolė (2x3x2 ml)</t>
  </si>
  <si>
    <t>Centaur HCG reagentas (50T, trumpas tyrimo nustatymo laikas iki 18 min.).</t>
  </si>
  <si>
    <t>Centaur HCG kalibratorius (2x2x5ml)</t>
  </si>
  <si>
    <t>Centaur HCG mėginio skiediklis (2x25 ml)</t>
  </si>
  <si>
    <t>Centaur PCT reagentas (100T). Kalibratoriai rinkinyje.</t>
  </si>
  <si>
    <t>Centaur PCT kontrolė (2x2x2 ml)</t>
  </si>
  <si>
    <t>Centaur CKMB reagentas (100T).</t>
  </si>
  <si>
    <t>Centaur CKMB kalibratorius (2x2x2ml)</t>
  </si>
  <si>
    <t>Centaur Sifilio reagentas (200T). Kalibratoriai rinkinyje.</t>
  </si>
  <si>
    <t>Centaur Sifilio kontrolė (2x2x7 ml)</t>
  </si>
  <si>
    <t>Centaur Toxoplasma IgM reagentas (50T). Kalibratoriai rinkinyje.</t>
  </si>
  <si>
    <t>Centaur Toxoplasma IgM kontrolė (2x2x1,5 ml)</t>
  </si>
  <si>
    <t>Centaur Toxoplasma IgG reagentas (100T). Kalibratoriai rinkinyje.</t>
  </si>
  <si>
    <t>Centaur Toxoplasma IgG kontrolė (2x2x2,7 ml)</t>
  </si>
  <si>
    <t>Centaur Ciklosporino reagentas (50T). Kalibratoriai rinkinyje.</t>
  </si>
  <si>
    <t>Centaur Ciklosporino kalibratorius (2x2x2ml)</t>
  </si>
  <si>
    <t>Centaur Ciklosporino paruošimo reagentas (2x26 ml)</t>
  </si>
  <si>
    <t>Centaur Rūgšies/Šarmo reagentas (2 x 1500 ml)</t>
  </si>
  <si>
    <t>Centaur Mėginių antgaliai (6480 vnt.)</t>
  </si>
  <si>
    <t>Centaur Mėginių indeliai (1500 vnt.)</t>
  </si>
  <si>
    <t>Centaur Mėginių kiuvetės (3000 vnt.)</t>
  </si>
  <si>
    <t>Centaur Ploviklis Wash1 (2 x 2500 ml.)</t>
  </si>
  <si>
    <t>Centaur Valymo skystis</t>
  </si>
  <si>
    <t>Centaur Adatos ploviklis (2 x 25 ml)</t>
  </si>
  <si>
    <t>Centaur Ploviklis Wash 4(1 x 25 ml.)</t>
  </si>
  <si>
    <t>Centaur Mėginių multi-skiediklis 1 (2 x 25 ml.)</t>
  </si>
  <si>
    <t>Centaur Mėginių multi-skiediklis 2 (1 x 10 ml.)</t>
  </si>
  <si>
    <t>Centaur Mėginių multi-skiediklis 11 (2 x 5 ml.)</t>
  </si>
  <si>
    <t>Siemens, Centaur TSH</t>
  </si>
  <si>
    <t>Siemens, Centaur FT4</t>
  </si>
  <si>
    <t>Siemens, Centaur Calibrator A</t>
  </si>
  <si>
    <t>Siemens, Centaur Total PSA</t>
  </si>
  <si>
    <t>Siemens, Centaur Calibrator Q</t>
  </si>
  <si>
    <t>Siemens, Centaur HIV 1/0/2</t>
  </si>
  <si>
    <t>Siemens, Centaur HIV 1/0/2 Control</t>
  </si>
  <si>
    <t>Siemens, Centaur Ferritin</t>
  </si>
  <si>
    <t>Siemens, Centaur Calibrator C</t>
  </si>
  <si>
    <t>Siemens, Centaur Troponin I Ultra™</t>
  </si>
  <si>
    <t>Siemens, Centaur Intact PTH</t>
  </si>
  <si>
    <t>Siemens, Centaur Calibrator 56</t>
  </si>
  <si>
    <t>Siemens, Centaur iPTH Control</t>
  </si>
  <si>
    <t>Siemens, Centaur HCV</t>
  </si>
  <si>
    <t>Siemens, Centaur HCV Control</t>
  </si>
  <si>
    <t>Siemens, Centaur Vitamin D Total</t>
  </si>
  <si>
    <t>Siemens, Centaur Vitamin D Total Control</t>
  </si>
  <si>
    <t>Siemens, Centaur HCG</t>
  </si>
  <si>
    <t xml:space="preserve">Siemens, Centaur HCG Calibrator </t>
  </si>
  <si>
    <t>Siemens, Centaur HCG Diluent</t>
  </si>
  <si>
    <t>Siemens, Centaur BRAHMS Procalcitonin</t>
  </si>
  <si>
    <t>Siemens, Centaur BRAHMS PCT Control</t>
  </si>
  <si>
    <t>Siemens, Centaur CKMB Mass</t>
  </si>
  <si>
    <t>Siemens, Centaur Syphilis</t>
  </si>
  <si>
    <t>Siemens, Centaur Syphilis Control</t>
  </si>
  <si>
    <t>Siemens, Centaur Toxoplasma IgM</t>
  </si>
  <si>
    <t>Siemens, Centaur Toxoplasma IgM Control</t>
  </si>
  <si>
    <t>Siemens, Centaur Toxoplasma IgG</t>
  </si>
  <si>
    <t>Siemens, Centaur Toxoplasma IgG Control</t>
  </si>
  <si>
    <t>Siemens, Centaur Cyclosporine</t>
  </si>
  <si>
    <t>Siemens, Centaur CSA Pretreatment</t>
  </si>
  <si>
    <t>Siemens, Centaur Acid/Base 1&amp;2</t>
  </si>
  <si>
    <t>Siemens, Centaur Sample Tips</t>
  </si>
  <si>
    <t>Siemens, Centaur Sample Cups</t>
  </si>
  <si>
    <t>Siemens, Centaur Cuvettes</t>
  </si>
  <si>
    <t>Siemens, Centaur Wash 1</t>
  </si>
  <si>
    <t>Siemens, Centaur Cleaning Solution</t>
  </si>
  <si>
    <t>Siemens, Centaur Ancillary Probe Wash</t>
  </si>
  <si>
    <t>Siemens, Centaur Probe Wash 4</t>
  </si>
  <si>
    <t>Siemens, Centaur Multidiluent 1</t>
  </si>
  <si>
    <t>Siemens, Centaur Multidiluent 2</t>
  </si>
  <si>
    <t>Siemens, Centaur Multidiluent 11</t>
  </si>
  <si>
    <t>Centaur Skydliaukės tyr. kalibratorius (2x2x5 ml)</t>
  </si>
  <si>
    <t>Centaur Troponino I Ultra™ reagentas (500T, didelio jautrumo tyrimas, nustatymo laikas - 18 min.. Kalibratoriai - rinkinyje.</t>
  </si>
  <si>
    <t>BENDRIEJI PRIEDAI IR KONTROLINĖS MEDŽIAGOS VERSACELL (CENTAUR XP + IMMULITE 2000 Xpi) SISTEMAI. Paskaičiuota 31830 (Centaur XP) ir 3000 (Immulite 2000 Xpi) tyrimams atlikti</t>
  </si>
  <si>
    <t>Immulite 2000Substratas (2000 tyrimų)</t>
  </si>
  <si>
    <t>Siemens, Immulite 2000 Probe Cleaning</t>
  </si>
  <si>
    <t>Siemens, Immulite 2000 Probe Wash</t>
  </si>
  <si>
    <t>Imunofermentinių tyrimų kontrolė L1 (12 x 5 ml)</t>
  </si>
  <si>
    <t>BioRad, Lyphochek Immunoassay Plus Control L1, N371</t>
  </si>
  <si>
    <t>Imunofermentinių tyrimų kontrolė L2 (12 x 5 ml)</t>
  </si>
  <si>
    <t>BioRad, Lyphochek Immunoassay Plus Control L2, N372</t>
  </si>
  <si>
    <t>Vėžio žymenų tyrimų kontrolė L1 (6 x 2 ml)</t>
  </si>
  <si>
    <t>BioRad, Liquichek Tumor Marker Control L1, N547</t>
  </si>
  <si>
    <t>BioRad, Liquichek Tumor Marker Control L2, N548</t>
  </si>
  <si>
    <t>Vėžio žymenų tyrimų kontrolė L2 (6 x 2 ml)</t>
  </si>
  <si>
    <t>Siemens, Immulite 2000 AFP</t>
  </si>
  <si>
    <t xml:space="preserve">Kalcio chloridas 25 mM; 10 x 15 ml
</t>
  </si>
  <si>
    <t>Buferis Owren´s Veronal Buffer; 10 x 15 ml</t>
  </si>
</sst>
</file>

<file path=xl/styles.xml><?xml version="1.0" encoding="utf-8"?>
<styleSheet xmlns="http://schemas.openxmlformats.org/spreadsheetml/2006/main">
  <numFmts count="1">
    <numFmt numFmtId="164" formatCode="#0"/>
  </numFmts>
  <fonts count="16">
    <font>
      <sz val="11"/>
      <color theme="1"/>
      <name val="Calibri"/>
      <family val="2"/>
      <charset val="186"/>
      <scheme val="minor"/>
    </font>
    <font>
      <b/>
      <sz val="11"/>
      <color theme="1"/>
      <name val="Times New Roman"/>
      <family val="1"/>
      <charset val="186"/>
    </font>
    <font>
      <sz val="11"/>
      <color theme="1"/>
      <name val="Times New Roman"/>
      <family val="1"/>
      <charset val="186"/>
    </font>
    <font>
      <sz val="10"/>
      <color theme="1"/>
      <name val="Arial"/>
      <family val="2"/>
    </font>
    <font>
      <sz val="10"/>
      <name val="Arial"/>
      <family val="2"/>
    </font>
    <font>
      <b/>
      <sz val="11"/>
      <color theme="1"/>
      <name val="Times New Roman"/>
      <family val="1"/>
    </font>
    <font>
      <sz val="11"/>
      <color theme="1"/>
      <name val="Times New Roman"/>
      <family val="1"/>
    </font>
    <font>
      <b/>
      <sz val="10"/>
      <color theme="1"/>
      <name val="Times New Roman"/>
      <family val="1"/>
    </font>
    <font>
      <sz val="10"/>
      <color theme="1"/>
      <name val="Times New Roman"/>
      <family val="1"/>
    </font>
    <font>
      <sz val="10"/>
      <color rgb="FF00000A"/>
      <name val="Times New Roman"/>
      <family val="1"/>
    </font>
    <font>
      <sz val="10"/>
      <name val="Times New Roman"/>
      <family val="1"/>
    </font>
    <font>
      <b/>
      <sz val="10"/>
      <name val="Times New Roman"/>
      <family val="1"/>
    </font>
    <font>
      <b/>
      <sz val="10"/>
      <color rgb="FF000000"/>
      <name val="Times New Roman"/>
      <family val="1"/>
    </font>
    <font>
      <sz val="10"/>
      <color indexed="8"/>
      <name val="Times New Roman"/>
      <family val="1"/>
    </font>
    <font>
      <b/>
      <sz val="10"/>
      <color rgb="FF00000A"/>
      <name val="Times New Roman"/>
      <family val="1"/>
    </font>
    <font>
      <b/>
      <i/>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xf numFmtId="0" fontId="4" fillId="0" borderId="0">
      <alignment horizontal="left"/>
    </xf>
  </cellStyleXfs>
  <cellXfs count="79">
    <xf numFmtId="0" fontId="0" fillId="0" borderId="0" xfId="0"/>
    <xf numFmtId="0" fontId="2"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center" vertical="center"/>
    </xf>
    <xf numFmtId="0" fontId="10" fillId="2" borderId="1" xfId="0" applyFont="1" applyFill="1" applyBorder="1" applyAlignment="1">
      <alignment horizontal="left" vertical="center"/>
    </xf>
    <xf numFmtId="0" fontId="11" fillId="2" borderId="1"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4" fontId="10" fillId="3" borderId="1" xfId="0" applyNumberFormat="1" applyFont="1" applyFill="1" applyBorder="1" applyAlignment="1">
      <alignment horizontal="center" vertical="center"/>
    </xf>
    <xf numFmtId="0" fontId="6" fillId="2" borderId="0" xfId="0" applyFont="1" applyFill="1" applyAlignment="1">
      <alignment vertical="center"/>
    </xf>
    <xf numFmtId="0" fontId="8" fillId="3" borderId="1" xfId="0" applyFont="1" applyFill="1" applyBorder="1" applyAlignment="1">
      <alignment horizontal="left" vertical="center"/>
    </xf>
    <xf numFmtId="0" fontId="7"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8"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49" fontId="8" fillId="2" borderId="1" xfId="1" applyNumberFormat="1" applyFont="1" applyFill="1" applyBorder="1" applyAlignment="1">
      <alignment horizontal="left" vertical="center" wrapText="1"/>
    </xf>
    <xf numFmtId="164" fontId="8" fillId="2" borderId="1" xfId="1" applyNumberFormat="1" applyFont="1" applyFill="1" applyBorder="1" applyAlignment="1">
      <alignment horizontal="center" vertical="center"/>
    </xf>
    <xf numFmtId="0" fontId="7" fillId="2" borderId="1" xfId="0" applyFont="1" applyFill="1" applyBorder="1" applyAlignment="1">
      <alignment horizontal="left" vertical="center" wrapText="1"/>
    </xf>
    <xf numFmtId="0" fontId="8" fillId="2" borderId="0" xfId="0" applyFont="1" applyFill="1" applyAlignment="1">
      <alignment vertical="center"/>
    </xf>
    <xf numFmtId="0" fontId="7" fillId="2" borderId="1" xfId="0" applyFont="1" applyFill="1" applyBorder="1" applyAlignment="1">
      <alignment horizontal="left" vertical="center"/>
    </xf>
    <xf numFmtId="0" fontId="0" fillId="2" borderId="0" xfId="0" applyFont="1" applyFill="1" applyAlignment="1">
      <alignment vertical="center"/>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4" fontId="8" fillId="3"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6" fillId="2" borderId="0" xfId="0" applyFont="1" applyFill="1" applyAlignment="1">
      <alignment horizontal="center" vertical="center"/>
    </xf>
    <xf numFmtId="0" fontId="8" fillId="2" borderId="1" xfId="0" applyFont="1" applyFill="1" applyBorder="1" applyAlignment="1">
      <alignment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8" fillId="2" borderId="0" xfId="0" applyFont="1" applyFill="1" applyBorder="1" applyAlignment="1">
      <alignment horizontal="center" vertical="center"/>
    </xf>
    <xf numFmtId="0" fontId="7" fillId="2" borderId="0" xfId="0" applyFont="1" applyFill="1" applyAlignment="1">
      <alignment horizontal="left" vertical="center" wrapText="1"/>
    </xf>
    <xf numFmtId="0" fontId="14" fillId="3"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8" fillId="3" borderId="1" xfId="0" applyFont="1" applyFill="1" applyBorder="1" applyAlignment="1">
      <alignment vertical="center"/>
    </xf>
    <xf numFmtId="0" fontId="10" fillId="3" borderId="1" xfId="0" applyFont="1" applyFill="1" applyBorder="1" applyAlignment="1">
      <alignment vertical="center"/>
    </xf>
    <xf numFmtId="0" fontId="7" fillId="2" borderId="0" xfId="0" applyFont="1" applyFill="1" applyAlignment="1">
      <alignment horizontal="center" vertical="center"/>
    </xf>
    <xf numFmtId="0" fontId="7" fillId="2" borderId="0" xfId="0" applyFont="1" applyFill="1" applyBorder="1" applyAlignment="1">
      <alignment horizontal="right" vertical="center"/>
    </xf>
    <xf numFmtId="4" fontId="7" fillId="2" borderId="0" xfId="0" applyNumberFormat="1" applyFont="1" applyFill="1" applyBorder="1" applyAlignment="1">
      <alignment vertical="center"/>
    </xf>
    <xf numFmtId="0" fontId="8" fillId="2" borderId="0" xfId="0" applyFont="1" applyFill="1" applyBorder="1" applyAlignment="1">
      <alignment vertical="center"/>
    </xf>
    <xf numFmtId="0" fontId="8" fillId="2" borderId="0" xfId="0" applyFont="1" applyFill="1" applyAlignment="1">
      <alignment horizontal="center" vertical="center"/>
    </xf>
    <xf numFmtId="2" fontId="7" fillId="2" borderId="0" xfId="0" applyNumberFormat="1" applyFont="1" applyFill="1" applyBorder="1" applyAlignment="1">
      <alignment vertical="center"/>
    </xf>
    <xf numFmtId="2" fontId="11" fillId="2" borderId="0" xfId="0" applyNumberFormat="1" applyFont="1" applyFill="1" applyBorder="1" applyAlignment="1">
      <alignment horizontal="center" vertical="center"/>
    </xf>
    <xf numFmtId="0" fontId="8" fillId="3" borderId="1" xfId="0" applyFont="1" applyFill="1" applyBorder="1" applyAlignment="1">
      <alignment vertical="center" wrapText="1"/>
    </xf>
    <xf numFmtId="2" fontId="7" fillId="2" borderId="0" xfId="0" applyNumberFormat="1" applyFont="1" applyFill="1" applyBorder="1" applyAlignment="1">
      <alignment horizontal="center" vertical="center"/>
    </xf>
    <xf numFmtId="0" fontId="8" fillId="2" borderId="0" xfId="0" applyFont="1" applyFill="1" applyBorder="1" applyAlignment="1">
      <alignment vertical="center" wrapText="1"/>
    </xf>
    <xf numFmtId="2" fontId="8" fillId="2" borderId="1" xfId="0" applyNumberFormat="1" applyFont="1" applyFill="1" applyBorder="1" applyAlignment="1">
      <alignment horizontal="right" vertical="center"/>
    </xf>
    <xf numFmtId="2" fontId="10" fillId="2" borderId="1" xfId="0" applyNumberFormat="1" applyFont="1" applyFill="1" applyBorder="1" applyAlignment="1">
      <alignment horizontal="right" vertical="center"/>
    </xf>
    <xf numFmtId="2" fontId="11" fillId="3" borderId="1" xfId="0" applyNumberFormat="1" applyFont="1" applyFill="1" applyBorder="1" applyAlignment="1">
      <alignment horizontal="right" vertical="center"/>
    </xf>
    <xf numFmtId="0" fontId="8" fillId="2" borderId="1" xfId="0" applyFont="1" applyFill="1" applyBorder="1" applyAlignment="1">
      <alignment horizontal="right" vertical="center"/>
    </xf>
    <xf numFmtId="2" fontId="7" fillId="3" borderId="1" xfId="0" applyNumberFormat="1" applyFont="1" applyFill="1" applyBorder="1" applyAlignment="1">
      <alignment horizontal="right" vertical="center"/>
    </xf>
    <xf numFmtId="2" fontId="8" fillId="2" borderId="1" xfId="1" applyNumberFormat="1" applyFont="1" applyFill="1" applyBorder="1" applyAlignment="1">
      <alignment horizontal="right" vertical="center"/>
    </xf>
    <xf numFmtId="4" fontId="10" fillId="2"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10" fillId="2" borderId="1" xfId="0" applyFont="1" applyFill="1" applyBorder="1" applyAlignment="1">
      <alignment horizontal="right" vertical="center"/>
    </xf>
    <xf numFmtId="4" fontId="8" fillId="2" borderId="1" xfId="0" applyNumberFormat="1" applyFont="1" applyFill="1" applyBorder="1" applyAlignment="1">
      <alignment horizontal="right" vertical="center"/>
    </xf>
    <xf numFmtId="0" fontId="2" fillId="2" borderId="0" xfId="0" applyFont="1" applyFill="1" applyAlignment="1">
      <alignment horizontal="right" vertical="center"/>
    </xf>
    <xf numFmtId="0" fontId="7" fillId="2" borderId="0" xfId="0" applyFont="1" applyFill="1" applyAlignment="1">
      <alignment horizontal="left" vertical="center" wrapText="1"/>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5" fillId="2" borderId="0" xfId="0" applyFont="1" applyFill="1" applyAlignment="1">
      <alignment horizontal="center" vertical="center" wrapText="1"/>
    </xf>
    <xf numFmtId="0" fontId="7" fillId="3" borderId="1" xfId="0" applyFont="1" applyFill="1" applyBorder="1" applyAlignment="1">
      <alignment horizontal="right" vertical="center"/>
    </xf>
    <xf numFmtId="0" fontId="1" fillId="2" borderId="0" xfId="0" applyFont="1" applyFill="1" applyAlignment="1">
      <alignment horizontal="center" vertical="center"/>
    </xf>
    <xf numFmtId="0" fontId="7" fillId="3" borderId="1" xfId="0" applyFont="1" applyFill="1" applyBorder="1" applyAlignment="1">
      <alignment horizontal="center" vertical="center"/>
    </xf>
    <xf numFmtId="0" fontId="5" fillId="2" borderId="0" xfId="0" applyFont="1" applyFill="1" applyAlignment="1">
      <alignment horizontal="center" vertical="center"/>
    </xf>
    <xf numFmtId="0" fontId="15" fillId="3" borderId="1" xfId="0" applyFont="1" applyFill="1" applyBorder="1" applyAlignment="1">
      <alignment horizontal="center" vertical="center"/>
    </xf>
    <xf numFmtId="0" fontId="7" fillId="3" borderId="2" xfId="0" applyFont="1" applyFill="1" applyBorder="1" applyAlignment="1">
      <alignment horizontal="right" vertical="center"/>
    </xf>
    <xf numFmtId="0" fontId="7" fillId="3" borderId="3" xfId="0" applyFont="1" applyFill="1" applyBorder="1" applyAlignment="1">
      <alignment horizontal="right" vertical="center"/>
    </xf>
    <xf numFmtId="0" fontId="7" fillId="3" borderId="4" xfId="0" applyFont="1" applyFill="1" applyBorder="1" applyAlignment="1">
      <alignment horizontal="right" vertical="center"/>
    </xf>
    <xf numFmtId="0" fontId="8" fillId="2" borderId="5" xfId="0" applyFont="1" applyFill="1" applyBorder="1" applyAlignment="1">
      <alignment horizontal="left" vertical="center" wrapText="1"/>
    </xf>
  </cellXfs>
  <cellStyles count="3">
    <cellStyle name="Normal 2" xfId="1"/>
    <cellStyle name="Paprastas" xfId="0" builtinId="0"/>
    <cellStyle name="Standard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93"/>
  <sheetViews>
    <sheetView tabSelected="1" topLeftCell="A310" zoomScale="85" zoomScaleNormal="85" workbookViewId="0">
      <selection activeCell="E395" sqref="E395"/>
    </sheetView>
  </sheetViews>
  <sheetFormatPr defaultRowHeight="15"/>
  <cols>
    <col min="1" max="1" width="5.140625" style="1" customWidth="1"/>
    <col min="2" max="2" width="38.7109375" style="1" customWidth="1"/>
    <col min="3" max="3" width="13.28515625" style="1" customWidth="1"/>
    <col min="4" max="4" width="16" style="1" bestFit="1" customWidth="1"/>
    <col min="5" max="5" width="10.42578125" style="1" customWidth="1"/>
    <col min="6" max="6" width="11" style="1" customWidth="1"/>
    <col min="7" max="7" width="11.85546875" style="1" customWidth="1"/>
    <col min="8" max="8" width="11" style="1" customWidth="1"/>
    <col min="9" max="9" width="35.5703125" style="1" customWidth="1"/>
    <col min="10" max="16384" width="9.140625" style="2"/>
  </cols>
  <sheetData>
    <row r="1" spans="1:9" s="30" customFormat="1">
      <c r="A1" s="1"/>
      <c r="B1" s="1"/>
      <c r="C1" s="1"/>
      <c r="D1" s="1"/>
      <c r="E1" s="1"/>
      <c r="F1" s="1"/>
      <c r="G1" s="65" t="s">
        <v>249</v>
      </c>
      <c r="H1" s="65"/>
      <c r="I1" s="65"/>
    </row>
    <row r="2" spans="1:9" s="30" customFormat="1">
      <c r="A2" s="71" t="s">
        <v>0</v>
      </c>
      <c r="B2" s="71"/>
      <c r="C2" s="71"/>
      <c r="D2" s="71"/>
      <c r="E2" s="71"/>
      <c r="F2" s="71"/>
      <c r="G2" s="71"/>
      <c r="H2" s="71"/>
      <c r="I2" s="71"/>
    </row>
    <row r="3" spans="1:9" s="30" customFormat="1">
      <c r="A3" s="71" t="s">
        <v>1</v>
      </c>
      <c r="B3" s="71"/>
      <c r="C3" s="71"/>
      <c r="D3" s="71"/>
      <c r="E3" s="71"/>
      <c r="F3" s="71"/>
      <c r="G3" s="71"/>
      <c r="H3" s="71"/>
      <c r="I3" s="71"/>
    </row>
    <row r="4" spans="1:9" s="30" customFormat="1">
      <c r="A4" s="3"/>
      <c r="B4" s="3"/>
      <c r="C4" s="3"/>
      <c r="D4" s="3"/>
      <c r="E4" s="3"/>
      <c r="F4" s="3"/>
      <c r="G4" s="3"/>
      <c r="H4" s="3"/>
      <c r="I4" s="3"/>
    </row>
    <row r="5" spans="1:9" s="30" customFormat="1">
      <c r="A5" s="71" t="s">
        <v>2</v>
      </c>
      <c r="B5" s="71"/>
      <c r="C5" s="71"/>
      <c r="D5" s="71"/>
      <c r="E5" s="71"/>
      <c r="F5" s="71"/>
      <c r="G5" s="71"/>
      <c r="H5" s="71"/>
      <c r="I5" s="71"/>
    </row>
    <row r="6" spans="1:9" s="30" customFormat="1">
      <c r="A6" s="71" t="s">
        <v>409</v>
      </c>
      <c r="B6" s="71"/>
      <c r="C6" s="71"/>
      <c r="D6" s="71"/>
      <c r="E6" s="71"/>
      <c r="F6" s="71"/>
      <c r="G6" s="71"/>
      <c r="H6" s="71"/>
      <c r="I6" s="71"/>
    </row>
    <row r="7" spans="1:9" s="30" customFormat="1">
      <c r="A7" s="1"/>
      <c r="B7" s="1"/>
      <c r="C7" s="1"/>
      <c r="D7" s="1"/>
      <c r="E7" s="1"/>
      <c r="F7" s="1"/>
      <c r="G7" s="1"/>
      <c r="H7" s="1"/>
      <c r="I7" s="1"/>
    </row>
    <row r="8" spans="1:9" s="28" customFormat="1" ht="72.75" customHeight="1">
      <c r="A8" s="41" t="s">
        <v>3</v>
      </c>
      <c r="B8" s="42" t="s">
        <v>4</v>
      </c>
      <c r="C8" s="42" t="s">
        <v>5</v>
      </c>
      <c r="D8" s="42" t="s">
        <v>6</v>
      </c>
      <c r="E8" s="42" t="s">
        <v>7</v>
      </c>
      <c r="F8" s="42" t="s">
        <v>8</v>
      </c>
      <c r="G8" s="42" t="s">
        <v>9</v>
      </c>
      <c r="H8" s="42" t="s">
        <v>10</v>
      </c>
      <c r="I8" s="42" t="s">
        <v>11</v>
      </c>
    </row>
    <row r="9" spans="1:9" s="28" customFormat="1" ht="12.75">
      <c r="A9" s="18">
        <v>1</v>
      </c>
      <c r="B9" s="18">
        <v>2</v>
      </c>
      <c r="C9" s="18">
        <v>3</v>
      </c>
      <c r="D9" s="18">
        <v>4</v>
      </c>
      <c r="E9" s="18">
        <v>5</v>
      </c>
      <c r="F9" s="18">
        <v>6</v>
      </c>
      <c r="G9" s="18">
        <v>7</v>
      </c>
      <c r="H9" s="18">
        <v>8</v>
      </c>
      <c r="I9" s="18">
        <v>9</v>
      </c>
    </row>
    <row r="10" spans="1:9" s="28" customFormat="1" ht="12.75">
      <c r="A10" s="72" t="s">
        <v>12</v>
      </c>
      <c r="B10" s="72"/>
      <c r="C10" s="43"/>
      <c r="D10" s="44"/>
      <c r="E10" s="43"/>
      <c r="F10" s="43"/>
      <c r="G10" s="43"/>
      <c r="H10" s="43"/>
      <c r="I10" s="43"/>
    </row>
    <row r="11" spans="1:9" s="28" customFormat="1" ht="12.75">
      <c r="A11" s="19" t="s">
        <v>13</v>
      </c>
      <c r="B11" s="29" t="s">
        <v>14</v>
      </c>
      <c r="C11" s="31">
        <v>3200</v>
      </c>
      <c r="D11" s="6"/>
      <c r="E11" s="21"/>
      <c r="F11" s="58"/>
      <c r="G11" s="58"/>
      <c r="H11" s="58"/>
      <c r="I11" s="21"/>
    </row>
    <row r="12" spans="1:9" s="28" customFormat="1" ht="12.75">
      <c r="A12" s="19" t="s">
        <v>15</v>
      </c>
      <c r="B12" s="20" t="s">
        <v>701</v>
      </c>
      <c r="C12" s="21"/>
      <c r="D12" s="6">
        <f>+C11/E12</f>
        <v>32</v>
      </c>
      <c r="E12" s="21">
        <v>100</v>
      </c>
      <c r="F12" s="64">
        <v>70</v>
      </c>
      <c r="G12" s="64">
        <f>+F12*D12</f>
        <v>2240</v>
      </c>
      <c r="H12" s="64">
        <f>+G12*1.05</f>
        <v>2352</v>
      </c>
      <c r="I12" s="20" t="s">
        <v>743</v>
      </c>
    </row>
    <row r="13" spans="1:9" s="28" customFormat="1" ht="12.75">
      <c r="A13" s="19" t="s">
        <v>17</v>
      </c>
      <c r="B13" s="29" t="s">
        <v>18</v>
      </c>
      <c r="C13" s="31">
        <v>2400</v>
      </c>
      <c r="D13" s="6"/>
      <c r="E13" s="21"/>
      <c r="F13" s="64"/>
      <c r="G13" s="64"/>
      <c r="H13" s="64"/>
      <c r="I13" s="21"/>
    </row>
    <row r="14" spans="1:9" s="28" customFormat="1" ht="12.75">
      <c r="A14" s="19" t="s">
        <v>19</v>
      </c>
      <c r="B14" s="20" t="s">
        <v>702</v>
      </c>
      <c r="C14" s="21"/>
      <c r="D14" s="6">
        <f>+C13/E14</f>
        <v>48</v>
      </c>
      <c r="E14" s="21">
        <v>50</v>
      </c>
      <c r="F14" s="64">
        <v>35</v>
      </c>
      <c r="G14" s="64">
        <f>+F14*D14</f>
        <v>1680</v>
      </c>
      <c r="H14" s="64">
        <f>+G14*1.05</f>
        <v>1764</v>
      </c>
      <c r="I14" s="20" t="s">
        <v>744</v>
      </c>
    </row>
    <row r="15" spans="1:9" s="28" customFormat="1" ht="12.75">
      <c r="A15" s="19" t="s">
        <v>20</v>
      </c>
      <c r="B15" s="20" t="s">
        <v>785</v>
      </c>
      <c r="C15" s="21"/>
      <c r="D15" s="6">
        <v>6</v>
      </c>
      <c r="E15" s="21" t="s">
        <v>261</v>
      </c>
      <c r="F15" s="64">
        <v>50</v>
      </c>
      <c r="G15" s="64">
        <f>+F15*D15</f>
        <v>300</v>
      </c>
      <c r="H15" s="64">
        <f>+G15*1.05</f>
        <v>315</v>
      </c>
      <c r="I15" s="20" t="s">
        <v>745</v>
      </c>
    </row>
    <row r="16" spans="1:9" s="28" customFormat="1" ht="25.5">
      <c r="A16" s="19" t="s">
        <v>21</v>
      </c>
      <c r="B16" s="27" t="s">
        <v>22</v>
      </c>
      <c r="C16" s="31">
        <v>1200</v>
      </c>
      <c r="D16" s="6"/>
      <c r="E16" s="21"/>
      <c r="F16" s="64"/>
      <c r="G16" s="64"/>
      <c r="H16" s="64"/>
      <c r="I16" s="21"/>
    </row>
    <row r="17" spans="1:9" s="28" customFormat="1" ht="12.75">
      <c r="A17" s="19" t="s">
        <v>23</v>
      </c>
      <c r="B17" s="20" t="s">
        <v>703</v>
      </c>
      <c r="C17" s="21"/>
      <c r="D17" s="6">
        <v>12</v>
      </c>
      <c r="E17" s="21">
        <v>100</v>
      </c>
      <c r="F17" s="64">
        <v>150</v>
      </c>
      <c r="G17" s="64">
        <f>+F17*D17</f>
        <v>1800</v>
      </c>
      <c r="H17" s="64">
        <f>+G17*1.05</f>
        <v>1890</v>
      </c>
      <c r="I17" s="20" t="s">
        <v>746</v>
      </c>
    </row>
    <row r="18" spans="1:9" s="28" customFormat="1" ht="12.75">
      <c r="A18" s="19" t="s">
        <v>24</v>
      </c>
      <c r="B18" s="20" t="s">
        <v>704</v>
      </c>
      <c r="C18" s="21"/>
      <c r="D18" s="6">
        <v>6</v>
      </c>
      <c r="E18" s="21" t="s">
        <v>262</v>
      </c>
      <c r="F18" s="64">
        <v>50</v>
      </c>
      <c r="G18" s="64">
        <f>+F18*D18</f>
        <v>300</v>
      </c>
      <c r="H18" s="64">
        <f>+G18*1.05</f>
        <v>315</v>
      </c>
      <c r="I18" s="20" t="s">
        <v>747</v>
      </c>
    </row>
    <row r="19" spans="1:9" s="28" customFormat="1" ht="12.75">
      <c r="A19" s="19" t="s">
        <v>25</v>
      </c>
      <c r="B19" s="29" t="s">
        <v>26</v>
      </c>
      <c r="C19" s="31">
        <v>1600</v>
      </c>
      <c r="D19" s="6"/>
      <c r="E19" s="21"/>
      <c r="F19" s="64"/>
      <c r="G19" s="64"/>
      <c r="H19" s="64"/>
      <c r="I19" s="21"/>
    </row>
    <row r="20" spans="1:9" s="28" customFormat="1" ht="25.5">
      <c r="A20" s="19" t="s">
        <v>27</v>
      </c>
      <c r="B20" s="20" t="s">
        <v>705</v>
      </c>
      <c r="C20" s="21"/>
      <c r="D20" s="6">
        <f>+C19/E20</f>
        <v>8</v>
      </c>
      <c r="E20" s="21">
        <v>200</v>
      </c>
      <c r="F20" s="64">
        <v>240</v>
      </c>
      <c r="G20" s="64">
        <f>+F20*D20</f>
        <v>1920</v>
      </c>
      <c r="H20" s="64">
        <f>+G20*1.05</f>
        <v>2016</v>
      </c>
      <c r="I20" s="20" t="s">
        <v>748</v>
      </c>
    </row>
    <row r="21" spans="1:9" s="28" customFormat="1" ht="12.75">
      <c r="A21" s="19" t="s">
        <v>28</v>
      </c>
      <c r="B21" s="20" t="s">
        <v>706</v>
      </c>
      <c r="C21" s="21"/>
      <c r="D21" s="6">
        <v>4</v>
      </c>
      <c r="E21" s="21" t="s">
        <v>263</v>
      </c>
      <c r="F21" s="64">
        <v>225</v>
      </c>
      <c r="G21" s="64">
        <f>+F21*D21</f>
        <v>900</v>
      </c>
      <c r="H21" s="64">
        <f>+G21*1.05</f>
        <v>945</v>
      </c>
      <c r="I21" s="20" t="s">
        <v>749</v>
      </c>
    </row>
    <row r="22" spans="1:9" s="28" customFormat="1" ht="12.75">
      <c r="A22" s="19" t="s">
        <v>29</v>
      </c>
      <c r="B22" s="29" t="s">
        <v>30</v>
      </c>
      <c r="C22" s="31">
        <v>800</v>
      </c>
      <c r="D22" s="6"/>
      <c r="E22" s="21"/>
      <c r="F22" s="64"/>
      <c r="G22" s="64"/>
      <c r="H22" s="64"/>
      <c r="I22" s="21"/>
    </row>
    <row r="23" spans="1:9" s="28" customFormat="1" ht="12.75">
      <c r="A23" s="19" t="s">
        <v>31</v>
      </c>
      <c r="B23" s="20" t="s">
        <v>707</v>
      </c>
      <c r="C23" s="21"/>
      <c r="D23" s="6">
        <f>+C22/E23</f>
        <v>16</v>
      </c>
      <c r="E23" s="21">
        <v>50</v>
      </c>
      <c r="F23" s="64">
        <v>75</v>
      </c>
      <c r="G23" s="64">
        <f>+F23*D23</f>
        <v>1200</v>
      </c>
      <c r="H23" s="64">
        <f>+G23*1.05</f>
        <v>1260</v>
      </c>
      <c r="I23" s="20" t="s">
        <v>750</v>
      </c>
    </row>
    <row r="24" spans="1:9" s="28" customFormat="1" ht="25.5">
      <c r="A24" s="19" t="s">
        <v>32</v>
      </c>
      <c r="B24" s="20" t="s">
        <v>708</v>
      </c>
      <c r="C24" s="21"/>
      <c r="D24" s="6">
        <v>6</v>
      </c>
      <c r="E24" s="21" t="s">
        <v>261</v>
      </c>
      <c r="F24" s="64">
        <v>50</v>
      </c>
      <c r="G24" s="64">
        <f>+F24*D24</f>
        <v>300</v>
      </c>
      <c r="H24" s="64">
        <f>+G24*1.05</f>
        <v>315</v>
      </c>
      <c r="I24" s="20" t="s">
        <v>751</v>
      </c>
    </row>
    <row r="25" spans="1:9" s="28" customFormat="1" ht="25.5">
      <c r="A25" s="19" t="s">
        <v>33</v>
      </c>
      <c r="B25" s="27" t="s">
        <v>34</v>
      </c>
      <c r="C25" s="31">
        <v>15000</v>
      </c>
      <c r="D25" s="6"/>
      <c r="E25" s="21"/>
      <c r="F25" s="64"/>
      <c r="G25" s="64"/>
      <c r="H25" s="64"/>
      <c r="I25" s="21"/>
    </row>
    <row r="26" spans="1:9" s="28" customFormat="1" ht="38.25">
      <c r="A26" s="19" t="s">
        <v>35</v>
      </c>
      <c r="B26" s="20" t="s">
        <v>786</v>
      </c>
      <c r="C26" s="21"/>
      <c r="D26" s="6">
        <f>+C25/E26</f>
        <v>150</v>
      </c>
      <c r="E26" s="21">
        <v>100</v>
      </c>
      <c r="F26" s="64">
        <v>160</v>
      </c>
      <c r="G26" s="64">
        <f>+F26*D26</f>
        <v>24000</v>
      </c>
      <c r="H26" s="64">
        <f>+G26*1.05</f>
        <v>25200</v>
      </c>
      <c r="I26" s="20" t="s">
        <v>752</v>
      </c>
    </row>
    <row r="27" spans="1:9" s="28" customFormat="1" ht="12.75">
      <c r="A27" s="19" t="s">
        <v>37</v>
      </c>
      <c r="B27" s="29" t="s">
        <v>38</v>
      </c>
      <c r="C27" s="31">
        <v>800</v>
      </c>
      <c r="D27" s="6"/>
      <c r="E27" s="21"/>
      <c r="F27" s="64"/>
      <c r="G27" s="64"/>
      <c r="H27" s="64"/>
      <c r="I27" s="21"/>
    </row>
    <row r="28" spans="1:9" s="28" customFormat="1" ht="12.75">
      <c r="A28" s="19" t="s">
        <v>39</v>
      </c>
      <c r="B28" s="20" t="s">
        <v>709</v>
      </c>
      <c r="C28" s="21"/>
      <c r="D28" s="6">
        <f>+C27/E28</f>
        <v>8</v>
      </c>
      <c r="E28" s="21">
        <v>100</v>
      </c>
      <c r="F28" s="64">
        <v>200</v>
      </c>
      <c r="G28" s="64">
        <f>+F28*D28</f>
        <v>1600</v>
      </c>
      <c r="H28" s="64">
        <f>+G28*1.05</f>
        <v>1680</v>
      </c>
      <c r="I28" s="20" t="s">
        <v>753</v>
      </c>
    </row>
    <row r="29" spans="1:9" s="28" customFormat="1" ht="12.75">
      <c r="A29" s="19" t="s">
        <v>40</v>
      </c>
      <c r="B29" s="20" t="s">
        <v>710</v>
      </c>
      <c r="C29" s="21"/>
      <c r="D29" s="6">
        <v>6</v>
      </c>
      <c r="E29" s="21" t="s">
        <v>265</v>
      </c>
      <c r="F29" s="64">
        <v>50</v>
      </c>
      <c r="G29" s="64">
        <f>+F29*D29</f>
        <v>300</v>
      </c>
      <c r="H29" s="64">
        <f>+G29*1.05</f>
        <v>315</v>
      </c>
      <c r="I29" s="20" t="s">
        <v>754</v>
      </c>
    </row>
    <row r="30" spans="1:9" s="28" customFormat="1" ht="12.75">
      <c r="A30" s="19" t="s">
        <v>264</v>
      </c>
      <c r="B30" s="20" t="s">
        <v>711</v>
      </c>
      <c r="C30" s="21"/>
      <c r="D30" s="6">
        <v>4</v>
      </c>
      <c r="E30" s="21" t="s">
        <v>266</v>
      </c>
      <c r="F30" s="64">
        <v>100</v>
      </c>
      <c r="G30" s="64">
        <f>+F30*D30</f>
        <v>400</v>
      </c>
      <c r="H30" s="64">
        <f>+G30*1.05</f>
        <v>420</v>
      </c>
      <c r="I30" s="20" t="s">
        <v>755</v>
      </c>
    </row>
    <row r="31" spans="1:9" s="28" customFormat="1" ht="12.75">
      <c r="A31" s="19" t="s">
        <v>41</v>
      </c>
      <c r="B31" s="29" t="s">
        <v>42</v>
      </c>
      <c r="C31" s="31">
        <v>500</v>
      </c>
      <c r="D31" s="6"/>
      <c r="E31" s="21"/>
      <c r="F31" s="64"/>
      <c r="G31" s="64"/>
      <c r="H31" s="64"/>
      <c r="I31" s="21"/>
    </row>
    <row r="32" spans="1:9" s="28" customFormat="1" ht="25.5">
      <c r="A32" s="19" t="s">
        <v>43</v>
      </c>
      <c r="B32" s="20" t="s">
        <v>712</v>
      </c>
      <c r="C32" s="21"/>
      <c r="D32" s="6">
        <v>3</v>
      </c>
      <c r="E32" s="21">
        <v>200</v>
      </c>
      <c r="F32" s="64">
        <v>840</v>
      </c>
      <c r="G32" s="64">
        <f>+F32*D32</f>
        <v>2520</v>
      </c>
      <c r="H32" s="64">
        <f>+G32*1.05</f>
        <v>2646</v>
      </c>
      <c r="I32" s="20" t="s">
        <v>756</v>
      </c>
    </row>
    <row r="33" spans="1:9" s="28" customFormat="1" ht="12.75">
      <c r="A33" s="19" t="s">
        <v>44</v>
      </c>
      <c r="B33" s="20" t="s">
        <v>713</v>
      </c>
      <c r="C33" s="21"/>
      <c r="D33" s="6">
        <v>4</v>
      </c>
      <c r="E33" s="21" t="s">
        <v>267</v>
      </c>
      <c r="F33" s="64">
        <v>80</v>
      </c>
      <c r="G33" s="64">
        <f>+F33*D33</f>
        <v>320</v>
      </c>
      <c r="H33" s="64">
        <f>+G33*1.05</f>
        <v>336</v>
      </c>
      <c r="I33" s="20" t="s">
        <v>757</v>
      </c>
    </row>
    <row r="34" spans="1:9" s="28" customFormat="1" ht="12.75">
      <c r="A34" s="19" t="s">
        <v>45</v>
      </c>
      <c r="B34" s="29" t="s">
        <v>46</v>
      </c>
      <c r="C34" s="31">
        <v>100</v>
      </c>
      <c r="D34" s="6"/>
      <c r="E34" s="21"/>
      <c r="F34" s="64"/>
      <c r="G34" s="64"/>
      <c r="H34" s="64"/>
      <c r="I34" s="21"/>
    </row>
    <row r="35" spans="1:9" s="28" customFormat="1" ht="25.5">
      <c r="A35" s="19" t="s">
        <v>47</v>
      </c>
      <c r="B35" s="20" t="s">
        <v>268</v>
      </c>
      <c r="C35" s="21"/>
      <c r="D35" s="6">
        <v>1</v>
      </c>
      <c r="E35" s="21">
        <v>200</v>
      </c>
      <c r="F35" s="64">
        <v>260</v>
      </c>
      <c r="G35" s="64">
        <f>+F35*D35</f>
        <v>260</v>
      </c>
      <c r="H35" s="64">
        <f>+G35*1.05</f>
        <v>273</v>
      </c>
      <c r="I35" s="20" t="s">
        <v>679</v>
      </c>
    </row>
    <row r="36" spans="1:9" s="28" customFormat="1" ht="12.75">
      <c r="A36" s="19" t="s">
        <v>48</v>
      </c>
      <c r="B36" s="29" t="s">
        <v>49</v>
      </c>
      <c r="C36" s="31">
        <v>100</v>
      </c>
      <c r="D36" s="6"/>
      <c r="E36" s="21"/>
      <c r="F36" s="64"/>
      <c r="G36" s="64"/>
      <c r="H36" s="64"/>
      <c r="I36" s="21"/>
    </row>
    <row r="37" spans="1:9" s="28" customFormat="1" ht="25.5">
      <c r="A37" s="19" t="s">
        <v>50</v>
      </c>
      <c r="B37" s="20" t="s">
        <v>269</v>
      </c>
      <c r="C37" s="21"/>
      <c r="D37" s="6">
        <v>1</v>
      </c>
      <c r="E37" s="21">
        <v>200</v>
      </c>
      <c r="F37" s="64">
        <v>260</v>
      </c>
      <c r="G37" s="64">
        <f>+F37*D37</f>
        <v>260</v>
      </c>
      <c r="H37" s="64">
        <f>+G37*1.05</f>
        <v>273</v>
      </c>
      <c r="I37" s="20" t="s">
        <v>680</v>
      </c>
    </row>
    <row r="38" spans="1:9" s="28" customFormat="1" ht="12.75">
      <c r="A38" s="19" t="s">
        <v>52</v>
      </c>
      <c r="B38" s="29" t="s">
        <v>53</v>
      </c>
      <c r="C38" s="31">
        <v>100</v>
      </c>
      <c r="D38" s="6"/>
      <c r="E38" s="21"/>
      <c r="F38" s="64"/>
      <c r="G38" s="64"/>
      <c r="H38" s="64"/>
      <c r="I38" s="21"/>
    </row>
    <row r="39" spans="1:9" s="28" customFormat="1" ht="25.5">
      <c r="A39" s="19" t="s">
        <v>54</v>
      </c>
      <c r="B39" s="20" t="s">
        <v>270</v>
      </c>
      <c r="C39" s="21"/>
      <c r="D39" s="6">
        <v>1</v>
      </c>
      <c r="E39" s="21">
        <v>200</v>
      </c>
      <c r="F39" s="64">
        <v>260</v>
      </c>
      <c r="G39" s="64">
        <f>+F39*D39</f>
        <v>260</v>
      </c>
      <c r="H39" s="64">
        <f>+G39*1.05</f>
        <v>273</v>
      </c>
      <c r="I39" s="20" t="s">
        <v>681</v>
      </c>
    </row>
    <row r="40" spans="1:9" s="28" customFormat="1" ht="12.75">
      <c r="A40" s="19" t="s">
        <v>55</v>
      </c>
      <c r="B40" s="29" t="s">
        <v>271</v>
      </c>
      <c r="C40" s="31">
        <v>330</v>
      </c>
      <c r="D40" s="6"/>
      <c r="E40" s="21"/>
      <c r="F40" s="64"/>
      <c r="G40" s="64"/>
      <c r="H40" s="64"/>
      <c r="I40" s="21"/>
    </row>
    <row r="41" spans="1:9" s="28" customFormat="1" ht="25.5">
      <c r="A41" s="19" t="s">
        <v>56</v>
      </c>
      <c r="B41" s="20" t="s">
        <v>714</v>
      </c>
      <c r="C41" s="21"/>
      <c r="D41" s="6">
        <v>4</v>
      </c>
      <c r="E41" s="21">
        <v>100</v>
      </c>
      <c r="F41" s="64">
        <v>500</v>
      </c>
      <c r="G41" s="64">
        <f>+F41*D41</f>
        <v>2000</v>
      </c>
      <c r="H41" s="64">
        <f>+G41*1.05</f>
        <v>2100</v>
      </c>
      <c r="I41" s="20" t="s">
        <v>758</v>
      </c>
    </row>
    <row r="42" spans="1:9" s="28" customFormat="1" ht="12.75">
      <c r="A42" s="19" t="s">
        <v>57</v>
      </c>
      <c r="B42" s="20" t="s">
        <v>715</v>
      </c>
      <c r="C42" s="21"/>
      <c r="D42" s="6">
        <v>4</v>
      </c>
      <c r="E42" s="21" t="s">
        <v>272</v>
      </c>
      <c r="F42" s="64">
        <v>80</v>
      </c>
      <c r="G42" s="64">
        <f>+F42*D42</f>
        <v>320</v>
      </c>
      <c r="H42" s="64">
        <f>+G42*1.05</f>
        <v>336</v>
      </c>
      <c r="I42" s="20" t="s">
        <v>759</v>
      </c>
    </row>
    <row r="43" spans="1:9" s="28" customFormat="1" ht="12.75">
      <c r="A43" s="19" t="s">
        <v>58</v>
      </c>
      <c r="B43" s="29" t="s">
        <v>59</v>
      </c>
      <c r="C43" s="31">
        <v>100</v>
      </c>
      <c r="D43" s="6"/>
      <c r="E43" s="21"/>
      <c r="F43" s="64"/>
      <c r="G43" s="64"/>
      <c r="H43" s="64"/>
      <c r="I43" s="21"/>
    </row>
    <row r="44" spans="1:9" s="28" customFormat="1" ht="25.5">
      <c r="A44" s="19" t="s">
        <v>60</v>
      </c>
      <c r="B44" s="20" t="s">
        <v>273</v>
      </c>
      <c r="C44" s="21"/>
      <c r="D44" s="6">
        <v>1</v>
      </c>
      <c r="E44" s="21">
        <v>200</v>
      </c>
      <c r="F44" s="64">
        <v>400</v>
      </c>
      <c r="G44" s="64">
        <f>+F44*D44</f>
        <v>400</v>
      </c>
      <c r="H44" s="64">
        <f>+G44*1.05</f>
        <v>420</v>
      </c>
      <c r="I44" s="20" t="s">
        <v>682</v>
      </c>
    </row>
    <row r="45" spans="1:9" s="28" customFormat="1" ht="12.75">
      <c r="A45" s="19" t="s">
        <v>61</v>
      </c>
      <c r="B45" s="20" t="s">
        <v>274</v>
      </c>
      <c r="C45" s="21"/>
      <c r="D45" s="6">
        <v>4</v>
      </c>
      <c r="E45" s="21" t="s">
        <v>275</v>
      </c>
      <c r="F45" s="64">
        <v>40</v>
      </c>
      <c r="G45" s="64">
        <f>+F45*D45</f>
        <v>160</v>
      </c>
      <c r="H45" s="64">
        <f>+G45*1.05</f>
        <v>168</v>
      </c>
      <c r="I45" s="20" t="s">
        <v>683</v>
      </c>
    </row>
    <row r="46" spans="1:9" s="28" customFormat="1" ht="12.75">
      <c r="A46" s="19" t="s">
        <v>62</v>
      </c>
      <c r="B46" s="29" t="s">
        <v>63</v>
      </c>
      <c r="C46" s="31">
        <v>400</v>
      </c>
      <c r="D46" s="6"/>
      <c r="E46" s="21"/>
      <c r="F46" s="64"/>
      <c r="G46" s="64"/>
      <c r="H46" s="64"/>
      <c r="I46" s="21"/>
    </row>
    <row r="47" spans="1:9" s="28" customFormat="1" ht="25.5">
      <c r="A47" s="19" t="s">
        <v>64</v>
      </c>
      <c r="B47" s="20" t="s">
        <v>284</v>
      </c>
      <c r="C47" s="21"/>
      <c r="D47" s="6">
        <v>2</v>
      </c>
      <c r="E47" s="21">
        <v>200</v>
      </c>
      <c r="F47" s="64">
        <v>300</v>
      </c>
      <c r="G47" s="64">
        <f>+F47*D47</f>
        <v>600</v>
      </c>
      <c r="H47" s="64">
        <f>+G47*1.05</f>
        <v>630</v>
      </c>
      <c r="I47" s="20" t="s">
        <v>684</v>
      </c>
    </row>
    <row r="48" spans="1:9" s="28" customFormat="1" ht="12.75">
      <c r="A48" s="19" t="s">
        <v>65</v>
      </c>
      <c r="B48" s="29" t="s">
        <v>66</v>
      </c>
      <c r="C48" s="31">
        <v>800</v>
      </c>
      <c r="D48" s="6"/>
      <c r="E48" s="21"/>
      <c r="F48" s="64"/>
      <c r="G48" s="64"/>
      <c r="H48" s="64"/>
      <c r="I48" s="21"/>
    </row>
    <row r="49" spans="1:9" s="28" customFormat="1" ht="25.5">
      <c r="A49" s="19" t="s">
        <v>67</v>
      </c>
      <c r="B49" s="20" t="s">
        <v>276</v>
      </c>
      <c r="C49" s="21"/>
      <c r="D49" s="6">
        <v>4</v>
      </c>
      <c r="E49" s="21">
        <v>200</v>
      </c>
      <c r="F49" s="64">
        <v>280</v>
      </c>
      <c r="G49" s="64">
        <f>+F49*D49</f>
        <v>1120</v>
      </c>
      <c r="H49" s="64">
        <f>+G49*1.05</f>
        <v>1176</v>
      </c>
      <c r="I49" s="20" t="s">
        <v>685</v>
      </c>
    </row>
    <row r="50" spans="1:9" s="28" customFormat="1" ht="12.75">
      <c r="A50" s="19" t="s">
        <v>68</v>
      </c>
      <c r="B50" s="20" t="s">
        <v>277</v>
      </c>
      <c r="C50" s="21"/>
      <c r="D50" s="6">
        <v>4</v>
      </c>
      <c r="E50" s="21" t="s">
        <v>278</v>
      </c>
      <c r="F50" s="64">
        <v>40</v>
      </c>
      <c r="G50" s="64">
        <f>+F50*D50</f>
        <v>160</v>
      </c>
      <c r="H50" s="64">
        <f>+G50*1.05</f>
        <v>168</v>
      </c>
      <c r="I50" s="20" t="s">
        <v>686</v>
      </c>
    </row>
    <row r="51" spans="1:9" s="28" customFormat="1" ht="30" customHeight="1">
      <c r="A51" s="19" t="s">
        <v>69</v>
      </c>
      <c r="B51" s="8" t="s">
        <v>413</v>
      </c>
      <c r="C51" s="31">
        <v>500</v>
      </c>
      <c r="D51" s="6"/>
      <c r="E51" s="21"/>
      <c r="F51" s="64"/>
      <c r="G51" s="64"/>
      <c r="H51" s="64"/>
      <c r="I51" s="21"/>
    </row>
    <row r="52" spans="1:9" s="28" customFormat="1" ht="25.5">
      <c r="A52" s="19" t="s">
        <v>70</v>
      </c>
      <c r="B52" s="20" t="s">
        <v>716</v>
      </c>
      <c r="C52" s="21"/>
      <c r="D52" s="6">
        <f>+C51/E52</f>
        <v>10</v>
      </c>
      <c r="E52" s="21">
        <v>50</v>
      </c>
      <c r="F52" s="64">
        <v>70</v>
      </c>
      <c r="G52" s="64">
        <f>+F52*D52</f>
        <v>700</v>
      </c>
      <c r="H52" s="64">
        <f>+G52*1.05</f>
        <v>735</v>
      </c>
      <c r="I52" s="20" t="s">
        <v>760</v>
      </c>
    </row>
    <row r="53" spans="1:9" s="28" customFormat="1" ht="12.75">
      <c r="A53" s="19" t="s">
        <v>71</v>
      </c>
      <c r="B53" s="20" t="s">
        <v>717</v>
      </c>
      <c r="C53" s="21"/>
      <c r="D53" s="6">
        <v>6</v>
      </c>
      <c r="E53" s="21" t="s">
        <v>261</v>
      </c>
      <c r="F53" s="64">
        <v>50</v>
      </c>
      <c r="G53" s="64">
        <f>+F53*D53</f>
        <v>300</v>
      </c>
      <c r="H53" s="64">
        <f>+G53*1.05</f>
        <v>315</v>
      </c>
      <c r="I53" s="20" t="s">
        <v>761</v>
      </c>
    </row>
    <row r="54" spans="1:9" s="28" customFormat="1" ht="12.75">
      <c r="A54" s="19" t="s">
        <v>279</v>
      </c>
      <c r="B54" s="20" t="s">
        <v>718</v>
      </c>
      <c r="C54" s="21"/>
      <c r="D54" s="6">
        <v>1</v>
      </c>
      <c r="E54" s="21" t="s">
        <v>280</v>
      </c>
      <c r="F54" s="64">
        <v>40</v>
      </c>
      <c r="G54" s="64">
        <f>+F54*D54</f>
        <v>40</v>
      </c>
      <c r="H54" s="64">
        <f>+G54*1.05</f>
        <v>42</v>
      </c>
      <c r="I54" s="20" t="s">
        <v>762</v>
      </c>
    </row>
    <row r="55" spans="1:9" s="28" customFormat="1" ht="12.75">
      <c r="A55" s="19" t="s">
        <v>72</v>
      </c>
      <c r="B55" s="29" t="s">
        <v>73</v>
      </c>
      <c r="C55" s="31">
        <v>1400</v>
      </c>
      <c r="D55" s="6"/>
      <c r="E55" s="21"/>
      <c r="F55" s="64"/>
      <c r="G55" s="64"/>
      <c r="H55" s="64"/>
      <c r="I55" s="21"/>
    </row>
    <row r="56" spans="1:9" s="28" customFormat="1" ht="25.5">
      <c r="A56" s="19" t="s">
        <v>74</v>
      </c>
      <c r="B56" s="20" t="s">
        <v>719</v>
      </c>
      <c r="C56" s="21"/>
      <c r="D56" s="6">
        <f>+C55/E56</f>
        <v>14</v>
      </c>
      <c r="E56" s="21">
        <v>100</v>
      </c>
      <c r="F56" s="64">
        <v>1300</v>
      </c>
      <c r="G56" s="64">
        <f>+F56*D56</f>
        <v>18200</v>
      </c>
      <c r="H56" s="64">
        <f>+G56*1.05</f>
        <v>19110</v>
      </c>
      <c r="I56" s="20" t="s">
        <v>763</v>
      </c>
    </row>
    <row r="57" spans="1:9" s="28" customFormat="1" ht="12.75">
      <c r="A57" s="19" t="s">
        <v>75</v>
      </c>
      <c r="B57" s="20" t="s">
        <v>720</v>
      </c>
      <c r="C57" s="21"/>
      <c r="D57" s="6">
        <v>4</v>
      </c>
      <c r="E57" s="21" t="s">
        <v>262</v>
      </c>
      <c r="F57" s="64">
        <v>84</v>
      </c>
      <c r="G57" s="64">
        <f>+F57*D57</f>
        <v>336</v>
      </c>
      <c r="H57" s="64">
        <f>+G57*1.05</f>
        <v>352.8</v>
      </c>
      <c r="I57" s="20" t="s">
        <v>764</v>
      </c>
    </row>
    <row r="58" spans="1:9" s="28" customFormat="1" ht="12.75">
      <c r="A58" s="19" t="s">
        <v>76</v>
      </c>
      <c r="B58" s="29" t="s">
        <v>77</v>
      </c>
      <c r="C58" s="31">
        <v>200</v>
      </c>
      <c r="D58" s="6"/>
      <c r="E58" s="21"/>
      <c r="F58" s="64"/>
      <c r="G58" s="64"/>
      <c r="H58" s="64"/>
      <c r="I58" s="21"/>
    </row>
    <row r="59" spans="1:9" s="28" customFormat="1" ht="25.5">
      <c r="A59" s="4" t="s">
        <v>78</v>
      </c>
      <c r="B59" s="7" t="s">
        <v>281</v>
      </c>
      <c r="C59" s="6"/>
      <c r="D59" s="6">
        <v>1</v>
      </c>
      <c r="E59" s="6">
        <v>200</v>
      </c>
      <c r="F59" s="61">
        <v>580</v>
      </c>
      <c r="G59" s="61">
        <f>+F59*D59</f>
        <v>580</v>
      </c>
      <c r="H59" s="61">
        <f>+G59*1.05</f>
        <v>609</v>
      </c>
      <c r="I59" s="7" t="s">
        <v>687</v>
      </c>
    </row>
    <row r="60" spans="1:9" s="28" customFormat="1" ht="12.75">
      <c r="A60" s="19" t="s">
        <v>79</v>
      </c>
      <c r="B60" s="29" t="s">
        <v>80</v>
      </c>
      <c r="C60" s="31">
        <v>200</v>
      </c>
      <c r="D60" s="6"/>
      <c r="E60" s="21"/>
      <c r="F60" s="64"/>
      <c r="G60" s="64"/>
      <c r="H60" s="64"/>
      <c r="I60" s="21"/>
    </row>
    <row r="61" spans="1:9" s="28" customFormat="1" ht="38.25">
      <c r="A61" s="19" t="s">
        <v>81</v>
      </c>
      <c r="B61" s="7" t="s">
        <v>404</v>
      </c>
      <c r="C61" s="21"/>
      <c r="D61" s="6">
        <v>3</v>
      </c>
      <c r="E61" s="21">
        <v>96</v>
      </c>
      <c r="F61" s="64">
        <v>1248</v>
      </c>
      <c r="G61" s="64">
        <f>+F61*D61</f>
        <v>3744</v>
      </c>
      <c r="H61" s="64">
        <f>+G61*1.05</f>
        <v>3931.2000000000003</v>
      </c>
      <c r="I61" s="20" t="s">
        <v>282</v>
      </c>
    </row>
    <row r="62" spans="1:9" s="28" customFormat="1" ht="29.25" customHeight="1">
      <c r="A62" s="19" t="s">
        <v>82</v>
      </c>
      <c r="B62" s="27" t="s">
        <v>414</v>
      </c>
      <c r="C62" s="31">
        <v>600</v>
      </c>
      <c r="D62" s="6"/>
      <c r="E62" s="21"/>
      <c r="F62" s="64"/>
      <c r="G62" s="64"/>
      <c r="H62" s="64"/>
      <c r="I62" s="21"/>
    </row>
    <row r="63" spans="1:9" s="28" customFormat="1" ht="12.75">
      <c r="A63" s="19" t="s">
        <v>83</v>
      </c>
      <c r="B63" s="20" t="s">
        <v>721</v>
      </c>
      <c r="C63" s="21"/>
      <c r="D63" s="6">
        <f>+C62/E63</f>
        <v>6</v>
      </c>
      <c r="E63" s="21">
        <v>100</v>
      </c>
      <c r="F63" s="64">
        <v>150</v>
      </c>
      <c r="G63" s="64">
        <f>+F63*D63</f>
        <v>900</v>
      </c>
      <c r="H63" s="64">
        <f>+G63*1.05</f>
        <v>945</v>
      </c>
      <c r="I63" s="20" t="s">
        <v>765</v>
      </c>
    </row>
    <row r="64" spans="1:9" s="28" customFormat="1" ht="12.75">
      <c r="A64" s="19" t="s">
        <v>84</v>
      </c>
      <c r="B64" s="20" t="s">
        <v>722</v>
      </c>
      <c r="C64" s="21"/>
      <c r="D64" s="6">
        <v>6</v>
      </c>
      <c r="E64" s="21" t="s">
        <v>262</v>
      </c>
      <c r="F64" s="64">
        <v>50</v>
      </c>
      <c r="G64" s="64">
        <f>+F64*D64</f>
        <v>300</v>
      </c>
      <c r="H64" s="64">
        <f>+G64*1.05</f>
        <v>315</v>
      </c>
      <c r="I64" s="20" t="s">
        <v>761</v>
      </c>
    </row>
    <row r="65" spans="1:9" s="28" customFormat="1" ht="25.5">
      <c r="A65" s="19" t="s">
        <v>85</v>
      </c>
      <c r="B65" s="24" t="s">
        <v>86</v>
      </c>
      <c r="C65" s="31">
        <v>300</v>
      </c>
      <c r="D65" s="6"/>
      <c r="E65" s="21"/>
      <c r="F65" s="64"/>
      <c r="G65" s="64"/>
      <c r="H65" s="64"/>
      <c r="I65" s="21"/>
    </row>
    <row r="66" spans="1:9" s="28" customFormat="1" ht="25.5">
      <c r="A66" s="19" t="s">
        <v>87</v>
      </c>
      <c r="B66" s="20" t="s">
        <v>283</v>
      </c>
      <c r="C66" s="21"/>
      <c r="D66" s="6">
        <v>2</v>
      </c>
      <c r="E66" s="21">
        <v>200</v>
      </c>
      <c r="F66" s="64">
        <v>2000</v>
      </c>
      <c r="G66" s="64">
        <f>+F66*D66</f>
        <v>4000</v>
      </c>
      <c r="H66" s="64">
        <f>+G66*1.05</f>
        <v>4200</v>
      </c>
      <c r="I66" s="20" t="s">
        <v>688</v>
      </c>
    </row>
    <row r="67" spans="1:9" s="28" customFormat="1" ht="12.75">
      <c r="A67" s="19" t="s">
        <v>89</v>
      </c>
      <c r="B67" s="29" t="s">
        <v>88</v>
      </c>
      <c r="C67" s="31">
        <v>100</v>
      </c>
      <c r="D67" s="6"/>
      <c r="E67" s="21"/>
      <c r="F67" s="64"/>
      <c r="G67" s="64"/>
      <c r="H67" s="64"/>
      <c r="I67" s="21"/>
    </row>
    <row r="68" spans="1:9" s="28" customFormat="1" ht="25.5">
      <c r="A68" s="19" t="s">
        <v>90</v>
      </c>
      <c r="B68" s="20" t="s">
        <v>285</v>
      </c>
      <c r="C68" s="21"/>
      <c r="D68" s="6">
        <v>1</v>
      </c>
      <c r="E68" s="21">
        <v>200</v>
      </c>
      <c r="F68" s="64">
        <v>380</v>
      </c>
      <c r="G68" s="64">
        <f>+F68*D68</f>
        <v>380</v>
      </c>
      <c r="H68" s="64">
        <f>+G68*1.05</f>
        <v>399</v>
      </c>
      <c r="I68" s="20" t="s">
        <v>689</v>
      </c>
    </row>
    <row r="69" spans="1:9" s="28" customFormat="1" ht="12.75">
      <c r="A69" s="19" t="s">
        <v>91</v>
      </c>
      <c r="B69" s="20" t="s">
        <v>286</v>
      </c>
      <c r="C69" s="21"/>
      <c r="D69" s="6">
        <v>4</v>
      </c>
      <c r="E69" s="21" t="s">
        <v>287</v>
      </c>
      <c r="F69" s="64">
        <v>30</v>
      </c>
      <c r="G69" s="64">
        <f>+F69*D69</f>
        <v>120</v>
      </c>
      <c r="H69" s="64">
        <f>+G69*1.05</f>
        <v>126</v>
      </c>
      <c r="I69" s="20" t="s">
        <v>690</v>
      </c>
    </row>
    <row r="70" spans="1:9" s="28" customFormat="1" ht="15" customHeight="1">
      <c r="A70" s="19" t="s">
        <v>92</v>
      </c>
      <c r="B70" s="27" t="s">
        <v>93</v>
      </c>
      <c r="C70" s="31">
        <v>200</v>
      </c>
      <c r="D70" s="6"/>
      <c r="E70" s="21"/>
      <c r="F70" s="64"/>
      <c r="G70" s="64"/>
      <c r="H70" s="64"/>
      <c r="I70" s="21"/>
    </row>
    <row r="71" spans="1:9" s="28" customFormat="1" ht="25.5">
      <c r="A71" s="19" t="s">
        <v>94</v>
      </c>
      <c r="B71" s="20" t="s">
        <v>288</v>
      </c>
      <c r="C71" s="21"/>
      <c r="D71" s="6">
        <v>1</v>
      </c>
      <c r="E71" s="21">
        <v>200</v>
      </c>
      <c r="F71" s="64">
        <v>900</v>
      </c>
      <c r="G71" s="64">
        <f>+F71*D71</f>
        <v>900</v>
      </c>
      <c r="H71" s="64">
        <f>+G71*1.05</f>
        <v>945</v>
      </c>
      <c r="I71" s="20" t="s">
        <v>691</v>
      </c>
    </row>
    <row r="72" spans="1:9" s="28" customFormat="1" ht="12.75">
      <c r="A72" s="19" t="s">
        <v>95</v>
      </c>
      <c r="B72" s="20" t="s">
        <v>289</v>
      </c>
      <c r="C72" s="21"/>
      <c r="D72" s="6">
        <v>4</v>
      </c>
      <c r="E72" s="21" t="s">
        <v>290</v>
      </c>
      <c r="F72" s="64">
        <v>80</v>
      </c>
      <c r="G72" s="64">
        <f>+F72*D72</f>
        <v>320</v>
      </c>
      <c r="H72" s="64">
        <f>+G72*1.05</f>
        <v>336</v>
      </c>
      <c r="I72" s="20" t="s">
        <v>692</v>
      </c>
    </row>
    <row r="73" spans="1:9" s="28" customFormat="1" ht="25.5">
      <c r="A73" s="19" t="s">
        <v>96</v>
      </c>
      <c r="B73" s="24" t="s">
        <v>97</v>
      </c>
      <c r="C73" s="31">
        <v>200</v>
      </c>
      <c r="D73" s="6"/>
      <c r="E73" s="21"/>
      <c r="F73" s="64"/>
      <c r="G73" s="64"/>
      <c r="H73" s="64"/>
      <c r="I73" s="21"/>
    </row>
    <row r="74" spans="1:9" s="28" customFormat="1" ht="25.5">
      <c r="A74" s="19" t="s">
        <v>98</v>
      </c>
      <c r="B74" s="20" t="s">
        <v>291</v>
      </c>
      <c r="C74" s="21"/>
      <c r="D74" s="6">
        <v>1</v>
      </c>
      <c r="E74" s="21">
        <v>200</v>
      </c>
      <c r="F74" s="64">
        <v>900</v>
      </c>
      <c r="G74" s="64">
        <f>+F74*D74</f>
        <v>900</v>
      </c>
      <c r="H74" s="64">
        <f>+G74*1.05</f>
        <v>945</v>
      </c>
      <c r="I74" s="20" t="s">
        <v>693</v>
      </c>
    </row>
    <row r="75" spans="1:9" s="28" customFormat="1" ht="12.75">
      <c r="A75" s="19" t="s">
        <v>99</v>
      </c>
      <c r="B75" s="20" t="s">
        <v>292</v>
      </c>
      <c r="C75" s="21"/>
      <c r="D75" s="6">
        <v>4</v>
      </c>
      <c r="E75" s="21" t="s">
        <v>293</v>
      </c>
      <c r="F75" s="64">
        <v>60</v>
      </c>
      <c r="G75" s="64">
        <f>+F75*D75</f>
        <v>240</v>
      </c>
      <c r="H75" s="64">
        <f>+G75*1.05</f>
        <v>252</v>
      </c>
      <c r="I75" s="20" t="s">
        <v>694</v>
      </c>
    </row>
    <row r="76" spans="1:9" s="28" customFormat="1" ht="38.25">
      <c r="A76" s="19" t="s">
        <v>100</v>
      </c>
      <c r="B76" s="27" t="s">
        <v>101</v>
      </c>
      <c r="C76" s="31">
        <v>200</v>
      </c>
      <c r="D76" s="6"/>
      <c r="E76" s="21"/>
      <c r="F76" s="64"/>
      <c r="G76" s="64"/>
      <c r="H76" s="64"/>
      <c r="I76" s="21"/>
    </row>
    <row r="77" spans="1:9" s="28" customFormat="1" ht="25.5">
      <c r="A77" s="19" t="s">
        <v>102</v>
      </c>
      <c r="B77" s="20" t="s">
        <v>294</v>
      </c>
      <c r="C77" s="21"/>
      <c r="D77" s="6">
        <v>1</v>
      </c>
      <c r="E77" s="21">
        <v>200</v>
      </c>
      <c r="F77" s="64">
        <v>280</v>
      </c>
      <c r="G77" s="64">
        <f>+F77*D77</f>
        <v>280</v>
      </c>
      <c r="H77" s="64">
        <f>+G77*1.05</f>
        <v>294</v>
      </c>
      <c r="I77" s="20" t="s">
        <v>695</v>
      </c>
    </row>
    <row r="78" spans="1:9" s="28" customFormat="1" ht="12.75">
      <c r="A78" s="19" t="s">
        <v>103</v>
      </c>
      <c r="B78" s="20" t="s">
        <v>295</v>
      </c>
      <c r="C78" s="21"/>
      <c r="D78" s="6">
        <v>1</v>
      </c>
      <c r="E78" s="21" t="s">
        <v>296</v>
      </c>
      <c r="F78" s="64">
        <v>40</v>
      </c>
      <c r="G78" s="64">
        <f>+F78*D78</f>
        <v>40</v>
      </c>
      <c r="H78" s="64">
        <f>+G78*1.05</f>
        <v>42</v>
      </c>
      <c r="I78" s="20" t="s">
        <v>696</v>
      </c>
    </row>
    <row r="79" spans="1:9" s="28" customFormat="1" ht="12.75">
      <c r="A79" s="19" t="s">
        <v>104</v>
      </c>
      <c r="B79" s="29" t="s">
        <v>105</v>
      </c>
      <c r="C79" s="31">
        <v>200</v>
      </c>
      <c r="D79" s="6"/>
      <c r="E79" s="21"/>
      <c r="F79" s="64"/>
      <c r="G79" s="64"/>
      <c r="H79" s="64"/>
      <c r="I79" s="21"/>
    </row>
    <row r="80" spans="1:9" s="28" customFormat="1" ht="25.5">
      <c r="A80" s="19" t="s">
        <v>106</v>
      </c>
      <c r="B80" s="20" t="s">
        <v>297</v>
      </c>
      <c r="C80" s="21"/>
      <c r="D80" s="6">
        <v>1</v>
      </c>
      <c r="E80" s="21">
        <v>200</v>
      </c>
      <c r="F80" s="64">
        <v>380</v>
      </c>
      <c r="G80" s="64">
        <f>+F80*D80</f>
        <v>380</v>
      </c>
      <c r="H80" s="64">
        <f>+G80*1.05</f>
        <v>399</v>
      </c>
      <c r="I80" s="20" t="s">
        <v>799</v>
      </c>
    </row>
    <row r="81" spans="1:9" s="28" customFormat="1" ht="25.5">
      <c r="A81" s="19" t="s">
        <v>107</v>
      </c>
      <c r="B81" s="24" t="s">
        <v>108</v>
      </c>
      <c r="C81" s="31">
        <v>500</v>
      </c>
      <c r="D81" s="6"/>
      <c r="E81" s="21"/>
      <c r="F81" s="64"/>
      <c r="G81" s="64"/>
      <c r="H81" s="64"/>
      <c r="I81" s="21"/>
    </row>
    <row r="82" spans="1:9" s="28" customFormat="1" ht="25.5">
      <c r="A82" s="19" t="s">
        <v>109</v>
      </c>
      <c r="B82" s="20" t="s">
        <v>723</v>
      </c>
      <c r="C82" s="21"/>
      <c r="D82" s="6">
        <v>3</v>
      </c>
      <c r="E82" s="21">
        <v>200</v>
      </c>
      <c r="F82" s="64">
        <v>240</v>
      </c>
      <c r="G82" s="64">
        <f>+F82*D82</f>
        <v>720</v>
      </c>
      <c r="H82" s="64">
        <f>+G82*1.05</f>
        <v>756</v>
      </c>
      <c r="I82" s="20" t="s">
        <v>766</v>
      </c>
    </row>
    <row r="83" spans="1:9" s="28" customFormat="1" ht="12.75">
      <c r="A83" s="19" t="s">
        <v>110</v>
      </c>
      <c r="B83" s="20" t="s">
        <v>724</v>
      </c>
      <c r="C83" s="21"/>
      <c r="D83" s="6">
        <v>4</v>
      </c>
      <c r="E83" s="21" t="s">
        <v>267</v>
      </c>
      <c r="F83" s="64">
        <v>75</v>
      </c>
      <c r="G83" s="64">
        <f>+F83*D83</f>
        <v>300</v>
      </c>
      <c r="H83" s="64">
        <f>+G83*1.05</f>
        <v>315</v>
      </c>
      <c r="I83" s="20" t="s">
        <v>767</v>
      </c>
    </row>
    <row r="84" spans="1:9" s="28" customFormat="1" ht="25.5">
      <c r="A84" s="19" t="s">
        <v>111</v>
      </c>
      <c r="B84" s="24" t="s">
        <v>112</v>
      </c>
      <c r="C84" s="31">
        <v>1300</v>
      </c>
      <c r="D84" s="6"/>
      <c r="E84" s="21"/>
      <c r="F84" s="64"/>
      <c r="G84" s="64"/>
      <c r="H84" s="64"/>
      <c r="I84" s="21"/>
    </row>
    <row r="85" spans="1:9" s="28" customFormat="1" ht="25.5">
      <c r="A85" s="19" t="s">
        <v>113</v>
      </c>
      <c r="B85" s="20" t="s">
        <v>725</v>
      </c>
      <c r="C85" s="21"/>
      <c r="D85" s="6">
        <f>+C84/E85</f>
        <v>26</v>
      </c>
      <c r="E85" s="21">
        <v>50</v>
      </c>
      <c r="F85" s="64">
        <v>130</v>
      </c>
      <c r="G85" s="64">
        <f>+F85*D85</f>
        <v>3380</v>
      </c>
      <c r="H85" s="64">
        <f>+G85*1.05</f>
        <v>3549</v>
      </c>
      <c r="I85" s="20" t="s">
        <v>768</v>
      </c>
    </row>
    <row r="86" spans="1:9" s="28" customFormat="1" ht="12.75">
      <c r="A86" s="19" t="s">
        <v>114</v>
      </c>
      <c r="B86" s="20" t="s">
        <v>726</v>
      </c>
      <c r="C86" s="21"/>
      <c r="D86" s="6">
        <v>4</v>
      </c>
      <c r="E86" s="21" t="s">
        <v>298</v>
      </c>
      <c r="F86" s="64">
        <v>75</v>
      </c>
      <c r="G86" s="64">
        <f>+F86*D86</f>
        <v>300</v>
      </c>
      <c r="H86" s="64">
        <f>+G86*1.05</f>
        <v>315</v>
      </c>
      <c r="I86" s="20" t="s">
        <v>769</v>
      </c>
    </row>
    <row r="87" spans="1:9" s="28" customFormat="1" ht="25.5">
      <c r="A87" s="19" t="s">
        <v>115</v>
      </c>
      <c r="B87" s="24" t="s">
        <v>116</v>
      </c>
      <c r="C87" s="31">
        <v>1300</v>
      </c>
      <c r="D87" s="6"/>
      <c r="E87" s="21"/>
      <c r="F87" s="64"/>
      <c r="G87" s="64"/>
      <c r="H87" s="64"/>
      <c r="I87" s="21"/>
    </row>
    <row r="88" spans="1:9" s="28" customFormat="1" ht="25.5">
      <c r="A88" s="19" t="s">
        <v>117</v>
      </c>
      <c r="B88" s="20" t="s">
        <v>727</v>
      </c>
      <c r="C88" s="21"/>
      <c r="D88" s="6">
        <f>+C87/E88</f>
        <v>13</v>
      </c>
      <c r="E88" s="21">
        <v>100</v>
      </c>
      <c r="F88" s="64">
        <v>130</v>
      </c>
      <c r="G88" s="64">
        <f>+F88*D88</f>
        <v>1690</v>
      </c>
      <c r="H88" s="64">
        <f>+G88*1.05</f>
        <v>1774.5</v>
      </c>
      <c r="I88" s="20" t="s">
        <v>770</v>
      </c>
    </row>
    <row r="89" spans="1:9" s="28" customFormat="1" ht="12.75">
      <c r="A89" s="19" t="s">
        <v>118</v>
      </c>
      <c r="B89" s="20" t="s">
        <v>728</v>
      </c>
      <c r="C89" s="21"/>
      <c r="D89" s="6">
        <v>4</v>
      </c>
      <c r="E89" s="21" t="s">
        <v>299</v>
      </c>
      <c r="F89" s="64">
        <v>75</v>
      </c>
      <c r="G89" s="64">
        <f>+F89*D89</f>
        <v>300</v>
      </c>
      <c r="H89" s="64">
        <f>+G89*1.05</f>
        <v>315</v>
      </c>
      <c r="I89" s="20" t="s">
        <v>771</v>
      </c>
    </row>
    <row r="90" spans="1:9" s="28" customFormat="1" ht="12.75">
      <c r="A90" s="19" t="s">
        <v>119</v>
      </c>
      <c r="B90" s="29" t="s">
        <v>120</v>
      </c>
      <c r="C90" s="31">
        <v>200</v>
      </c>
      <c r="D90" s="6"/>
      <c r="E90" s="21"/>
      <c r="F90" s="64"/>
      <c r="G90" s="64"/>
      <c r="H90" s="64"/>
      <c r="I90" s="21"/>
    </row>
    <row r="91" spans="1:9" s="28" customFormat="1" ht="25.5">
      <c r="A91" s="19" t="s">
        <v>121</v>
      </c>
      <c r="B91" s="20" t="s">
        <v>729</v>
      </c>
      <c r="C91" s="21"/>
      <c r="D91" s="6">
        <f>+C90/E91</f>
        <v>4</v>
      </c>
      <c r="E91" s="21">
        <v>50</v>
      </c>
      <c r="F91" s="64">
        <v>350</v>
      </c>
      <c r="G91" s="64">
        <f>+F91*D91</f>
        <v>1400</v>
      </c>
      <c r="H91" s="64">
        <f>+G91*1.05</f>
        <v>1470</v>
      </c>
      <c r="I91" s="20" t="s">
        <v>772</v>
      </c>
    </row>
    <row r="92" spans="1:9" s="28" customFormat="1" ht="12.75">
      <c r="A92" s="19" t="s">
        <v>122</v>
      </c>
      <c r="B92" s="20" t="s">
        <v>730</v>
      </c>
      <c r="C92" s="21"/>
      <c r="D92" s="6">
        <v>6</v>
      </c>
      <c r="E92" s="21" t="s">
        <v>262</v>
      </c>
      <c r="F92" s="64">
        <v>50</v>
      </c>
      <c r="G92" s="64">
        <f>+F92*D92</f>
        <v>300</v>
      </c>
      <c r="H92" s="64">
        <f>+G92*1.05</f>
        <v>315</v>
      </c>
      <c r="I92" s="20" t="s">
        <v>697</v>
      </c>
    </row>
    <row r="93" spans="1:9" s="28" customFormat="1" ht="25.5">
      <c r="A93" s="19" t="s">
        <v>300</v>
      </c>
      <c r="B93" s="20" t="s">
        <v>731</v>
      </c>
      <c r="C93" s="21"/>
      <c r="D93" s="6">
        <v>4</v>
      </c>
      <c r="E93" s="21" t="s">
        <v>301</v>
      </c>
      <c r="F93" s="64">
        <v>50</v>
      </c>
      <c r="G93" s="64">
        <f>+F93*D93</f>
        <v>200</v>
      </c>
      <c r="H93" s="64">
        <f>+G93*1.05</f>
        <v>210</v>
      </c>
      <c r="I93" s="20" t="s">
        <v>773</v>
      </c>
    </row>
    <row r="94" spans="1:9" s="28" customFormat="1" ht="63.75">
      <c r="A94" s="16" t="s">
        <v>123</v>
      </c>
      <c r="B94" s="17" t="s">
        <v>787</v>
      </c>
      <c r="C94" s="32"/>
      <c r="D94" s="13"/>
      <c r="E94" s="18"/>
      <c r="F94" s="33"/>
      <c r="G94" s="33"/>
      <c r="H94" s="33"/>
      <c r="I94" s="18"/>
    </row>
    <row r="95" spans="1:9" s="28" customFormat="1" ht="38.25">
      <c r="A95" s="19" t="s">
        <v>164</v>
      </c>
      <c r="B95" s="20" t="s">
        <v>732</v>
      </c>
      <c r="C95" s="21"/>
      <c r="D95" s="6">
        <v>7</v>
      </c>
      <c r="E95" s="34" t="s">
        <v>310</v>
      </c>
      <c r="F95" s="64">
        <v>300</v>
      </c>
      <c r="G95" s="64">
        <f>+F95*D95</f>
        <v>2100</v>
      </c>
      <c r="H95" s="64">
        <f>+G95*1.05</f>
        <v>2205</v>
      </c>
      <c r="I95" s="20" t="s">
        <v>774</v>
      </c>
    </row>
    <row r="96" spans="1:9" s="28" customFormat="1" ht="12.75">
      <c r="A96" s="19" t="s">
        <v>165</v>
      </c>
      <c r="B96" s="20" t="s">
        <v>733</v>
      </c>
      <c r="C96" s="21"/>
      <c r="D96" s="6">
        <v>5</v>
      </c>
      <c r="E96" s="34" t="s">
        <v>311</v>
      </c>
      <c r="F96" s="64">
        <v>300</v>
      </c>
      <c r="G96" s="64">
        <f t="shared" ref="G96:G111" si="0">+F96*D96</f>
        <v>1500</v>
      </c>
      <c r="H96" s="64">
        <f t="shared" ref="H96:H114" si="1">+G96*1.05</f>
        <v>1575</v>
      </c>
      <c r="I96" s="20" t="s">
        <v>775</v>
      </c>
    </row>
    <row r="97" spans="1:9" s="28" customFormat="1" ht="12.75">
      <c r="A97" s="19" t="s">
        <v>302</v>
      </c>
      <c r="B97" s="20" t="s">
        <v>734</v>
      </c>
      <c r="C97" s="21"/>
      <c r="D97" s="6">
        <v>1</v>
      </c>
      <c r="E97" s="34" t="s">
        <v>312</v>
      </c>
      <c r="F97" s="64">
        <v>200</v>
      </c>
      <c r="G97" s="64">
        <f t="shared" si="0"/>
        <v>200</v>
      </c>
      <c r="H97" s="64">
        <f t="shared" si="1"/>
        <v>210</v>
      </c>
      <c r="I97" s="20" t="s">
        <v>776</v>
      </c>
    </row>
    <row r="98" spans="1:9" s="28" customFormat="1" ht="12.75">
      <c r="A98" s="19" t="s">
        <v>303</v>
      </c>
      <c r="B98" s="20" t="s">
        <v>735</v>
      </c>
      <c r="C98" s="21"/>
      <c r="D98" s="6">
        <v>11</v>
      </c>
      <c r="E98" s="34" t="s">
        <v>313</v>
      </c>
      <c r="F98" s="64">
        <v>150</v>
      </c>
      <c r="G98" s="64">
        <f t="shared" si="0"/>
        <v>1650</v>
      </c>
      <c r="H98" s="64">
        <f t="shared" si="1"/>
        <v>1732.5</v>
      </c>
      <c r="I98" s="20" t="s">
        <v>777</v>
      </c>
    </row>
    <row r="99" spans="1:9" s="28" customFormat="1" ht="12.75">
      <c r="A99" s="19" t="s">
        <v>304</v>
      </c>
      <c r="B99" s="20" t="s">
        <v>736</v>
      </c>
      <c r="C99" s="21"/>
      <c r="D99" s="6">
        <v>20</v>
      </c>
      <c r="E99" s="34" t="s">
        <v>314</v>
      </c>
      <c r="F99" s="64">
        <v>90</v>
      </c>
      <c r="G99" s="64">
        <f t="shared" si="0"/>
        <v>1800</v>
      </c>
      <c r="H99" s="64">
        <f t="shared" si="1"/>
        <v>1890</v>
      </c>
      <c r="I99" s="20" t="s">
        <v>778</v>
      </c>
    </row>
    <row r="100" spans="1:9" s="28" customFormat="1" ht="12.75">
      <c r="A100" s="19" t="s">
        <v>305</v>
      </c>
      <c r="B100" s="20" t="s">
        <v>737</v>
      </c>
      <c r="C100" s="21"/>
      <c r="D100" s="6">
        <v>4</v>
      </c>
      <c r="E100" s="34" t="s">
        <v>315</v>
      </c>
      <c r="F100" s="64">
        <v>40</v>
      </c>
      <c r="G100" s="64">
        <f t="shared" si="0"/>
        <v>160</v>
      </c>
      <c r="H100" s="64">
        <f t="shared" si="1"/>
        <v>168</v>
      </c>
      <c r="I100" s="20" t="s">
        <v>779</v>
      </c>
    </row>
    <row r="101" spans="1:9" s="28" customFormat="1" ht="12.75">
      <c r="A101" s="19" t="s">
        <v>306</v>
      </c>
      <c r="B101" s="20" t="s">
        <v>738</v>
      </c>
      <c r="C101" s="21"/>
      <c r="D101" s="6">
        <v>4</v>
      </c>
      <c r="E101" s="34" t="s">
        <v>316</v>
      </c>
      <c r="F101" s="64">
        <v>40</v>
      </c>
      <c r="G101" s="64">
        <f t="shared" si="0"/>
        <v>160</v>
      </c>
      <c r="H101" s="64">
        <f t="shared" si="1"/>
        <v>168</v>
      </c>
      <c r="I101" s="20" t="s">
        <v>780</v>
      </c>
    </row>
    <row r="102" spans="1:9" s="28" customFormat="1" ht="12.75">
      <c r="A102" s="19" t="s">
        <v>307</v>
      </c>
      <c r="B102" s="20" t="s">
        <v>739</v>
      </c>
      <c r="C102" s="21"/>
      <c r="D102" s="6">
        <v>4</v>
      </c>
      <c r="E102" s="34" t="s">
        <v>317</v>
      </c>
      <c r="F102" s="64">
        <v>40</v>
      </c>
      <c r="G102" s="64">
        <f t="shared" si="0"/>
        <v>160</v>
      </c>
      <c r="H102" s="64">
        <f t="shared" si="1"/>
        <v>168</v>
      </c>
      <c r="I102" s="20" t="s">
        <v>781</v>
      </c>
    </row>
    <row r="103" spans="1:9" s="28" customFormat="1" ht="12.75">
      <c r="A103" s="19" t="s">
        <v>308</v>
      </c>
      <c r="B103" s="20" t="s">
        <v>740</v>
      </c>
      <c r="C103" s="21"/>
      <c r="D103" s="6">
        <v>1</v>
      </c>
      <c r="E103" s="34" t="s">
        <v>316</v>
      </c>
      <c r="F103" s="64">
        <v>40</v>
      </c>
      <c r="G103" s="64">
        <f t="shared" si="0"/>
        <v>40</v>
      </c>
      <c r="H103" s="64">
        <f t="shared" si="1"/>
        <v>42</v>
      </c>
      <c r="I103" s="20" t="s">
        <v>782</v>
      </c>
    </row>
    <row r="104" spans="1:9" s="28" customFormat="1" ht="12.75">
      <c r="A104" s="19" t="s">
        <v>309</v>
      </c>
      <c r="B104" s="20" t="s">
        <v>741</v>
      </c>
      <c r="C104" s="21"/>
      <c r="D104" s="6">
        <v>1</v>
      </c>
      <c r="E104" s="34" t="s">
        <v>318</v>
      </c>
      <c r="F104" s="64">
        <v>40</v>
      </c>
      <c r="G104" s="64">
        <f t="shared" si="0"/>
        <v>40</v>
      </c>
      <c r="H104" s="64">
        <f t="shared" si="1"/>
        <v>42</v>
      </c>
      <c r="I104" s="20" t="s">
        <v>783</v>
      </c>
    </row>
    <row r="105" spans="1:9" s="28" customFormat="1" ht="12.75">
      <c r="A105" s="19" t="s">
        <v>319</v>
      </c>
      <c r="B105" s="20" t="s">
        <v>742</v>
      </c>
      <c r="C105" s="21"/>
      <c r="D105" s="6">
        <v>1</v>
      </c>
      <c r="E105" s="34" t="s">
        <v>320</v>
      </c>
      <c r="F105" s="64">
        <v>40</v>
      </c>
      <c r="G105" s="64">
        <f t="shared" si="0"/>
        <v>40</v>
      </c>
      <c r="H105" s="64">
        <f t="shared" si="1"/>
        <v>42</v>
      </c>
      <c r="I105" s="20" t="s">
        <v>784</v>
      </c>
    </row>
    <row r="106" spans="1:9" s="28" customFormat="1" ht="12.75">
      <c r="A106" s="19" t="s">
        <v>321</v>
      </c>
      <c r="B106" s="20" t="s">
        <v>788</v>
      </c>
      <c r="C106" s="21"/>
      <c r="D106" s="6">
        <v>2</v>
      </c>
      <c r="E106" s="34" t="s">
        <v>322</v>
      </c>
      <c r="F106" s="64">
        <v>300</v>
      </c>
      <c r="G106" s="64">
        <f t="shared" si="0"/>
        <v>600</v>
      </c>
      <c r="H106" s="64">
        <f t="shared" si="1"/>
        <v>630</v>
      </c>
      <c r="I106" s="20" t="s">
        <v>698</v>
      </c>
    </row>
    <row r="107" spans="1:9" s="28" customFormat="1" ht="12.75">
      <c r="A107" s="19" t="s">
        <v>324</v>
      </c>
      <c r="B107" s="20" t="s">
        <v>323</v>
      </c>
      <c r="C107" s="21"/>
      <c r="D107" s="6">
        <v>2</v>
      </c>
      <c r="E107" s="34" t="s">
        <v>322</v>
      </c>
      <c r="F107" s="64">
        <v>20</v>
      </c>
      <c r="G107" s="64">
        <f t="shared" ref="G107" si="2">+F107*D107</f>
        <v>40</v>
      </c>
      <c r="H107" s="64">
        <f t="shared" si="1"/>
        <v>42</v>
      </c>
      <c r="I107" s="20" t="s">
        <v>790</v>
      </c>
    </row>
    <row r="108" spans="1:9" s="28" customFormat="1" ht="12.75">
      <c r="A108" s="19" t="s">
        <v>325</v>
      </c>
      <c r="B108" s="20" t="s">
        <v>326</v>
      </c>
      <c r="C108" s="21"/>
      <c r="D108" s="6">
        <v>2</v>
      </c>
      <c r="E108" s="34" t="s">
        <v>327</v>
      </c>
      <c r="F108" s="64">
        <v>20</v>
      </c>
      <c r="G108" s="64">
        <f t="shared" ref="G108" si="3">+F108*D108</f>
        <v>40</v>
      </c>
      <c r="H108" s="64">
        <f t="shared" si="1"/>
        <v>42</v>
      </c>
      <c r="I108" s="20" t="s">
        <v>789</v>
      </c>
    </row>
    <row r="109" spans="1:9" s="28" customFormat="1" ht="12.75">
      <c r="A109" s="19" t="s">
        <v>331</v>
      </c>
      <c r="B109" s="20" t="s">
        <v>328</v>
      </c>
      <c r="C109" s="21"/>
      <c r="D109" s="6">
        <v>4</v>
      </c>
      <c r="E109" s="34" t="s">
        <v>329</v>
      </c>
      <c r="F109" s="64">
        <v>100</v>
      </c>
      <c r="G109" s="64">
        <f t="shared" ref="G109" si="4">+F109*D109</f>
        <v>400</v>
      </c>
      <c r="H109" s="64">
        <f t="shared" si="1"/>
        <v>420</v>
      </c>
      <c r="I109" s="20" t="s">
        <v>699</v>
      </c>
    </row>
    <row r="110" spans="1:9" s="28" customFormat="1" ht="12.75">
      <c r="A110" s="19" t="s">
        <v>332</v>
      </c>
      <c r="B110" s="20" t="s">
        <v>330</v>
      </c>
      <c r="C110" s="21"/>
      <c r="D110" s="6">
        <v>1</v>
      </c>
      <c r="E110" s="34" t="s">
        <v>317</v>
      </c>
      <c r="F110" s="64">
        <v>50</v>
      </c>
      <c r="G110" s="64">
        <f t="shared" si="0"/>
        <v>50</v>
      </c>
      <c r="H110" s="64">
        <f t="shared" si="1"/>
        <v>52.5</v>
      </c>
      <c r="I110" s="20" t="s">
        <v>700</v>
      </c>
    </row>
    <row r="111" spans="1:9" s="28" customFormat="1" ht="25.5">
      <c r="A111" s="19" t="s">
        <v>333</v>
      </c>
      <c r="B111" s="7" t="s">
        <v>791</v>
      </c>
      <c r="C111" s="6"/>
      <c r="D111" s="6">
        <v>2</v>
      </c>
      <c r="E111" s="9" t="s">
        <v>403</v>
      </c>
      <c r="F111" s="61">
        <v>280</v>
      </c>
      <c r="G111" s="61">
        <f t="shared" si="0"/>
        <v>560</v>
      </c>
      <c r="H111" s="61">
        <f t="shared" si="1"/>
        <v>588</v>
      </c>
      <c r="I111" s="7" t="s">
        <v>792</v>
      </c>
    </row>
    <row r="112" spans="1:9" s="28" customFormat="1" ht="25.5">
      <c r="A112" s="19" t="s">
        <v>334</v>
      </c>
      <c r="B112" s="7" t="s">
        <v>793</v>
      </c>
      <c r="C112" s="6"/>
      <c r="D112" s="6">
        <v>2</v>
      </c>
      <c r="E112" s="9" t="s">
        <v>403</v>
      </c>
      <c r="F112" s="61">
        <v>280</v>
      </c>
      <c r="G112" s="61">
        <f t="shared" ref="G112:G114" si="5">+F112*D112</f>
        <v>560</v>
      </c>
      <c r="H112" s="61">
        <f t="shared" si="1"/>
        <v>588</v>
      </c>
      <c r="I112" s="7" t="s">
        <v>794</v>
      </c>
    </row>
    <row r="113" spans="1:9" s="28" customFormat="1" ht="25.5">
      <c r="A113" s="19" t="s">
        <v>335</v>
      </c>
      <c r="B113" s="7" t="s">
        <v>795</v>
      </c>
      <c r="C113" s="21"/>
      <c r="D113" s="6">
        <v>4</v>
      </c>
      <c r="E113" s="34" t="s">
        <v>405</v>
      </c>
      <c r="F113" s="64">
        <v>290</v>
      </c>
      <c r="G113" s="64">
        <f t="shared" si="5"/>
        <v>1160</v>
      </c>
      <c r="H113" s="64">
        <f t="shared" si="1"/>
        <v>1218</v>
      </c>
      <c r="I113" s="7" t="s">
        <v>796</v>
      </c>
    </row>
    <row r="114" spans="1:9" s="28" customFormat="1" ht="25.5">
      <c r="A114" s="19" t="s">
        <v>336</v>
      </c>
      <c r="B114" s="7" t="s">
        <v>798</v>
      </c>
      <c r="C114" s="21"/>
      <c r="D114" s="6">
        <v>4</v>
      </c>
      <c r="E114" s="34" t="s">
        <v>405</v>
      </c>
      <c r="F114" s="64">
        <v>290</v>
      </c>
      <c r="G114" s="64">
        <f t="shared" si="5"/>
        <v>1160</v>
      </c>
      <c r="H114" s="64">
        <f t="shared" si="1"/>
        <v>1218</v>
      </c>
      <c r="I114" s="7" t="s">
        <v>797</v>
      </c>
    </row>
    <row r="115" spans="1:9" s="28" customFormat="1" ht="25.5">
      <c r="A115" s="19" t="s">
        <v>337</v>
      </c>
      <c r="B115" s="7" t="s">
        <v>670</v>
      </c>
      <c r="C115" s="21"/>
      <c r="D115" s="6">
        <v>3</v>
      </c>
      <c r="E115" s="34" t="s">
        <v>362</v>
      </c>
      <c r="F115" s="61">
        <v>210</v>
      </c>
      <c r="G115" s="64">
        <f t="shared" ref="G115:G116" si="6">+F115*D115</f>
        <v>630</v>
      </c>
      <c r="H115" s="64">
        <f t="shared" ref="H115:H116" si="7">+G115*1.05</f>
        <v>661.5</v>
      </c>
      <c r="I115" s="7" t="s">
        <v>671</v>
      </c>
    </row>
    <row r="116" spans="1:9" s="28" customFormat="1" ht="25.5">
      <c r="A116" s="19" t="s">
        <v>406</v>
      </c>
      <c r="B116" s="7" t="s">
        <v>673</v>
      </c>
      <c r="C116" s="21"/>
      <c r="D116" s="6">
        <v>3</v>
      </c>
      <c r="E116" s="34" t="s">
        <v>362</v>
      </c>
      <c r="F116" s="61">
        <v>210</v>
      </c>
      <c r="G116" s="64">
        <f t="shared" si="6"/>
        <v>630</v>
      </c>
      <c r="H116" s="64">
        <f t="shared" si="7"/>
        <v>661.5</v>
      </c>
      <c r="I116" s="7" t="s">
        <v>672</v>
      </c>
    </row>
    <row r="117" spans="1:9" s="28" customFormat="1" ht="12.75">
      <c r="A117" s="70" t="s">
        <v>131</v>
      </c>
      <c r="B117" s="70"/>
      <c r="C117" s="70"/>
      <c r="D117" s="70"/>
      <c r="E117" s="70"/>
      <c r="F117" s="70"/>
      <c r="G117" s="62">
        <f>SUM(G12:G116)</f>
        <v>100250</v>
      </c>
      <c r="H117" s="62">
        <f>SUM(H12:H116)</f>
        <v>105262.5</v>
      </c>
      <c r="I117" s="43"/>
    </row>
    <row r="118" spans="1:9" s="28" customFormat="1" ht="12.75"/>
    <row r="119" spans="1:9" s="28" customFormat="1" ht="12.75">
      <c r="A119" s="28" t="s">
        <v>124</v>
      </c>
    </row>
    <row r="120" spans="1:9" s="28" customFormat="1" ht="12.75">
      <c r="A120" s="67" t="s">
        <v>125</v>
      </c>
      <c r="B120" s="67"/>
      <c r="C120" s="67"/>
      <c r="D120" s="67"/>
      <c r="E120" s="67"/>
      <c r="F120" s="67"/>
      <c r="G120" s="67"/>
      <c r="H120" s="67"/>
      <c r="I120" s="67"/>
    </row>
    <row r="121" spans="1:9" s="28" customFormat="1" ht="15" customHeight="1">
      <c r="A121" s="68" t="s">
        <v>126</v>
      </c>
      <c r="B121" s="68"/>
      <c r="C121" s="68"/>
      <c r="D121" s="68"/>
      <c r="E121" s="68"/>
      <c r="F121" s="68"/>
      <c r="G121" s="68"/>
      <c r="H121" s="68"/>
      <c r="I121" s="68"/>
    </row>
    <row r="122" spans="1:9" s="28" customFormat="1" ht="12.75">
      <c r="A122" s="67" t="s">
        <v>127</v>
      </c>
      <c r="B122" s="67"/>
      <c r="C122" s="67"/>
      <c r="D122" s="67"/>
      <c r="E122" s="67"/>
      <c r="F122" s="67"/>
      <c r="G122" s="67"/>
      <c r="H122" s="67"/>
      <c r="I122" s="67"/>
    </row>
    <row r="123" spans="1:9" s="28" customFormat="1" ht="12.75">
      <c r="A123" s="67" t="s">
        <v>128</v>
      </c>
      <c r="B123" s="67"/>
      <c r="C123" s="67"/>
      <c r="D123" s="67"/>
      <c r="E123" s="67"/>
      <c r="F123" s="67"/>
      <c r="G123" s="67"/>
      <c r="H123" s="67"/>
      <c r="I123" s="67"/>
    </row>
    <row r="124" spans="1:9" s="28" customFormat="1" ht="12.75">
      <c r="A124" s="67" t="s">
        <v>129</v>
      </c>
      <c r="B124" s="67"/>
      <c r="C124" s="67"/>
      <c r="D124" s="67"/>
      <c r="E124" s="67"/>
      <c r="F124" s="67"/>
      <c r="G124" s="67"/>
      <c r="H124" s="67"/>
      <c r="I124" s="67"/>
    </row>
    <row r="125" spans="1:9" s="28" customFormat="1" ht="38.25" customHeight="1">
      <c r="A125" s="66" t="s">
        <v>130</v>
      </c>
      <c r="B125" s="66"/>
      <c r="C125" s="66"/>
      <c r="D125" s="66"/>
      <c r="E125" s="66"/>
      <c r="F125" s="66"/>
      <c r="G125" s="66"/>
      <c r="H125" s="66"/>
      <c r="I125" s="66"/>
    </row>
    <row r="126" spans="1:9" s="28" customFormat="1" ht="12.75"/>
    <row r="127" spans="1:9" s="28" customFormat="1" ht="12.75"/>
    <row r="128" spans="1:9" s="15" customFormat="1">
      <c r="A128" s="73" t="s">
        <v>209</v>
      </c>
      <c r="B128" s="73"/>
      <c r="C128" s="73"/>
      <c r="D128" s="73"/>
      <c r="E128" s="73"/>
      <c r="F128" s="73"/>
      <c r="G128" s="73"/>
      <c r="H128" s="73"/>
      <c r="I128" s="73"/>
    </row>
    <row r="129" spans="1:9" s="15" customFormat="1">
      <c r="A129" s="73" t="s">
        <v>408</v>
      </c>
      <c r="B129" s="73"/>
      <c r="C129" s="73"/>
      <c r="D129" s="73"/>
      <c r="E129" s="73"/>
      <c r="F129" s="73"/>
      <c r="G129" s="73"/>
      <c r="H129" s="73"/>
      <c r="I129" s="73"/>
    </row>
    <row r="130" spans="1:9" s="28" customFormat="1" ht="12.75">
      <c r="A130" s="45"/>
      <c r="B130" s="45"/>
      <c r="C130" s="45"/>
      <c r="D130" s="45"/>
      <c r="E130" s="45"/>
      <c r="F130" s="45"/>
      <c r="G130" s="45"/>
      <c r="H130" s="45"/>
      <c r="I130" s="45"/>
    </row>
    <row r="131" spans="1:9" s="28" customFormat="1" ht="63.75">
      <c r="A131" s="41" t="s">
        <v>3</v>
      </c>
      <c r="B131" s="42" t="s">
        <v>4</v>
      </c>
      <c r="C131" s="42" t="s">
        <v>5</v>
      </c>
      <c r="D131" s="42" t="s">
        <v>6</v>
      </c>
      <c r="E131" s="42" t="s">
        <v>7</v>
      </c>
      <c r="F131" s="42" t="s">
        <v>8</v>
      </c>
      <c r="G131" s="42" t="s">
        <v>9</v>
      </c>
      <c r="H131" s="42" t="s">
        <v>10</v>
      </c>
      <c r="I131" s="42" t="s">
        <v>11</v>
      </c>
    </row>
    <row r="132" spans="1:9" s="28" customFormat="1" ht="12.75">
      <c r="A132" s="18">
        <v>1</v>
      </c>
      <c r="B132" s="18">
        <v>2</v>
      </c>
      <c r="C132" s="18">
        <v>3</v>
      </c>
      <c r="D132" s="18">
        <v>4</v>
      </c>
      <c r="E132" s="18">
        <v>5</v>
      </c>
      <c r="F132" s="18">
        <v>6</v>
      </c>
      <c r="G132" s="18">
        <v>7</v>
      </c>
      <c r="H132" s="18">
        <v>8</v>
      </c>
      <c r="I132" s="18">
        <v>9</v>
      </c>
    </row>
    <row r="133" spans="1:9" s="28" customFormat="1" ht="13.5">
      <c r="A133" s="74" t="s">
        <v>132</v>
      </c>
      <c r="B133" s="74"/>
      <c r="C133" s="43"/>
      <c r="D133" s="43"/>
      <c r="E133" s="43"/>
      <c r="F133" s="43"/>
      <c r="G133" s="43"/>
      <c r="H133" s="43"/>
      <c r="I133" s="43"/>
    </row>
    <row r="134" spans="1:9" s="28" customFormat="1" ht="12.75">
      <c r="A134" s="4" t="s">
        <v>133</v>
      </c>
      <c r="B134" s="5" t="s">
        <v>134</v>
      </c>
      <c r="C134" s="6">
        <v>9000</v>
      </c>
      <c r="D134" s="6"/>
      <c r="E134" s="6"/>
      <c r="F134" s="63"/>
      <c r="G134" s="63"/>
      <c r="H134" s="63"/>
      <c r="I134" s="6"/>
    </row>
    <row r="135" spans="1:9" s="28" customFormat="1" ht="12.75">
      <c r="A135" s="4" t="s">
        <v>15</v>
      </c>
      <c r="B135" s="7" t="s">
        <v>579</v>
      </c>
      <c r="C135" s="6"/>
      <c r="D135" s="6">
        <v>3</v>
      </c>
      <c r="E135" s="6">
        <v>3400</v>
      </c>
      <c r="F135" s="61">
        <v>136</v>
      </c>
      <c r="G135" s="61">
        <f>+F135*D135</f>
        <v>408</v>
      </c>
      <c r="H135" s="61">
        <f>+G135*1.05</f>
        <v>428.40000000000003</v>
      </c>
      <c r="I135" s="7" t="s">
        <v>530</v>
      </c>
    </row>
    <row r="136" spans="1:9" s="28" customFormat="1" ht="12.75">
      <c r="A136" s="4" t="s">
        <v>17</v>
      </c>
      <c r="B136" s="5" t="s">
        <v>135</v>
      </c>
      <c r="C136" s="6">
        <v>1100</v>
      </c>
      <c r="D136" s="6"/>
      <c r="E136" s="6"/>
      <c r="F136" s="63"/>
      <c r="G136" s="63"/>
      <c r="H136" s="63"/>
      <c r="I136" s="6"/>
    </row>
    <row r="137" spans="1:9" s="28" customFormat="1" ht="12.75">
      <c r="A137" s="4" t="s">
        <v>19</v>
      </c>
      <c r="B137" s="7" t="s">
        <v>580</v>
      </c>
      <c r="C137" s="6"/>
      <c r="D137" s="6">
        <v>3</v>
      </c>
      <c r="E137" s="6">
        <v>776</v>
      </c>
      <c r="F137" s="61">
        <v>116.4</v>
      </c>
      <c r="G137" s="61">
        <f>+F137*D137</f>
        <v>349.20000000000005</v>
      </c>
      <c r="H137" s="61">
        <f>+G137*1.05</f>
        <v>366.66000000000008</v>
      </c>
      <c r="I137" s="7" t="s">
        <v>531</v>
      </c>
    </row>
    <row r="138" spans="1:9" s="28" customFormat="1" ht="12.75">
      <c r="A138" s="4" t="s">
        <v>20</v>
      </c>
      <c r="B138" s="7" t="s">
        <v>581</v>
      </c>
      <c r="C138" s="6"/>
      <c r="D138" s="6">
        <v>4</v>
      </c>
      <c r="E138" s="6" t="s">
        <v>338</v>
      </c>
      <c r="F138" s="61">
        <v>75</v>
      </c>
      <c r="G138" s="61">
        <f>+F138*D138</f>
        <v>300</v>
      </c>
      <c r="H138" s="61">
        <f>+G138*1.05</f>
        <v>315</v>
      </c>
      <c r="I138" s="7" t="s">
        <v>532</v>
      </c>
    </row>
    <row r="139" spans="1:9" s="28" customFormat="1" ht="12.75">
      <c r="A139" s="4" t="s">
        <v>21</v>
      </c>
      <c r="B139" s="5" t="s">
        <v>136</v>
      </c>
      <c r="C139" s="6">
        <v>26000</v>
      </c>
      <c r="D139" s="6"/>
      <c r="E139" s="6"/>
      <c r="F139" s="63"/>
      <c r="G139" s="63"/>
      <c r="H139" s="63"/>
      <c r="I139" s="6"/>
    </row>
    <row r="140" spans="1:9" s="28" customFormat="1" ht="12.75">
      <c r="A140" s="4" t="s">
        <v>23</v>
      </c>
      <c r="B140" s="7" t="s">
        <v>582</v>
      </c>
      <c r="C140" s="6"/>
      <c r="D140" s="6">
        <v>26</v>
      </c>
      <c r="E140" s="6">
        <v>1000</v>
      </c>
      <c r="F140" s="61">
        <v>400</v>
      </c>
      <c r="G140" s="61">
        <f>+F140*D140</f>
        <v>10400</v>
      </c>
      <c r="H140" s="61">
        <f>+G140*1.05</f>
        <v>10920</v>
      </c>
      <c r="I140" s="7" t="s">
        <v>533</v>
      </c>
    </row>
    <row r="141" spans="1:9" s="28" customFormat="1" ht="12.75">
      <c r="A141" s="4" t="s">
        <v>24</v>
      </c>
      <c r="B141" s="7" t="s">
        <v>583</v>
      </c>
      <c r="C141" s="6"/>
      <c r="D141" s="6">
        <v>4</v>
      </c>
      <c r="E141" s="6" t="s">
        <v>339</v>
      </c>
      <c r="F141" s="61">
        <v>120</v>
      </c>
      <c r="G141" s="61">
        <f>+F141*D141</f>
        <v>480</v>
      </c>
      <c r="H141" s="61">
        <f>+G141*1.05</f>
        <v>504</v>
      </c>
      <c r="I141" s="7" t="s">
        <v>534</v>
      </c>
    </row>
    <row r="142" spans="1:9" s="28" customFormat="1" ht="12.75">
      <c r="A142" s="4" t="s">
        <v>25</v>
      </c>
      <c r="B142" s="5" t="s">
        <v>137</v>
      </c>
      <c r="C142" s="6">
        <v>1200</v>
      </c>
      <c r="D142" s="6"/>
      <c r="E142" s="6"/>
      <c r="F142" s="63"/>
      <c r="G142" s="63"/>
      <c r="H142" s="63"/>
      <c r="I142" s="6"/>
    </row>
    <row r="143" spans="1:9" s="28" customFormat="1" ht="12.75">
      <c r="A143" s="4" t="s">
        <v>27</v>
      </c>
      <c r="B143" s="7" t="s">
        <v>584</v>
      </c>
      <c r="C143" s="6"/>
      <c r="D143" s="6">
        <v>4</v>
      </c>
      <c r="E143" s="6">
        <v>420</v>
      </c>
      <c r="F143" s="61">
        <v>252</v>
      </c>
      <c r="G143" s="61">
        <f>+F143*D143</f>
        <v>1008</v>
      </c>
      <c r="H143" s="61">
        <f>+G143*1.05</f>
        <v>1058.4000000000001</v>
      </c>
      <c r="I143" s="7" t="s">
        <v>535</v>
      </c>
    </row>
    <row r="144" spans="1:9" s="28" customFormat="1" ht="12.75">
      <c r="A144" s="4" t="s">
        <v>28</v>
      </c>
      <c r="B144" s="7" t="s">
        <v>585</v>
      </c>
      <c r="C144" s="6"/>
      <c r="D144" s="6">
        <v>4</v>
      </c>
      <c r="E144" s="6" t="s">
        <v>340</v>
      </c>
      <c r="F144" s="61">
        <v>60</v>
      </c>
      <c r="G144" s="61">
        <f>+F144*D144</f>
        <v>240</v>
      </c>
      <c r="H144" s="61">
        <f>+G144*1.05</f>
        <v>252</v>
      </c>
      <c r="I144" s="7" t="s">
        <v>536</v>
      </c>
    </row>
    <row r="145" spans="1:9" s="28" customFormat="1" ht="12.75">
      <c r="A145" s="4" t="s">
        <v>29</v>
      </c>
      <c r="B145" s="5" t="s">
        <v>138</v>
      </c>
      <c r="C145" s="6">
        <v>24000</v>
      </c>
      <c r="D145" s="6"/>
      <c r="E145" s="6"/>
      <c r="F145" s="63"/>
      <c r="G145" s="63"/>
      <c r="H145" s="63"/>
      <c r="I145" s="6"/>
    </row>
    <row r="146" spans="1:9" s="28" customFormat="1" ht="12.75">
      <c r="A146" s="4" t="s">
        <v>31</v>
      </c>
      <c r="B146" s="7" t="s">
        <v>586</v>
      </c>
      <c r="C146" s="6"/>
      <c r="D146" s="6">
        <v>7</v>
      </c>
      <c r="E146" s="6">
        <v>4020</v>
      </c>
      <c r="F146" s="61">
        <v>160.80000000000001</v>
      </c>
      <c r="G146" s="61">
        <f>+F146*D146</f>
        <v>1125.6000000000001</v>
      </c>
      <c r="H146" s="61">
        <f>+G146*1.05</f>
        <v>1181.8800000000001</v>
      </c>
      <c r="I146" s="7" t="s">
        <v>537</v>
      </c>
    </row>
    <row r="147" spans="1:9" s="28" customFormat="1" ht="12.75">
      <c r="A147" s="4" t="s">
        <v>33</v>
      </c>
      <c r="B147" s="5" t="s">
        <v>139</v>
      </c>
      <c r="C147" s="6">
        <v>20000</v>
      </c>
      <c r="D147" s="6"/>
      <c r="E147" s="6"/>
      <c r="F147" s="63"/>
      <c r="G147" s="63"/>
      <c r="H147" s="63"/>
      <c r="I147" s="6"/>
    </row>
    <row r="148" spans="1:9" s="28" customFormat="1" ht="12.75">
      <c r="A148" s="4" t="s">
        <v>35</v>
      </c>
      <c r="B148" s="7" t="s">
        <v>587</v>
      </c>
      <c r="C148" s="6"/>
      <c r="D148" s="6">
        <v>5</v>
      </c>
      <c r="E148" s="6">
        <v>4020</v>
      </c>
      <c r="F148" s="61">
        <v>160.80000000000001</v>
      </c>
      <c r="G148" s="61">
        <f>+F148*D148</f>
        <v>804</v>
      </c>
      <c r="H148" s="61">
        <f>+G148*1.05</f>
        <v>844.2</v>
      </c>
      <c r="I148" s="7" t="s">
        <v>538</v>
      </c>
    </row>
    <row r="149" spans="1:9" s="28" customFormat="1" ht="12.75">
      <c r="A149" s="4" t="s">
        <v>37</v>
      </c>
      <c r="B149" s="5" t="s">
        <v>140</v>
      </c>
      <c r="C149" s="6">
        <v>170</v>
      </c>
      <c r="D149" s="6"/>
      <c r="E149" s="6"/>
      <c r="F149" s="63"/>
      <c r="G149" s="63"/>
      <c r="H149" s="63"/>
      <c r="I149" s="6"/>
    </row>
    <row r="150" spans="1:9" s="28" customFormat="1" ht="12.75">
      <c r="A150" s="4" t="s">
        <v>39</v>
      </c>
      <c r="B150" s="7" t="s">
        <v>587</v>
      </c>
      <c r="C150" s="6"/>
      <c r="D150" s="6">
        <v>1</v>
      </c>
      <c r="E150" s="6">
        <v>4020</v>
      </c>
      <c r="F150" s="61">
        <v>160.80000000000001</v>
      </c>
      <c r="G150" s="61">
        <f>+F150*D150</f>
        <v>160.80000000000001</v>
      </c>
      <c r="H150" s="61">
        <f>+G150*1.05</f>
        <v>168.84000000000003</v>
      </c>
      <c r="I150" s="7" t="s">
        <v>538</v>
      </c>
    </row>
    <row r="151" spans="1:9" s="28" customFormat="1" ht="12.75">
      <c r="A151" s="4" t="s">
        <v>41</v>
      </c>
      <c r="B151" s="5" t="s">
        <v>141</v>
      </c>
      <c r="C151" s="6">
        <v>4000</v>
      </c>
      <c r="D151" s="6"/>
      <c r="E151" s="6"/>
      <c r="F151" s="63"/>
      <c r="G151" s="63"/>
      <c r="H151" s="63"/>
      <c r="I151" s="6"/>
    </row>
    <row r="152" spans="1:9" s="28" customFormat="1" ht="12.75">
      <c r="A152" s="4" t="s">
        <v>43</v>
      </c>
      <c r="B152" s="7" t="s">
        <v>588</v>
      </c>
      <c r="C152" s="6"/>
      <c r="D152" s="6">
        <v>5</v>
      </c>
      <c r="E152" s="6">
        <v>980</v>
      </c>
      <c r="F152" s="61">
        <v>78.400000000000006</v>
      </c>
      <c r="G152" s="61">
        <f>+F152*D152</f>
        <v>392</v>
      </c>
      <c r="H152" s="61">
        <f>+G152*1.05</f>
        <v>411.6</v>
      </c>
      <c r="I152" s="7" t="s">
        <v>539</v>
      </c>
    </row>
    <row r="153" spans="1:9" s="28" customFormat="1" ht="12.75">
      <c r="A153" s="4" t="s">
        <v>45</v>
      </c>
      <c r="B153" s="5" t="s">
        <v>142</v>
      </c>
      <c r="C153" s="6">
        <v>10000</v>
      </c>
      <c r="D153" s="6"/>
      <c r="E153" s="6"/>
      <c r="F153" s="63"/>
      <c r="G153" s="63"/>
      <c r="H153" s="63"/>
      <c r="I153" s="6"/>
    </row>
    <row r="154" spans="1:9" s="28" customFormat="1" ht="12.75">
      <c r="A154" s="4" t="s">
        <v>47</v>
      </c>
      <c r="B154" s="7" t="s">
        <v>589</v>
      </c>
      <c r="C154" s="6"/>
      <c r="D154" s="6">
        <v>8</v>
      </c>
      <c r="E154" s="6">
        <v>1424</v>
      </c>
      <c r="F154" s="61">
        <v>142.4</v>
      </c>
      <c r="G154" s="61">
        <f>+F154*D154</f>
        <v>1139.2</v>
      </c>
      <c r="H154" s="61">
        <f>+G154*1.05</f>
        <v>1196.1600000000001</v>
      </c>
      <c r="I154" s="7" t="s">
        <v>540</v>
      </c>
    </row>
    <row r="155" spans="1:9" s="28" customFormat="1" ht="12.75">
      <c r="A155" s="4" t="s">
        <v>48</v>
      </c>
      <c r="B155" s="5" t="s">
        <v>143</v>
      </c>
      <c r="C155" s="6">
        <v>4200</v>
      </c>
      <c r="D155" s="6"/>
      <c r="E155" s="6"/>
      <c r="F155" s="63"/>
      <c r="G155" s="63"/>
      <c r="H155" s="63"/>
      <c r="I155" s="6"/>
    </row>
    <row r="156" spans="1:9" s="28" customFormat="1" ht="12.75">
      <c r="A156" s="4" t="s">
        <v>50</v>
      </c>
      <c r="B156" s="7" t="s">
        <v>590</v>
      </c>
      <c r="C156" s="6"/>
      <c r="D156" s="6">
        <v>10</v>
      </c>
      <c r="E156" s="6">
        <v>520</v>
      </c>
      <c r="F156" s="61">
        <v>52</v>
      </c>
      <c r="G156" s="61">
        <f>+F156*D156</f>
        <v>520</v>
      </c>
      <c r="H156" s="61">
        <f>+G156*1.05</f>
        <v>546</v>
      </c>
      <c r="I156" s="7" t="s">
        <v>541</v>
      </c>
    </row>
    <row r="157" spans="1:9" s="28" customFormat="1" ht="12.75">
      <c r="A157" s="4" t="s">
        <v>52</v>
      </c>
      <c r="B157" s="5" t="s">
        <v>144</v>
      </c>
      <c r="C157" s="6">
        <v>6000</v>
      </c>
      <c r="D157" s="6"/>
      <c r="E157" s="6"/>
      <c r="F157" s="63"/>
      <c r="G157" s="63"/>
      <c r="H157" s="63"/>
      <c r="I157" s="6"/>
    </row>
    <row r="158" spans="1:9" s="28" customFormat="1" ht="12.75">
      <c r="A158" s="4" t="s">
        <v>54</v>
      </c>
      <c r="B158" s="7" t="s">
        <v>591</v>
      </c>
      <c r="C158" s="6"/>
      <c r="D158" s="6">
        <v>3</v>
      </c>
      <c r="E158" s="6">
        <v>2520</v>
      </c>
      <c r="F158" s="61">
        <v>151.19999999999999</v>
      </c>
      <c r="G158" s="61">
        <f>+F158*D158</f>
        <v>453.59999999999997</v>
      </c>
      <c r="H158" s="61">
        <f>+G158*1.05</f>
        <v>476.28</v>
      </c>
      <c r="I158" s="7" t="s">
        <v>542</v>
      </c>
    </row>
    <row r="159" spans="1:9" s="28" customFormat="1" ht="12.75">
      <c r="A159" s="4" t="s">
        <v>55</v>
      </c>
      <c r="B159" s="5" t="s">
        <v>145</v>
      </c>
      <c r="C159" s="6">
        <v>6000</v>
      </c>
      <c r="D159" s="6"/>
      <c r="E159" s="6"/>
      <c r="F159" s="63"/>
      <c r="G159" s="63"/>
      <c r="H159" s="63"/>
      <c r="I159" s="6"/>
    </row>
    <row r="160" spans="1:9" s="28" customFormat="1" ht="12.75">
      <c r="A160" s="4" t="s">
        <v>56</v>
      </c>
      <c r="B160" s="7" t="s">
        <v>592</v>
      </c>
      <c r="C160" s="6"/>
      <c r="D160" s="6">
        <v>3</v>
      </c>
      <c r="E160" s="6">
        <v>2520</v>
      </c>
      <c r="F160" s="61">
        <v>151.19999999999999</v>
      </c>
      <c r="G160" s="61">
        <f>+F160*D160</f>
        <v>453.59999999999997</v>
      </c>
      <c r="H160" s="61">
        <f>+G160*1.05</f>
        <v>476.28</v>
      </c>
      <c r="I160" s="7" t="s">
        <v>543</v>
      </c>
    </row>
    <row r="161" spans="1:9" s="28" customFormat="1" ht="12.75">
      <c r="A161" s="4" t="s">
        <v>58</v>
      </c>
      <c r="B161" s="5" t="s">
        <v>146</v>
      </c>
      <c r="C161" s="6">
        <v>2400</v>
      </c>
      <c r="D161" s="6"/>
      <c r="E161" s="6"/>
      <c r="F161" s="63"/>
      <c r="G161" s="63"/>
      <c r="H161" s="63"/>
      <c r="I161" s="6"/>
    </row>
    <row r="162" spans="1:9" s="28" customFormat="1" ht="12.75">
      <c r="A162" s="4" t="s">
        <v>60</v>
      </c>
      <c r="B162" s="7" t="s">
        <v>593</v>
      </c>
      <c r="C162" s="6"/>
      <c r="D162" s="6">
        <v>4</v>
      </c>
      <c r="E162" s="6">
        <v>2450</v>
      </c>
      <c r="F162" s="61">
        <v>49</v>
      </c>
      <c r="G162" s="61">
        <f>+F162*D162</f>
        <v>196</v>
      </c>
      <c r="H162" s="61">
        <f>+G162*1.05</f>
        <v>205.8</v>
      </c>
      <c r="I162" s="7" t="s">
        <v>544</v>
      </c>
    </row>
    <row r="163" spans="1:9" s="28" customFormat="1" ht="12.75">
      <c r="A163" s="4" t="s">
        <v>62</v>
      </c>
      <c r="B163" s="5" t="s">
        <v>147</v>
      </c>
      <c r="C163" s="6">
        <v>2400</v>
      </c>
      <c r="D163" s="6"/>
      <c r="E163" s="6"/>
      <c r="F163" s="63"/>
      <c r="G163" s="63"/>
      <c r="H163" s="63"/>
      <c r="I163" s="6"/>
    </row>
    <row r="164" spans="1:9" s="28" customFormat="1" ht="12.75">
      <c r="A164" s="4" t="s">
        <v>64</v>
      </c>
      <c r="B164" s="7" t="s">
        <v>594</v>
      </c>
      <c r="C164" s="6"/>
      <c r="D164" s="6">
        <v>4</v>
      </c>
      <c r="E164" s="6">
        <v>980</v>
      </c>
      <c r="F164" s="61">
        <v>147</v>
      </c>
      <c r="G164" s="61">
        <f>+F164*D164</f>
        <v>588</v>
      </c>
      <c r="H164" s="61">
        <f>+G164*1.05</f>
        <v>617.4</v>
      </c>
      <c r="I164" s="7" t="s">
        <v>545</v>
      </c>
    </row>
    <row r="165" spans="1:9" s="28" customFormat="1" ht="12.75">
      <c r="A165" s="4" t="s">
        <v>65</v>
      </c>
      <c r="B165" s="5" t="s">
        <v>148</v>
      </c>
      <c r="C165" s="6">
        <v>1000</v>
      </c>
      <c r="D165" s="6"/>
      <c r="E165" s="6"/>
      <c r="F165" s="63"/>
      <c r="G165" s="63"/>
      <c r="H165" s="63"/>
      <c r="I165" s="6"/>
    </row>
    <row r="166" spans="1:9" s="28" customFormat="1" ht="12.75">
      <c r="A166" s="4" t="s">
        <v>67</v>
      </c>
      <c r="B166" s="7" t="s">
        <v>595</v>
      </c>
      <c r="C166" s="6"/>
      <c r="D166" s="6">
        <v>3</v>
      </c>
      <c r="E166" s="6">
        <v>640</v>
      </c>
      <c r="F166" s="61">
        <v>512</v>
      </c>
      <c r="G166" s="61">
        <f>+F166*D166</f>
        <v>1536</v>
      </c>
      <c r="H166" s="61">
        <f>+G166*1.05</f>
        <v>1612.8000000000002</v>
      </c>
      <c r="I166" s="7" t="s">
        <v>546</v>
      </c>
    </row>
    <row r="167" spans="1:9" s="28" customFormat="1" ht="12.75">
      <c r="A167" s="4" t="s">
        <v>69</v>
      </c>
      <c r="B167" s="5" t="s">
        <v>149</v>
      </c>
      <c r="C167" s="6">
        <v>3000</v>
      </c>
      <c r="D167" s="6"/>
      <c r="E167" s="6"/>
      <c r="F167" s="63"/>
      <c r="G167" s="63"/>
      <c r="H167" s="63"/>
      <c r="I167" s="6"/>
    </row>
    <row r="168" spans="1:9" s="28" customFormat="1" ht="12.75">
      <c r="A168" s="4" t="s">
        <v>70</v>
      </c>
      <c r="B168" s="7" t="s">
        <v>596</v>
      </c>
      <c r="C168" s="6"/>
      <c r="D168" s="6">
        <v>3</v>
      </c>
      <c r="E168" s="6">
        <v>1225</v>
      </c>
      <c r="F168" s="61">
        <v>367.5</v>
      </c>
      <c r="G168" s="61">
        <f>+F168*D168</f>
        <v>1102.5</v>
      </c>
      <c r="H168" s="61">
        <f>+G168*1.05</f>
        <v>1157.625</v>
      </c>
      <c r="I168" s="7" t="s">
        <v>547</v>
      </c>
    </row>
    <row r="169" spans="1:9" s="28" customFormat="1" ht="12.75">
      <c r="A169" s="4" t="s">
        <v>72</v>
      </c>
      <c r="B169" s="5" t="s">
        <v>150</v>
      </c>
      <c r="C169" s="6">
        <v>22700</v>
      </c>
      <c r="D169" s="6"/>
      <c r="E169" s="6"/>
      <c r="F169" s="63"/>
      <c r="G169" s="63"/>
      <c r="H169" s="63"/>
      <c r="I169" s="6"/>
    </row>
    <row r="170" spans="1:9" s="28" customFormat="1" ht="12.75">
      <c r="A170" s="4" t="s">
        <v>74</v>
      </c>
      <c r="B170" s="7" t="s">
        <v>641</v>
      </c>
      <c r="C170" s="6"/>
      <c r="D170" s="6">
        <v>6</v>
      </c>
      <c r="E170" s="6">
        <v>3960</v>
      </c>
      <c r="F170" s="61">
        <v>158.4</v>
      </c>
      <c r="G170" s="61">
        <f>+F170*D170</f>
        <v>950.40000000000009</v>
      </c>
      <c r="H170" s="61">
        <f>+G170*1.05</f>
        <v>997.92000000000019</v>
      </c>
      <c r="I170" s="7" t="s">
        <v>548</v>
      </c>
    </row>
    <row r="171" spans="1:9" s="28" customFormat="1" ht="12.75">
      <c r="A171" s="4" t="s">
        <v>76</v>
      </c>
      <c r="B171" s="5" t="s">
        <v>151</v>
      </c>
      <c r="C171" s="6">
        <v>5000</v>
      </c>
      <c r="D171" s="6"/>
      <c r="E171" s="6"/>
      <c r="F171" s="63"/>
      <c r="G171" s="63"/>
      <c r="H171" s="63"/>
      <c r="I171" s="6"/>
    </row>
    <row r="172" spans="1:9" s="28" customFormat="1" ht="12.75">
      <c r="A172" s="4" t="s">
        <v>78</v>
      </c>
      <c r="B172" s="7" t="s">
        <v>597</v>
      </c>
      <c r="C172" s="6"/>
      <c r="D172" s="6">
        <v>3</v>
      </c>
      <c r="E172" s="6">
        <v>2450</v>
      </c>
      <c r="F172" s="61">
        <v>245</v>
      </c>
      <c r="G172" s="61">
        <f>+F172*D172</f>
        <v>735</v>
      </c>
      <c r="H172" s="61">
        <f>+G172*1.05</f>
        <v>771.75</v>
      </c>
      <c r="I172" s="7" t="s">
        <v>549</v>
      </c>
    </row>
    <row r="173" spans="1:9" s="28" customFormat="1" ht="12.75">
      <c r="A173" s="4" t="s">
        <v>79</v>
      </c>
      <c r="B173" s="5" t="s">
        <v>152</v>
      </c>
      <c r="C173" s="6">
        <v>2500</v>
      </c>
      <c r="D173" s="6"/>
      <c r="E173" s="6"/>
      <c r="F173" s="63"/>
      <c r="G173" s="63"/>
      <c r="H173" s="63"/>
      <c r="I173" s="6"/>
    </row>
    <row r="174" spans="1:9" s="28" customFormat="1" ht="12.75">
      <c r="A174" s="4" t="s">
        <v>81</v>
      </c>
      <c r="B174" s="7" t="s">
        <v>598</v>
      </c>
      <c r="C174" s="6"/>
      <c r="D174" s="6">
        <v>3</v>
      </c>
      <c r="E174" s="6">
        <v>1448</v>
      </c>
      <c r="F174" s="61">
        <v>144.80000000000001</v>
      </c>
      <c r="G174" s="61">
        <f>+F174*D174</f>
        <v>434.40000000000003</v>
      </c>
      <c r="H174" s="61">
        <f>+G174*1.05</f>
        <v>456.12000000000006</v>
      </c>
      <c r="I174" s="7" t="s">
        <v>550</v>
      </c>
    </row>
    <row r="175" spans="1:9" s="28" customFormat="1" ht="12.75">
      <c r="A175" s="4" t="s">
        <v>82</v>
      </c>
      <c r="B175" s="5" t="s">
        <v>153</v>
      </c>
      <c r="C175" s="6">
        <v>2000</v>
      </c>
      <c r="D175" s="6"/>
      <c r="E175" s="6"/>
      <c r="F175" s="63"/>
      <c r="G175" s="63"/>
      <c r="H175" s="63"/>
      <c r="I175" s="6"/>
    </row>
    <row r="176" spans="1:9" s="28" customFormat="1" ht="25.5">
      <c r="A176" s="4" t="s">
        <v>83</v>
      </c>
      <c r="B176" s="7" t="s">
        <v>599</v>
      </c>
      <c r="C176" s="6"/>
      <c r="D176" s="6">
        <v>2</v>
      </c>
      <c r="E176" s="6">
        <v>1304</v>
      </c>
      <c r="F176" s="61">
        <v>652</v>
      </c>
      <c r="G176" s="61">
        <f>+F176*D176</f>
        <v>1304</v>
      </c>
      <c r="H176" s="61">
        <f>+G176*1.05</f>
        <v>1369.2</v>
      </c>
      <c r="I176" s="7" t="s">
        <v>551</v>
      </c>
    </row>
    <row r="177" spans="1:9" s="28" customFormat="1" ht="12.75">
      <c r="A177" s="4" t="s">
        <v>84</v>
      </c>
      <c r="B177" s="7" t="s">
        <v>600</v>
      </c>
      <c r="C177" s="6"/>
      <c r="D177" s="6">
        <v>4</v>
      </c>
      <c r="E177" s="6" t="s">
        <v>341</v>
      </c>
      <c r="F177" s="61">
        <v>60</v>
      </c>
      <c r="G177" s="61">
        <f>+F177*D177</f>
        <v>240</v>
      </c>
      <c r="H177" s="61">
        <f>+G177*1.05</f>
        <v>252</v>
      </c>
      <c r="I177" s="7" t="s">
        <v>552</v>
      </c>
    </row>
    <row r="178" spans="1:9" s="28" customFormat="1" ht="25.5">
      <c r="A178" s="4" t="s">
        <v>85</v>
      </c>
      <c r="B178" s="8" t="s">
        <v>678</v>
      </c>
      <c r="C178" s="6">
        <v>1800</v>
      </c>
      <c r="D178" s="6"/>
      <c r="E178" s="6"/>
      <c r="F178" s="63"/>
      <c r="G178" s="63"/>
      <c r="H178" s="63"/>
      <c r="I178" s="6"/>
    </row>
    <row r="179" spans="1:9" s="28" customFormat="1" ht="25.5">
      <c r="A179" s="4" t="s">
        <v>87</v>
      </c>
      <c r="B179" s="7" t="s">
        <v>601</v>
      </c>
      <c r="C179" s="6"/>
      <c r="D179" s="6">
        <v>4</v>
      </c>
      <c r="E179" s="6">
        <v>752</v>
      </c>
      <c r="F179" s="61">
        <v>376</v>
      </c>
      <c r="G179" s="61">
        <f>+F179*D179</f>
        <v>1504</v>
      </c>
      <c r="H179" s="61">
        <f>+G179*1.05</f>
        <v>1579.2</v>
      </c>
      <c r="I179" s="7" t="s">
        <v>553</v>
      </c>
    </row>
    <row r="180" spans="1:9" s="28" customFormat="1" ht="12.75">
      <c r="A180" s="4" t="s">
        <v>89</v>
      </c>
      <c r="B180" s="5" t="s">
        <v>154</v>
      </c>
      <c r="C180" s="6">
        <v>22000</v>
      </c>
      <c r="D180" s="6"/>
      <c r="E180" s="6"/>
      <c r="F180" s="63"/>
      <c r="G180" s="63"/>
      <c r="H180" s="63"/>
      <c r="I180" s="6"/>
    </row>
    <row r="181" spans="1:9" s="28" customFormat="1" ht="12.75">
      <c r="A181" s="4" t="s">
        <v>90</v>
      </c>
      <c r="B181" s="7" t="s">
        <v>602</v>
      </c>
      <c r="C181" s="6"/>
      <c r="D181" s="6">
        <v>1</v>
      </c>
      <c r="E181" s="6" t="s">
        <v>260</v>
      </c>
      <c r="F181" s="61">
        <v>400</v>
      </c>
      <c r="G181" s="61">
        <f>+F181*D181</f>
        <v>400</v>
      </c>
      <c r="H181" s="61">
        <f>+G181*1.05</f>
        <v>420</v>
      </c>
      <c r="I181" s="7" t="s">
        <v>554</v>
      </c>
    </row>
    <row r="182" spans="1:9" s="28" customFormat="1" ht="12.75">
      <c r="A182" s="4" t="s">
        <v>92</v>
      </c>
      <c r="B182" s="5" t="s">
        <v>155</v>
      </c>
      <c r="C182" s="6">
        <v>22000</v>
      </c>
      <c r="D182" s="6"/>
      <c r="E182" s="6"/>
      <c r="F182" s="63"/>
      <c r="G182" s="63"/>
      <c r="H182" s="63"/>
      <c r="I182" s="6"/>
    </row>
    <row r="183" spans="1:9" s="28" customFormat="1" ht="12.75">
      <c r="A183" s="4" t="s">
        <v>94</v>
      </c>
      <c r="B183" s="7" t="s">
        <v>603</v>
      </c>
      <c r="C183" s="6"/>
      <c r="D183" s="6">
        <v>1</v>
      </c>
      <c r="E183" s="6" t="s">
        <v>260</v>
      </c>
      <c r="F183" s="61">
        <v>400</v>
      </c>
      <c r="G183" s="61">
        <f>+F183*D183</f>
        <v>400</v>
      </c>
      <c r="H183" s="61">
        <f>+G183*1.05</f>
        <v>420</v>
      </c>
      <c r="I183" s="7" t="s">
        <v>555</v>
      </c>
    </row>
    <row r="184" spans="1:9" s="28" customFormat="1" ht="12.75">
      <c r="A184" s="4" t="s">
        <v>96</v>
      </c>
      <c r="B184" s="5" t="s">
        <v>156</v>
      </c>
      <c r="C184" s="6">
        <v>5000</v>
      </c>
      <c r="D184" s="6"/>
      <c r="E184" s="6"/>
      <c r="F184" s="63"/>
      <c r="G184" s="63"/>
      <c r="H184" s="63"/>
      <c r="I184" s="6"/>
    </row>
    <row r="185" spans="1:9" s="28" customFormat="1" ht="12.75">
      <c r="A185" s="4" t="s">
        <v>98</v>
      </c>
      <c r="B185" s="7" t="s">
        <v>604</v>
      </c>
      <c r="C185" s="6"/>
      <c r="D185" s="6">
        <v>1</v>
      </c>
      <c r="E185" s="6" t="s">
        <v>260</v>
      </c>
      <c r="F185" s="61">
        <v>400</v>
      </c>
      <c r="G185" s="61">
        <f>+F185*D185</f>
        <v>400</v>
      </c>
      <c r="H185" s="61">
        <f>+G185*1.05</f>
        <v>420</v>
      </c>
      <c r="I185" s="7" t="s">
        <v>556</v>
      </c>
    </row>
    <row r="186" spans="1:9" s="28" customFormat="1" ht="12.75">
      <c r="A186" s="4" t="s">
        <v>100</v>
      </c>
      <c r="B186" s="5" t="s">
        <v>157</v>
      </c>
      <c r="C186" s="6">
        <v>3700</v>
      </c>
      <c r="D186" s="6"/>
      <c r="E186" s="6"/>
      <c r="F186" s="63"/>
      <c r="G186" s="63"/>
      <c r="H186" s="63"/>
      <c r="I186" s="6"/>
    </row>
    <row r="187" spans="1:9" s="28" customFormat="1" ht="12.75">
      <c r="A187" s="4" t="s">
        <v>102</v>
      </c>
      <c r="B187" s="7" t="s">
        <v>605</v>
      </c>
      <c r="C187" s="6"/>
      <c r="D187" s="6">
        <v>2</v>
      </c>
      <c r="E187" s="6">
        <v>2506</v>
      </c>
      <c r="F187" s="61">
        <v>150.36000000000001</v>
      </c>
      <c r="G187" s="61">
        <f>+F187*D187</f>
        <v>300.72000000000003</v>
      </c>
      <c r="H187" s="61">
        <f>+G187*1.05</f>
        <v>315.75600000000003</v>
      </c>
      <c r="I187" s="7" t="s">
        <v>557</v>
      </c>
    </row>
    <row r="188" spans="1:9" s="28" customFormat="1" ht="12.75">
      <c r="A188" s="4" t="s">
        <v>104</v>
      </c>
      <c r="B188" s="5" t="s">
        <v>158</v>
      </c>
      <c r="C188" s="6">
        <v>100</v>
      </c>
      <c r="D188" s="6"/>
      <c r="E188" s="6"/>
      <c r="F188" s="63"/>
      <c r="G188" s="63"/>
      <c r="H188" s="63"/>
      <c r="I188" s="6"/>
    </row>
    <row r="189" spans="1:9" s="28" customFormat="1" ht="12.75">
      <c r="A189" s="4" t="s">
        <v>106</v>
      </c>
      <c r="B189" s="7" t="s">
        <v>605</v>
      </c>
      <c r="C189" s="6"/>
      <c r="D189" s="6">
        <v>1</v>
      </c>
      <c r="E189" s="6">
        <v>2506</v>
      </c>
      <c r="F189" s="61">
        <v>150.36000000000001</v>
      </c>
      <c r="G189" s="61">
        <f>+F189*D189</f>
        <v>150.36000000000001</v>
      </c>
      <c r="H189" s="61">
        <f>+G189*1.05</f>
        <v>157.87800000000001</v>
      </c>
      <c r="I189" s="7" t="s">
        <v>557</v>
      </c>
    </row>
    <row r="190" spans="1:9" s="28" customFormat="1" ht="12.75">
      <c r="A190" s="4" t="s">
        <v>107</v>
      </c>
      <c r="B190" s="5" t="s">
        <v>159</v>
      </c>
      <c r="C190" s="6">
        <v>1200</v>
      </c>
      <c r="D190" s="6"/>
      <c r="E190" s="6"/>
      <c r="F190" s="63"/>
      <c r="G190" s="63"/>
      <c r="H190" s="63"/>
      <c r="I190" s="6"/>
    </row>
    <row r="191" spans="1:9" s="28" customFormat="1" ht="12.75">
      <c r="A191" s="4" t="s">
        <v>109</v>
      </c>
      <c r="B191" s="7" t="s">
        <v>606</v>
      </c>
      <c r="C191" s="6"/>
      <c r="D191" s="6">
        <v>2</v>
      </c>
      <c r="E191" s="6">
        <v>980</v>
      </c>
      <c r="F191" s="61">
        <v>58.8</v>
      </c>
      <c r="G191" s="61">
        <f>+F191*D191</f>
        <v>117.6</v>
      </c>
      <c r="H191" s="61">
        <f>+G191*1.05</f>
        <v>123.48</v>
      </c>
      <c r="I191" s="7" t="s">
        <v>558</v>
      </c>
    </row>
    <row r="192" spans="1:9" s="28" customFormat="1" ht="12.75">
      <c r="A192" s="4" t="s">
        <v>111</v>
      </c>
      <c r="B192" s="5" t="s">
        <v>160</v>
      </c>
      <c r="C192" s="6">
        <v>1600</v>
      </c>
      <c r="D192" s="6"/>
      <c r="E192" s="6"/>
      <c r="F192" s="63"/>
      <c r="G192" s="63"/>
      <c r="H192" s="63"/>
      <c r="I192" s="6"/>
    </row>
    <row r="193" spans="1:9" s="28" customFormat="1" ht="12.75">
      <c r="A193" s="4" t="s">
        <v>113</v>
      </c>
      <c r="B193" s="7" t="s">
        <v>607</v>
      </c>
      <c r="C193" s="6"/>
      <c r="D193" s="6">
        <v>3</v>
      </c>
      <c r="E193" s="6">
        <v>1015</v>
      </c>
      <c r="F193" s="61">
        <v>203</v>
      </c>
      <c r="G193" s="61">
        <f>+F193*D193</f>
        <v>609</v>
      </c>
      <c r="H193" s="61">
        <f>+G193*1.05</f>
        <v>639.45000000000005</v>
      </c>
      <c r="I193" s="7" t="s">
        <v>559</v>
      </c>
    </row>
    <row r="194" spans="1:9" s="28" customFormat="1" ht="12.75">
      <c r="A194" s="4" t="s">
        <v>115</v>
      </c>
      <c r="B194" s="5" t="s">
        <v>161</v>
      </c>
      <c r="C194" s="6">
        <v>1500</v>
      </c>
      <c r="D194" s="6"/>
      <c r="E194" s="6"/>
      <c r="F194" s="63"/>
      <c r="G194" s="63"/>
      <c r="H194" s="63"/>
      <c r="I194" s="6"/>
    </row>
    <row r="195" spans="1:9" s="28" customFormat="1" ht="12.75">
      <c r="A195" s="4" t="s">
        <v>117</v>
      </c>
      <c r="B195" s="7" t="s">
        <v>608</v>
      </c>
      <c r="C195" s="6"/>
      <c r="D195" s="6">
        <v>1</v>
      </c>
      <c r="E195" s="6">
        <v>2506</v>
      </c>
      <c r="F195" s="61">
        <v>375.9</v>
      </c>
      <c r="G195" s="61">
        <f>+F195*D195</f>
        <v>375.9</v>
      </c>
      <c r="H195" s="61">
        <f>+G195*1.05</f>
        <v>394.69499999999999</v>
      </c>
      <c r="I195" s="7" t="s">
        <v>560</v>
      </c>
    </row>
    <row r="196" spans="1:9" s="28" customFormat="1" ht="12.75">
      <c r="A196" s="4" t="s">
        <v>119</v>
      </c>
      <c r="B196" s="5" t="s">
        <v>162</v>
      </c>
      <c r="C196" s="6">
        <v>3000</v>
      </c>
      <c r="D196" s="6"/>
      <c r="E196" s="6"/>
      <c r="F196" s="63"/>
      <c r="G196" s="63"/>
      <c r="H196" s="63"/>
      <c r="I196" s="6"/>
    </row>
    <row r="197" spans="1:9" s="28" customFormat="1" ht="12.75">
      <c r="A197" s="4" t="s">
        <v>121</v>
      </c>
      <c r="B197" s="7" t="s">
        <v>642</v>
      </c>
      <c r="C197" s="6"/>
      <c r="D197" s="6">
        <v>19</v>
      </c>
      <c r="E197" s="6">
        <v>160</v>
      </c>
      <c r="F197" s="61">
        <v>240</v>
      </c>
      <c r="G197" s="61">
        <f>+F197*D197</f>
        <v>4560</v>
      </c>
      <c r="H197" s="61">
        <f>+G197*1.05</f>
        <v>4788</v>
      </c>
      <c r="I197" s="7" t="s">
        <v>561</v>
      </c>
    </row>
    <row r="198" spans="1:9" s="28" customFormat="1" ht="12.75">
      <c r="A198" s="4" t="s">
        <v>122</v>
      </c>
      <c r="B198" s="7" t="s">
        <v>609</v>
      </c>
      <c r="C198" s="6"/>
      <c r="D198" s="6">
        <v>6</v>
      </c>
      <c r="E198" s="9" t="s">
        <v>360</v>
      </c>
      <c r="F198" s="61">
        <v>100</v>
      </c>
      <c r="G198" s="61">
        <f>+F198*D198</f>
        <v>600</v>
      </c>
      <c r="H198" s="61">
        <f>+G198*1.05</f>
        <v>630</v>
      </c>
      <c r="I198" s="7" t="s">
        <v>562</v>
      </c>
    </row>
    <row r="199" spans="1:9" s="28" customFormat="1" ht="12.75">
      <c r="A199" s="4" t="s">
        <v>300</v>
      </c>
      <c r="B199" s="7" t="s">
        <v>401</v>
      </c>
      <c r="C199" s="6"/>
      <c r="D199" s="6">
        <v>4</v>
      </c>
      <c r="E199" s="9" t="s">
        <v>402</v>
      </c>
      <c r="F199" s="61">
        <v>210</v>
      </c>
      <c r="G199" s="61">
        <f>+F199*D199</f>
        <v>840</v>
      </c>
      <c r="H199" s="61">
        <f>+G199*1.05</f>
        <v>882</v>
      </c>
      <c r="I199" s="7" t="s">
        <v>643</v>
      </c>
    </row>
    <row r="200" spans="1:9" s="28" customFormat="1" ht="12.75">
      <c r="A200" s="4" t="s">
        <v>123</v>
      </c>
      <c r="B200" s="5" t="s">
        <v>163</v>
      </c>
      <c r="C200" s="6">
        <v>100</v>
      </c>
      <c r="D200" s="6"/>
      <c r="E200" s="6"/>
      <c r="F200" s="63"/>
      <c r="G200" s="63"/>
      <c r="H200" s="63"/>
      <c r="I200" s="6"/>
    </row>
    <row r="201" spans="1:9" s="28" customFormat="1" ht="12.75">
      <c r="A201" s="4" t="s">
        <v>164</v>
      </c>
      <c r="B201" s="7" t="s">
        <v>610</v>
      </c>
      <c r="C201" s="6"/>
      <c r="D201" s="6">
        <v>2</v>
      </c>
      <c r="E201" s="6">
        <v>440</v>
      </c>
      <c r="F201" s="61">
        <v>352</v>
      </c>
      <c r="G201" s="61">
        <f>+F201*D201</f>
        <v>704</v>
      </c>
      <c r="H201" s="61">
        <f>+G201*1.05</f>
        <v>739.2</v>
      </c>
      <c r="I201" s="7" t="s">
        <v>563</v>
      </c>
    </row>
    <row r="202" spans="1:9" s="28" customFormat="1" ht="25.5">
      <c r="A202" s="4" t="s">
        <v>166</v>
      </c>
      <c r="B202" s="8" t="s">
        <v>167</v>
      </c>
      <c r="C202" s="6">
        <v>8000</v>
      </c>
      <c r="D202" s="6"/>
      <c r="E202" s="6"/>
      <c r="F202" s="63"/>
      <c r="G202" s="63"/>
      <c r="H202" s="63"/>
      <c r="I202" s="6"/>
    </row>
    <row r="203" spans="1:9" s="28" customFormat="1" ht="25.5">
      <c r="A203" s="4" t="s">
        <v>168</v>
      </c>
      <c r="B203" s="7" t="s">
        <v>611</v>
      </c>
      <c r="C203" s="6"/>
      <c r="D203" s="6">
        <v>19</v>
      </c>
      <c r="E203" s="6">
        <v>440</v>
      </c>
      <c r="F203" s="61">
        <v>660</v>
      </c>
      <c r="G203" s="61">
        <f>+F203*D203</f>
        <v>12540</v>
      </c>
      <c r="H203" s="61">
        <f>+G203*1.05</f>
        <v>13167</v>
      </c>
      <c r="I203" s="7" t="s">
        <v>564</v>
      </c>
    </row>
    <row r="204" spans="1:9" s="28" customFormat="1" ht="25.5">
      <c r="A204" s="4" t="s">
        <v>169</v>
      </c>
      <c r="B204" s="7" t="s">
        <v>612</v>
      </c>
      <c r="C204" s="6"/>
      <c r="D204" s="6">
        <v>4</v>
      </c>
      <c r="E204" s="6" t="s">
        <v>339</v>
      </c>
      <c r="F204" s="61">
        <v>90</v>
      </c>
      <c r="G204" s="61">
        <f>+F204*D204</f>
        <v>360</v>
      </c>
      <c r="H204" s="61">
        <f>+G204*1.05</f>
        <v>378</v>
      </c>
      <c r="I204" s="7" t="s">
        <v>565</v>
      </c>
    </row>
    <row r="205" spans="1:9" s="28" customFormat="1" ht="12.75">
      <c r="A205" s="4" t="s">
        <v>170</v>
      </c>
      <c r="B205" s="5" t="s">
        <v>171</v>
      </c>
      <c r="C205" s="6">
        <v>100</v>
      </c>
      <c r="D205" s="6"/>
      <c r="E205" s="6"/>
      <c r="F205" s="63"/>
      <c r="G205" s="63"/>
      <c r="H205" s="63"/>
      <c r="I205" s="6"/>
    </row>
    <row r="206" spans="1:9" s="28" customFormat="1" ht="12.75">
      <c r="A206" s="4" t="s">
        <v>172</v>
      </c>
      <c r="B206" s="7" t="s">
        <v>644</v>
      </c>
      <c r="C206" s="6"/>
      <c r="D206" s="6">
        <v>4</v>
      </c>
      <c r="E206" s="6">
        <v>200</v>
      </c>
      <c r="F206" s="61">
        <v>120</v>
      </c>
      <c r="G206" s="61">
        <f>+F206*D206</f>
        <v>480</v>
      </c>
      <c r="H206" s="61">
        <f>+G206*1.05</f>
        <v>504</v>
      </c>
      <c r="I206" s="7" t="s">
        <v>566</v>
      </c>
    </row>
    <row r="207" spans="1:9" s="28" customFormat="1" ht="12.75">
      <c r="A207" s="4" t="s">
        <v>173</v>
      </c>
      <c r="B207" s="5" t="s">
        <v>174</v>
      </c>
      <c r="C207" s="6">
        <v>1000</v>
      </c>
      <c r="D207" s="6"/>
      <c r="E207" s="6"/>
      <c r="F207" s="63"/>
      <c r="G207" s="63"/>
      <c r="H207" s="63"/>
      <c r="I207" s="6"/>
    </row>
    <row r="208" spans="1:9" s="28" customFormat="1" ht="12.75">
      <c r="A208" s="4" t="s">
        <v>175</v>
      </c>
      <c r="B208" s="7" t="s">
        <v>613</v>
      </c>
      <c r="C208" s="6"/>
      <c r="D208" s="6">
        <v>10</v>
      </c>
      <c r="E208" s="6">
        <v>200</v>
      </c>
      <c r="F208" s="61">
        <v>160</v>
      </c>
      <c r="G208" s="61">
        <f>+F208*D208</f>
        <v>1600</v>
      </c>
      <c r="H208" s="61">
        <f>+G208*1.05</f>
        <v>1680</v>
      </c>
      <c r="I208" s="7" t="s">
        <v>567</v>
      </c>
    </row>
    <row r="209" spans="1:9" s="28" customFormat="1" ht="25.5">
      <c r="A209" s="4" t="s">
        <v>176</v>
      </c>
      <c r="B209" s="5" t="s">
        <v>177</v>
      </c>
      <c r="C209" s="6">
        <v>700</v>
      </c>
      <c r="D209" s="6"/>
      <c r="E209" s="6">
        <v>0</v>
      </c>
      <c r="F209" s="56">
        <v>0</v>
      </c>
      <c r="G209" s="56">
        <v>0</v>
      </c>
      <c r="H209" s="56">
        <v>0</v>
      </c>
      <c r="I209" s="7" t="s">
        <v>415</v>
      </c>
    </row>
    <row r="210" spans="1:9" s="28" customFormat="1" ht="12.75">
      <c r="A210" s="4" t="s">
        <v>178</v>
      </c>
      <c r="B210" s="5" t="s">
        <v>179</v>
      </c>
      <c r="C210" s="6">
        <v>100</v>
      </c>
      <c r="D210" s="6"/>
      <c r="E210" s="6"/>
      <c r="F210" s="63"/>
      <c r="G210" s="63"/>
      <c r="H210" s="63"/>
      <c r="I210" s="6"/>
    </row>
    <row r="211" spans="1:9" s="28" customFormat="1" ht="12.75">
      <c r="A211" s="4" t="s">
        <v>180</v>
      </c>
      <c r="B211" s="7" t="s">
        <v>614</v>
      </c>
      <c r="C211" s="6"/>
      <c r="D211" s="6">
        <v>2</v>
      </c>
      <c r="E211" s="6">
        <v>400</v>
      </c>
      <c r="F211" s="61">
        <v>800</v>
      </c>
      <c r="G211" s="61">
        <f>+F211*D211</f>
        <v>1600</v>
      </c>
      <c r="H211" s="61">
        <f>+G211*1.05</f>
        <v>1680</v>
      </c>
      <c r="I211" s="7" t="s">
        <v>568</v>
      </c>
    </row>
    <row r="212" spans="1:9" s="28" customFormat="1" ht="25.5">
      <c r="A212" s="4" t="s">
        <v>181</v>
      </c>
      <c r="B212" s="7" t="s">
        <v>615</v>
      </c>
      <c r="C212" s="6"/>
      <c r="D212" s="6">
        <v>4</v>
      </c>
      <c r="E212" s="9" t="s">
        <v>361</v>
      </c>
      <c r="F212" s="61">
        <v>120</v>
      </c>
      <c r="G212" s="61">
        <f>+F212*D212</f>
        <v>480</v>
      </c>
      <c r="H212" s="61">
        <f>+G212*1.05</f>
        <v>504</v>
      </c>
      <c r="I212" s="7" t="s">
        <v>569</v>
      </c>
    </row>
    <row r="213" spans="1:9" s="28" customFormat="1" ht="12.75">
      <c r="A213" s="4" t="s">
        <v>182</v>
      </c>
      <c r="B213" s="5" t="s">
        <v>183</v>
      </c>
      <c r="C213" s="6">
        <v>200</v>
      </c>
      <c r="D213" s="6"/>
      <c r="E213" s="6"/>
      <c r="F213" s="63"/>
      <c r="G213" s="63"/>
      <c r="H213" s="63"/>
      <c r="I213" s="6"/>
    </row>
    <row r="214" spans="1:9" s="28" customFormat="1" ht="12.75">
      <c r="A214" s="4" t="s">
        <v>184</v>
      </c>
      <c r="B214" s="7" t="s">
        <v>616</v>
      </c>
      <c r="C214" s="6"/>
      <c r="D214" s="6">
        <v>2</v>
      </c>
      <c r="E214" s="6">
        <v>200</v>
      </c>
      <c r="F214" s="61">
        <v>300</v>
      </c>
      <c r="G214" s="61">
        <f>+F214*D214</f>
        <v>600</v>
      </c>
      <c r="H214" s="61">
        <f>+G214*1.05</f>
        <v>630</v>
      </c>
      <c r="I214" s="7" t="s">
        <v>570</v>
      </c>
    </row>
    <row r="215" spans="1:9" s="28" customFormat="1" ht="12.75">
      <c r="A215" s="4" t="s">
        <v>185</v>
      </c>
      <c r="B215" s="5" t="s">
        <v>186</v>
      </c>
      <c r="C215" s="6">
        <v>200</v>
      </c>
      <c r="D215" s="6"/>
      <c r="E215" s="6"/>
      <c r="F215" s="63"/>
      <c r="G215" s="63"/>
      <c r="H215" s="63"/>
      <c r="I215" s="6"/>
    </row>
    <row r="216" spans="1:9" s="28" customFormat="1" ht="12.75">
      <c r="A216" s="4" t="s">
        <v>187</v>
      </c>
      <c r="B216" s="7" t="s">
        <v>617</v>
      </c>
      <c r="C216" s="6"/>
      <c r="D216" s="6">
        <v>2</v>
      </c>
      <c r="E216" s="6">
        <v>200</v>
      </c>
      <c r="F216" s="61">
        <v>300</v>
      </c>
      <c r="G216" s="61">
        <f>+F216*D216</f>
        <v>600</v>
      </c>
      <c r="H216" s="61">
        <f>+G216*1.05</f>
        <v>630</v>
      </c>
      <c r="I216" s="7" t="s">
        <v>571</v>
      </c>
    </row>
    <row r="217" spans="1:9" s="28" customFormat="1" ht="12.75">
      <c r="A217" s="4" t="s">
        <v>188</v>
      </c>
      <c r="B217" s="5" t="s">
        <v>189</v>
      </c>
      <c r="C217" s="6">
        <v>200</v>
      </c>
      <c r="D217" s="6"/>
      <c r="E217" s="6"/>
      <c r="F217" s="63"/>
      <c r="G217" s="63"/>
      <c r="H217" s="63"/>
      <c r="I217" s="6"/>
    </row>
    <row r="218" spans="1:9" s="28" customFormat="1" ht="12.75">
      <c r="A218" s="4" t="s">
        <v>190</v>
      </c>
      <c r="B218" s="7" t="s">
        <v>618</v>
      </c>
      <c r="C218" s="6"/>
      <c r="D218" s="6">
        <v>2</v>
      </c>
      <c r="E218" s="6">
        <v>200</v>
      </c>
      <c r="F218" s="61">
        <v>300</v>
      </c>
      <c r="G218" s="61">
        <f>+F218*D218</f>
        <v>600</v>
      </c>
      <c r="H218" s="61">
        <f>+G218*1.05</f>
        <v>630</v>
      </c>
      <c r="I218" s="7" t="s">
        <v>572</v>
      </c>
    </row>
    <row r="219" spans="1:9" s="28" customFormat="1" ht="12.75">
      <c r="A219" s="4" t="s">
        <v>191</v>
      </c>
      <c r="B219" s="5" t="s">
        <v>192</v>
      </c>
      <c r="C219" s="6">
        <v>5000</v>
      </c>
      <c r="D219" s="6"/>
      <c r="E219" s="6"/>
      <c r="F219" s="63"/>
      <c r="G219" s="63"/>
      <c r="H219" s="63"/>
      <c r="I219" s="6"/>
    </row>
    <row r="220" spans="1:9" s="28" customFormat="1" ht="12.75">
      <c r="A220" s="4" t="s">
        <v>193</v>
      </c>
      <c r="B220" s="7" t="s">
        <v>619</v>
      </c>
      <c r="C220" s="6"/>
      <c r="D220" s="6">
        <v>6</v>
      </c>
      <c r="E220" s="6">
        <v>910</v>
      </c>
      <c r="F220" s="61">
        <v>546</v>
      </c>
      <c r="G220" s="61">
        <f>+F220*D220</f>
        <v>3276</v>
      </c>
      <c r="H220" s="61">
        <f>+G220*1.05</f>
        <v>3439.8</v>
      </c>
      <c r="I220" s="7" t="s">
        <v>573</v>
      </c>
    </row>
    <row r="221" spans="1:9" s="28" customFormat="1" ht="12.75">
      <c r="A221" s="4" t="s">
        <v>194</v>
      </c>
      <c r="B221" s="5" t="s">
        <v>195</v>
      </c>
      <c r="C221" s="6">
        <v>2000</v>
      </c>
      <c r="D221" s="6"/>
      <c r="E221" s="6"/>
      <c r="F221" s="63"/>
      <c r="G221" s="63"/>
      <c r="H221" s="63"/>
      <c r="I221" s="6"/>
    </row>
    <row r="222" spans="1:9" s="28" customFormat="1" ht="12.75">
      <c r="A222" s="4" t="s">
        <v>196</v>
      </c>
      <c r="B222" s="7" t="s">
        <v>645</v>
      </c>
      <c r="C222" s="6"/>
      <c r="D222" s="6">
        <v>2</v>
      </c>
      <c r="E222" s="6">
        <v>1918</v>
      </c>
      <c r="F222" s="61">
        <v>287.7</v>
      </c>
      <c r="G222" s="61">
        <f>+F222*D222</f>
        <v>575.4</v>
      </c>
      <c r="H222" s="61">
        <f>+G222*1.05</f>
        <v>604.16999999999996</v>
      </c>
      <c r="I222" s="7" t="s">
        <v>574</v>
      </c>
    </row>
    <row r="223" spans="1:9" s="28" customFormat="1" ht="12.75">
      <c r="A223" s="4" t="s">
        <v>197</v>
      </c>
      <c r="B223" s="5" t="s">
        <v>198</v>
      </c>
      <c r="C223" s="6">
        <v>830</v>
      </c>
      <c r="D223" s="6"/>
      <c r="E223" s="6"/>
      <c r="F223" s="63"/>
      <c r="G223" s="63"/>
      <c r="H223" s="63"/>
      <c r="I223" s="6"/>
    </row>
    <row r="224" spans="1:9" s="28" customFormat="1" ht="12.75">
      <c r="A224" s="4" t="s">
        <v>199</v>
      </c>
      <c r="B224" s="7" t="s">
        <v>620</v>
      </c>
      <c r="C224" s="6"/>
      <c r="D224" s="6">
        <v>4</v>
      </c>
      <c r="E224" s="6">
        <v>980</v>
      </c>
      <c r="F224" s="61">
        <v>98</v>
      </c>
      <c r="G224" s="61">
        <f>+F224*D224</f>
        <v>392</v>
      </c>
      <c r="H224" s="61">
        <f>+G224*1.05</f>
        <v>411.6</v>
      </c>
      <c r="I224" s="7" t="s">
        <v>575</v>
      </c>
    </row>
    <row r="225" spans="1:9" s="28" customFormat="1" ht="12.75">
      <c r="A225" s="4" t="s">
        <v>200</v>
      </c>
      <c r="B225" s="5" t="s">
        <v>201</v>
      </c>
      <c r="C225" s="6">
        <v>800</v>
      </c>
      <c r="D225" s="6"/>
      <c r="E225" s="6"/>
      <c r="F225" s="63"/>
      <c r="G225" s="63"/>
      <c r="H225" s="63"/>
      <c r="I225" s="6"/>
    </row>
    <row r="226" spans="1:9" s="28" customFormat="1" ht="12.75">
      <c r="A226" s="4" t="s">
        <v>202</v>
      </c>
      <c r="B226" s="7" t="s">
        <v>621</v>
      </c>
      <c r="C226" s="6"/>
      <c r="D226" s="6">
        <v>3</v>
      </c>
      <c r="E226" s="6">
        <v>600</v>
      </c>
      <c r="F226" s="61">
        <v>900</v>
      </c>
      <c r="G226" s="61">
        <f>+F226*D226</f>
        <v>2700</v>
      </c>
      <c r="H226" s="61">
        <f>+G226*1.05</f>
        <v>2835</v>
      </c>
      <c r="I226" s="7" t="s">
        <v>576</v>
      </c>
    </row>
    <row r="227" spans="1:9" s="28" customFormat="1" ht="12.75">
      <c r="A227" s="4" t="s">
        <v>203</v>
      </c>
      <c r="B227" s="7" t="s">
        <v>622</v>
      </c>
      <c r="C227" s="6"/>
      <c r="D227" s="6">
        <v>4</v>
      </c>
      <c r="E227" s="9" t="s">
        <v>362</v>
      </c>
      <c r="F227" s="61">
        <v>150</v>
      </c>
      <c r="G227" s="61">
        <f>+F227*D227</f>
        <v>600</v>
      </c>
      <c r="H227" s="61">
        <f>+G227*1.05</f>
        <v>630</v>
      </c>
      <c r="I227" s="7" t="s">
        <v>577</v>
      </c>
    </row>
    <row r="228" spans="1:9" s="28" customFormat="1" ht="12.75">
      <c r="A228" s="4" t="s">
        <v>204</v>
      </c>
      <c r="B228" s="5" t="s">
        <v>205</v>
      </c>
      <c r="C228" s="6">
        <v>1000</v>
      </c>
      <c r="D228" s="6"/>
      <c r="E228" s="6"/>
      <c r="F228" s="63"/>
      <c r="G228" s="63"/>
      <c r="H228" s="63"/>
      <c r="I228" s="6"/>
    </row>
    <row r="229" spans="1:9" s="28" customFormat="1" ht="12.75">
      <c r="A229" s="4" t="s">
        <v>206</v>
      </c>
      <c r="B229" s="7" t="s">
        <v>623</v>
      </c>
      <c r="C229" s="6"/>
      <c r="D229" s="6">
        <v>1</v>
      </c>
      <c r="E229" s="6">
        <v>2220</v>
      </c>
      <c r="F229" s="61">
        <v>133.19999999999999</v>
      </c>
      <c r="G229" s="61">
        <f>+F229*D229</f>
        <v>133.19999999999999</v>
      </c>
      <c r="H229" s="61">
        <f>+G229*1.05</f>
        <v>139.85999999999999</v>
      </c>
      <c r="I229" s="7" t="s">
        <v>578</v>
      </c>
    </row>
    <row r="230" spans="1:9" s="28" customFormat="1" ht="38.25">
      <c r="A230" s="10" t="s">
        <v>363</v>
      </c>
      <c r="B230" s="11" t="s">
        <v>646</v>
      </c>
      <c r="C230" s="12">
        <f>SUM(C134:C229)</f>
        <v>234800</v>
      </c>
      <c r="D230" s="13"/>
      <c r="E230" s="13"/>
      <c r="F230" s="14"/>
      <c r="G230" s="14"/>
      <c r="H230" s="14"/>
      <c r="I230" s="13"/>
    </row>
    <row r="231" spans="1:9" s="28" customFormat="1" ht="12.75">
      <c r="A231" s="4" t="s">
        <v>364</v>
      </c>
      <c r="B231" s="7" t="s">
        <v>624</v>
      </c>
      <c r="C231" s="6"/>
      <c r="D231" s="6">
        <v>12</v>
      </c>
      <c r="E231" s="9" t="s">
        <v>365</v>
      </c>
      <c r="F231" s="61">
        <v>100</v>
      </c>
      <c r="G231" s="61">
        <f t="shared" ref="G231:G237" si="8">+F231*D231</f>
        <v>1200</v>
      </c>
      <c r="H231" s="61">
        <f t="shared" ref="H231:H237" si="9">+G231*1.05</f>
        <v>1260</v>
      </c>
      <c r="I231" s="7" t="s">
        <v>648</v>
      </c>
    </row>
    <row r="232" spans="1:9" s="28" customFormat="1" ht="12.75">
      <c r="A232" s="4" t="s">
        <v>378</v>
      </c>
      <c r="B232" s="7" t="s">
        <v>625</v>
      </c>
      <c r="C232" s="6"/>
      <c r="D232" s="6">
        <v>26</v>
      </c>
      <c r="E232" s="9" t="s">
        <v>365</v>
      </c>
      <c r="F232" s="61">
        <v>100</v>
      </c>
      <c r="G232" s="61">
        <f t="shared" si="8"/>
        <v>2600</v>
      </c>
      <c r="H232" s="61">
        <f t="shared" si="9"/>
        <v>2730</v>
      </c>
      <c r="I232" s="7" t="s">
        <v>649</v>
      </c>
    </row>
    <row r="233" spans="1:9" s="28" customFormat="1" ht="12.75">
      <c r="A233" s="4" t="s">
        <v>379</v>
      </c>
      <c r="B233" s="7" t="s">
        <v>647</v>
      </c>
      <c r="C233" s="6"/>
      <c r="D233" s="6">
        <v>36</v>
      </c>
      <c r="E233" s="9" t="s">
        <v>366</v>
      </c>
      <c r="F233" s="61">
        <v>40</v>
      </c>
      <c r="G233" s="61">
        <f t="shared" si="8"/>
        <v>1440</v>
      </c>
      <c r="H233" s="61">
        <f t="shared" si="9"/>
        <v>1512</v>
      </c>
      <c r="I233" s="7" t="s">
        <v>650</v>
      </c>
    </row>
    <row r="234" spans="1:9" s="28" customFormat="1" ht="12.75">
      <c r="A234" s="4" t="s">
        <v>380</v>
      </c>
      <c r="B234" s="7" t="s">
        <v>626</v>
      </c>
      <c r="C234" s="6"/>
      <c r="D234" s="6">
        <v>72</v>
      </c>
      <c r="E234" s="9" t="s">
        <v>367</v>
      </c>
      <c r="F234" s="61">
        <v>30</v>
      </c>
      <c r="G234" s="61">
        <f t="shared" si="8"/>
        <v>2160</v>
      </c>
      <c r="H234" s="61">
        <f t="shared" si="9"/>
        <v>2268</v>
      </c>
      <c r="I234" s="7" t="s">
        <v>651</v>
      </c>
    </row>
    <row r="235" spans="1:9" s="28" customFormat="1" ht="12.75">
      <c r="A235" s="4" t="s">
        <v>381</v>
      </c>
      <c r="B235" s="7" t="s">
        <v>627</v>
      </c>
      <c r="C235" s="6"/>
      <c r="D235" s="6">
        <v>3</v>
      </c>
      <c r="E235" s="9" t="s">
        <v>368</v>
      </c>
      <c r="F235" s="61">
        <v>450</v>
      </c>
      <c r="G235" s="61">
        <f t="shared" si="8"/>
        <v>1350</v>
      </c>
      <c r="H235" s="61">
        <f t="shared" si="9"/>
        <v>1417.5</v>
      </c>
      <c r="I235" s="7" t="s">
        <v>652</v>
      </c>
    </row>
    <row r="236" spans="1:9" s="28" customFormat="1" ht="12.75">
      <c r="A236" s="4" t="s">
        <v>382</v>
      </c>
      <c r="B236" s="7" t="s">
        <v>628</v>
      </c>
      <c r="C236" s="6"/>
      <c r="D236" s="6">
        <v>1</v>
      </c>
      <c r="E236" s="9" t="s">
        <v>369</v>
      </c>
      <c r="F236" s="61">
        <v>50</v>
      </c>
      <c r="G236" s="61">
        <f t="shared" si="8"/>
        <v>50</v>
      </c>
      <c r="H236" s="61">
        <f t="shared" si="9"/>
        <v>52.5</v>
      </c>
      <c r="I236" s="7" t="s">
        <v>653</v>
      </c>
    </row>
    <row r="237" spans="1:9" s="28" customFormat="1" ht="12.75">
      <c r="A237" s="4" t="s">
        <v>383</v>
      </c>
      <c r="B237" s="7" t="s">
        <v>629</v>
      </c>
      <c r="C237" s="6"/>
      <c r="D237" s="6">
        <v>3</v>
      </c>
      <c r="E237" s="9" t="s">
        <v>370</v>
      </c>
      <c r="F237" s="61">
        <v>50</v>
      </c>
      <c r="G237" s="61">
        <f t="shared" si="8"/>
        <v>150</v>
      </c>
      <c r="H237" s="61">
        <f t="shared" si="9"/>
        <v>157.5</v>
      </c>
      <c r="I237" s="7" t="s">
        <v>654</v>
      </c>
    </row>
    <row r="238" spans="1:9" s="28" customFormat="1" ht="12.75">
      <c r="A238" s="4" t="s">
        <v>384</v>
      </c>
      <c r="B238" s="7" t="s">
        <v>630</v>
      </c>
      <c r="C238" s="6"/>
      <c r="D238" s="6">
        <v>6</v>
      </c>
      <c r="E238" s="9" t="s">
        <v>370</v>
      </c>
      <c r="F238" s="61">
        <v>50</v>
      </c>
      <c r="G238" s="61">
        <f t="shared" ref="G238:G239" si="10">+F238*D238</f>
        <v>300</v>
      </c>
      <c r="H238" s="61">
        <f t="shared" ref="H238:H248" si="11">+G238*1.05</f>
        <v>315</v>
      </c>
      <c r="I238" s="7" t="s">
        <v>655</v>
      </c>
    </row>
    <row r="239" spans="1:9" s="28" customFormat="1" ht="12.75">
      <c r="A239" s="4" t="s">
        <v>385</v>
      </c>
      <c r="B239" s="7" t="s">
        <v>631</v>
      </c>
      <c r="C239" s="6"/>
      <c r="D239" s="6">
        <v>1</v>
      </c>
      <c r="E239" s="9" t="s">
        <v>369</v>
      </c>
      <c r="F239" s="61">
        <v>50</v>
      </c>
      <c r="G239" s="61">
        <f t="shared" si="10"/>
        <v>50</v>
      </c>
      <c r="H239" s="61">
        <f t="shared" si="11"/>
        <v>52.5</v>
      </c>
      <c r="I239" s="7" t="s">
        <v>656</v>
      </c>
    </row>
    <row r="240" spans="1:9" s="28" customFormat="1" ht="12.75">
      <c r="A240" s="4" t="s">
        <v>386</v>
      </c>
      <c r="B240" s="7" t="s">
        <v>632</v>
      </c>
      <c r="C240" s="6"/>
      <c r="D240" s="6">
        <v>2</v>
      </c>
      <c r="E240" s="9" t="s">
        <v>371</v>
      </c>
      <c r="F240" s="61">
        <v>90</v>
      </c>
      <c r="G240" s="61">
        <f t="shared" ref="G240" si="12">+F240*D240</f>
        <v>180</v>
      </c>
      <c r="H240" s="61">
        <f t="shared" si="11"/>
        <v>189</v>
      </c>
      <c r="I240" s="7" t="s">
        <v>657</v>
      </c>
    </row>
    <row r="241" spans="1:9" s="28" customFormat="1" ht="12.75">
      <c r="A241" s="4" t="s">
        <v>387</v>
      </c>
      <c r="B241" s="7" t="s">
        <v>633</v>
      </c>
      <c r="C241" s="6"/>
      <c r="D241" s="6">
        <v>1</v>
      </c>
      <c r="E241" s="9" t="s">
        <v>372</v>
      </c>
      <c r="F241" s="61">
        <v>80</v>
      </c>
      <c r="G241" s="61">
        <f t="shared" ref="G241" si="13">+F241*D241</f>
        <v>80</v>
      </c>
      <c r="H241" s="61">
        <f t="shared" si="11"/>
        <v>84</v>
      </c>
      <c r="I241" s="7" t="s">
        <v>658</v>
      </c>
    </row>
    <row r="242" spans="1:9" s="28" customFormat="1" ht="12.75">
      <c r="A242" s="4" t="s">
        <v>388</v>
      </c>
      <c r="B242" s="7" t="s">
        <v>634</v>
      </c>
      <c r="C242" s="6"/>
      <c r="D242" s="6">
        <v>24</v>
      </c>
      <c r="E242" s="9" t="s">
        <v>373</v>
      </c>
      <c r="F242" s="61">
        <v>90</v>
      </c>
      <c r="G242" s="61">
        <f t="shared" ref="G242" si="14">+F242*D242</f>
        <v>2160</v>
      </c>
      <c r="H242" s="61">
        <f t="shared" si="11"/>
        <v>2268</v>
      </c>
      <c r="I242" s="7" t="s">
        <v>659</v>
      </c>
    </row>
    <row r="243" spans="1:9" s="28" customFormat="1" ht="12.75">
      <c r="A243" s="4" t="s">
        <v>389</v>
      </c>
      <c r="B243" s="7" t="s">
        <v>635</v>
      </c>
      <c r="C243" s="6"/>
      <c r="D243" s="6">
        <v>2</v>
      </c>
      <c r="E243" s="9" t="s">
        <v>374</v>
      </c>
      <c r="F243" s="61">
        <v>60</v>
      </c>
      <c r="G243" s="61">
        <f t="shared" ref="G243" si="15">+F243*D243</f>
        <v>120</v>
      </c>
      <c r="H243" s="61">
        <f t="shared" si="11"/>
        <v>126</v>
      </c>
      <c r="I243" s="7" t="s">
        <v>660</v>
      </c>
    </row>
    <row r="244" spans="1:9" s="28" customFormat="1" ht="12.75">
      <c r="A244" s="4" t="s">
        <v>390</v>
      </c>
      <c r="B244" s="7" t="s">
        <v>636</v>
      </c>
      <c r="C244" s="6"/>
      <c r="D244" s="6">
        <v>2</v>
      </c>
      <c r="E244" s="9" t="s">
        <v>374</v>
      </c>
      <c r="F244" s="61">
        <v>60</v>
      </c>
      <c r="G244" s="61">
        <f t="shared" ref="G244" si="16">+F244*D244</f>
        <v>120</v>
      </c>
      <c r="H244" s="61">
        <f t="shared" si="11"/>
        <v>126</v>
      </c>
      <c r="I244" s="7" t="s">
        <v>661</v>
      </c>
    </row>
    <row r="245" spans="1:9" s="28" customFormat="1" ht="12.75">
      <c r="A245" s="4" t="s">
        <v>391</v>
      </c>
      <c r="B245" s="7" t="s">
        <v>637</v>
      </c>
      <c r="C245" s="6"/>
      <c r="D245" s="6">
        <v>1</v>
      </c>
      <c r="E245" s="9" t="s">
        <v>375</v>
      </c>
      <c r="F245" s="61">
        <v>600</v>
      </c>
      <c r="G245" s="61">
        <f t="shared" ref="G245" si="17">+F245*D245</f>
        <v>600</v>
      </c>
      <c r="H245" s="61">
        <f t="shared" si="11"/>
        <v>630</v>
      </c>
      <c r="I245" s="7" t="s">
        <v>662</v>
      </c>
    </row>
    <row r="246" spans="1:9" s="28" customFormat="1" ht="12.75">
      <c r="A246" s="4" t="s">
        <v>392</v>
      </c>
      <c r="B246" s="7" t="s">
        <v>638</v>
      </c>
      <c r="C246" s="6"/>
      <c r="D246" s="6">
        <v>12</v>
      </c>
      <c r="E246" s="9" t="s">
        <v>376</v>
      </c>
      <c r="F246" s="61">
        <v>90</v>
      </c>
      <c r="G246" s="61">
        <f t="shared" ref="G246" si="18">+F246*D246</f>
        <v>1080</v>
      </c>
      <c r="H246" s="61">
        <f t="shared" si="11"/>
        <v>1134</v>
      </c>
      <c r="I246" s="7" t="s">
        <v>665</v>
      </c>
    </row>
    <row r="247" spans="1:9" s="28" customFormat="1" ht="12.75">
      <c r="A247" s="4" t="s">
        <v>393</v>
      </c>
      <c r="B247" s="7" t="s">
        <v>639</v>
      </c>
      <c r="C247" s="6"/>
      <c r="D247" s="6">
        <v>6</v>
      </c>
      <c r="E247" s="9" t="s">
        <v>377</v>
      </c>
      <c r="F247" s="61">
        <v>130</v>
      </c>
      <c r="G247" s="61">
        <f t="shared" ref="G247" si="19">+F247*D247</f>
        <v>780</v>
      </c>
      <c r="H247" s="61">
        <f t="shared" si="11"/>
        <v>819</v>
      </c>
      <c r="I247" s="7" t="s">
        <v>663</v>
      </c>
    </row>
    <row r="248" spans="1:9" s="28" customFormat="1" ht="12.75">
      <c r="A248" s="4" t="s">
        <v>394</v>
      </c>
      <c r="B248" s="7" t="s">
        <v>640</v>
      </c>
      <c r="C248" s="6"/>
      <c r="D248" s="6">
        <v>12</v>
      </c>
      <c r="E248" s="9" t="s">
        <v>339</v>
      </c>
      <c r="F248" s="61">
        <v>130</v>
      </c>
      <c r="G248" s="61">
        <f t="shared" ref="G248" si="20">+F248*D248</f>
        <v>1560</v>
      </c>
      <c r="H248" s="61">
        <f t="shared" si="11"/>
        <v>1638</v>
      </c>
      <c r="I248" s="7" t="s">
        <v>664</v>
      </c>
    </row>
    <row r="249" spans="1:9" s="28" customFormat="1" ht="25.5">
      <c r="A249" s="4" t="s">
        <v>395</v>
      </c>
      <c r="B249" s="7" t="s">
        <v>666</v>
      </c>
      <c r="C249" s="6"/>
      <c r="D249" s="6">
        <v>6</v>
      </c>
      <c r="E249" s="9" t="s">
        <v>376</v>
      </c>
      <c r="F249" s="61">
        <v>130</v>
      </c>
      <c r="G249" s="61">
        <f t="shared" ref="G249:G254" si="21">+F249*D249</f>
        <v>780</v>
      </c>
      <c r="H249" s="61">
        <f t="shared" ref="H249:H254" si="22">+G249*1.05</f>
        <v>819</v>
      </c>
      <c r="I249" s="7" t="s">
        <v>667</v>
      </c>
    </row>
    <row r="250" spans="1:9" s="28" customFormat="1" ht="25.5">
      <c r="A250" s="4" t="s">
        <v>396</v>
      </c>
      <c r="B250" s="7" t="s">
        <v>669</v>
      </c>
      <c r="C250" s="6"/>
      <c r="D250" s="6">
        <v>6</v>
      </c>
      <c r="E250" s="9" t="s">
        <v>403</v>
      </c>
      <c r="F250" s="61">
        <v>130</v>
      </c>
      <c r="G250" s="61">
        <f t="shared" si="21"/>
        <v>780</v>
      </c>
      <c r="H250" s="61">
        <f t="shared" si="22"/>
        <v>819</v>
      </c>
      <c r="I250" s="7" t="s">
        <v>668</v>
      </c>
    </row>
    <row r="251" spans="1:9" s="28" customFormat="1" ht="25.5">
      <c r="A251" s="4" t="s">
        <v>397</v>
      </c>
      <c r="B251" s="7" t="s">
        <v>670</v>
      </c>
      <c r="C251" s="6"/>
      <c r="D251" s="6">
        <v>2</v>
      </c>
      <c r="E251" s="9" t="s">
        <v>362</v>
      </c>
      <c r="F251" s="61">
        <v>200</v>
      </c>
      <c r="G251" s="61">
        <f t="shared" ref="G251:G252" si="23">+F251*D251</f>
        <v>400</v>
      </c>
      <c r="H251" s="61">
        <f t="shared" ref="H251:H252" si="24">+G251*1.05</f>
        <v>420</v>
      </c>
      <c r="I251" s="7" t="s">
        <v>671</v>
      </c>
    </row>
    <row r="252" spans="1:9" s="28" customFormat="1" ht="25.5">
      <c r="A252" s="4" t="s">
        <v>398</v>
      </c>
      <c r="B252" s="7" t="s">
        <v>673</v>
      </c>
      <c r="C252" s="6"/>
      <c r="D252" s="6">
        <v>2</v>
      </c>
      <c r="E252" s="9" t="s">
        <v>362</v>
      </c>
      <c r="F252" s="61">
        <v>200</v>
      </c>
      <c r="G252" s="61">
        <f t="shared" si="23"/>
        <v>400</v>
      </c>
      <c r="H252" s="61">
        <f t="shared" si="24"/>
        <v>420</v>
      </c>
      <c r="I252" s="7" t="s">
        <v>672</v>
      </c>
    </row>
    <row r="253" spans="1:9" s="28" customFormat="1" ht="25.5">
      <c r="A253" s="4" t="s">
        <v>399</v>
      </c>
      <c r="B253" s="7" t="s">
        <v>674</v>
      </c>
      <c r="C253" s="6"/>
      <c r="D253" s="6">
        <v>2</v>
      </c>
      <c r="E253" s="9" t="s">
        <v>362</v>
      </c>
      <c r="F253" s="61">
        <v>370</v>
      </c>
      <c r="G253" s="61">
        <f t="shared" si="21"/>
        <v>740</v>
      </c>
      <c r="H253" s="61">
        <f t="shared" si="22"/>
        <v>777</v>
      </c>
      <c r="I253" s="7" t="s">
        <v>676</v>
      </c>
    </row>
    <row r="254" spans="1:9" s="28" customFormat="1" ht="25.5">
      <c r="A254" s="4" t="s">
        <v>400</v>
      </c>
      <c r="B254" s="7" t="s">
        <v>675</v>
      </c>
      <c r="C254" s="6"/>
      <c r="D254" s="6">
        <v>2</v>
      </c>
      <c r="E254" s="9" t="s">
        <v>362</v>
      </c>
      <c r="F254" s="61">
        <v>370</v>
      </c>
      <c r="G254" s="61">
        <f t="shared" si="21"/>
        <v>740</v>
      </c>
      <c r="H254" s="61">
        <f t="shared" si="22"/>
        <v>777</v>
      </c>
      <c r="I254" s="7" t="s">
        <v>677</v>
      </c>
    </row>
    <row r="255" spans="1:9" s="28" customFormat="1" ht="12.75">
      <c r="A255" s="75" t="s">
        <v>207</v>
      </c>
      <c r="B255" s="76"/>
      <c r="C255" s="76"/>
      <c r="D255" s="76"/>
      <c r="E255" s="76"/>
      <c r="F255" s="77"/>
      <c r="G255" s="62">
        <f>SUM(G135:G254)</f>
        <v>82638.48000000001</v>
      </c>
      <c r="H255" s="62">
        <f>SUM(H135:H254)</f>
        <v>86770.403999999995</v>
      </c>
      <c r="I255" s="43"/>
    </row>
    <row r="256" spans="1:9" s="28" customFormat="1" ht="12.75">
      <c r="A256" s="46"/>
      <c r="B256" s="46"/>
      <c r="C256" s="46"/>
      <c r="D256" s="46"/>
      <c r="E256" s="46"/>
      <c r="F256" s="46"/>
      <c r="G256" s="47"/>
      <c r="H256" s="47"/>
      <c r="I256" s="48"/>
    </row>
    <row r="257" spans="1:9" s="28" customFormat="1" ht="12.75">
      <c r="A257" s="28" t="s">
        <v>124</v>
      </c>
    </row>
    <row r="258" spans="1:9" s="28" customFormat="1" ht="12.75">
      <c r="A258" s="67" t="s">
        <v>243</v>
      </c>
      <c r="B258" s="67"/>
      <c r="C258" s="67"/>
      <c r="D258" s="67"/>
      <c r="E258" s="67"/>
      <c r="F258" s="67"/>
      <c r="G258" s="67"/>
      <c r="H258" s="67"/>
      <c r="I258" s="67"/>
    </row>
    <row r="259" spans="1:9" s="28" customFormat="1" ht="26.25" customHeight="1">
      <c r="A259" s="68" t="s">
        <v>244</v>
      </c>
      <c r="B259" s="68"/>
      <c r="C259" s="68"/>
      <c r="D259" s="68"/>
      <c r="E259" s="68"/>
      <c r="F259" s="68"/>
      <c r="G259" s="68"/>
      <c r="H259" s="68"/>
      <c r="I259" s="68"/>
    </row>
    <row r="260" spans="1:9" s="28" customFormat="1" ht="12.75">
      <c r="A260" s="67" t="s">
        <v>127</v>
      </c>
      <c r="B260" s="67"/>
      <c r="C260" s="67"/>
      <c r="D260" s="67"/>
      <c r="E260" s="67"/>
      <c r="F260" s="67"/>
      <c r="G260" s="67"/>
      <c r="H260" s="67"/>
      <c r="I260" s="67"/>
    </row>
    <row r="261" spans="1:9" s="28" customFormat="1" ht="12.75">
      <c r="A261" s="67" t="s">
        <v>208</v>
      </c>
      <c r="B261" s="67"/>
      <c r="C261" s="67"/>
      <c r="D261" s="67"/>
      <c r="E261" s="67"/>
      <c r="F261" s="67"/>
      <c r="G261" s="67"/>
      <c r="H261" s="67"/>
      <c r="I261" s="67"/>
    </row>
    <row r="262" spans="1:9" s="28" customFormat="1" ht="12.75">
      <c r="A262" s="67" t="s">
        <v>129</v>
      </c>
      <c r="B262" s="67"/>
      <c r="C262" s="67"/>
      <c r="D262" s="67"/>
      <c r="E262" s="67"/>
      <c r="F262" s="67"/>
      <c r="G262" s="67"/>
      <c r="H262" s="67"/>
      <c r="I262" s="67"/>
    </row>
    <row r="263" spans="1:9" s="28" customFormat="1" ht="39.75" customHeight="1">
      <c r="A263" s="66" t="s">
        <v>130</v>
      </c>
      <c r="B263" s="66"/>
      <c r="C263" s="66"/>
      <c r="D263" s="66"/>
      <c r="E263" s="66"/>
      <c r="F263" s="66"/>
      <c r="G263" s="66"/>
      <c r="H263" s="66"/>
      <c r="I263" s="66"/>
    </row>
    <row r="264" spans="1:9" s="28" customFormat="1" ht="12.75"/>
    <row r="265" spans="1:9" s="28" customFormat="1" ht="12.75"/>
    <row r="266" spans="1:9" s="15" customFormat="1">
      <c r="A266" s="73" t="s">
        <v>210</v>
      </c>
      <c r="B266" s="73"/>
      <c r="C266" s="73"/>
      <c r="D266" s="73"/>
      <c r="E266" s="73"/>
      <c r="F266" s="73"/>
      <c r="G266" s="73"/>
      <c r="H266" s="73"/>
      <c r="I266" s="73"/>
    </row>
    <row r="267" spans="1:9" s="15" customFormat="1">
      <c r="A267" s="73" t="s">
        <v>510</v>
      </c>
      <c r="B267" s="73"/>
      <c r="C267" s="73"/>
      <c r="D267" s="73"/>
      <c r="E267" s="73"/>
      <c r="F267" s="73"/>
      <c r="G267" s="73"/>
      <c r="H267" s="73"/>
      <c r="I267" s="73"/>
    </row>
    <row r="268" spans="1:9" s="28" customFormat="1" ht="12.75">
      <c r="D268" s="49"/>
    </row>
    <row r="269" spans="1:9" s="28" customFormat="1" ht="12.75">
      <c r="A269" s="68" t="s">
        <v>246</v>
      </c>
      <c r="B269" s="68"/>
      <c r="C269" s="68"/>
      <c r="D269" s="68"/>
      <c r="E269" s="68"/>
      <c r="F269" s="68"/>
      <c r="G269" s="68"/>
      <c r="H269" s="68"/>
      <c r="I269" s="68"/>
    </row>
    <row r="270" spans="1:9" s="28" customFormat="1" ht="63.75">
      <c r="A270" s="41" t="s">
        <v>3</v>
      </c>
      <c r="B270" s="42" t="s">
        <v>4</v>
      </c>
      <c r="C270" s="42" t="s">
        <v>5</v>
      </c>
      <c r="D270" s="42" t="s">
        <v>6</v>
      </c>
      <c r="E270" s="42" t="s">
        <v>7</v>
      </c>
      <c r="F270" s="42" t="s">
        <v>8</v>
      </c>
      <c r="G270" s="42" t="s">
        <v>9</v>
      </c>
      <c r="H270" s="42" t="s">
        <v>10</v>
      </c>
      <c r="I270" s="42" t="s">
        <v>11</v>
      </c>
    </row>
    <row r="271" spans="1:9" s="28" customFormat="1" ht="12.75">
      <c r="A271" s="18">
        <v>1</v>
      </c>
      <c r="B271" s="18">
        <v>2</v>
      </c>
      <c r="C271" s="18">
        <v>3</v>
      </c>
      <c r="D271" s="18">
        <v>4</v>
      </c>
      <c r="E271" s="18">
        <v>5</v>
      </c>
      <c r="F271" s="18">
        <v>6</v>
      </c>
      <c r="G271" s="18">
        <v>7</v>
      </c>
      <c r="H271" s="18">
        <v>8</v>
      </c>
      <c r="I271" s="18">
        <v>9</v>
      </c>
    </row>
    <row r="272" spans="1:9" s="28" customFormat="1" ht="25.5">
      <c r="A272" s="16" t="s">
        <v>133</v>
      </c>
      <c r="B272" s="17" t="s">
        <v>211</v>
      </c>
      <c r="C272" s="18">
        <v>18000</v>
      </c>
      <c r="D272" s="18"/>
      <c r="E272" s="18"/>
      <c r="F272" s="18"/>
      <c r="G272" s="18"/>
      <c r="H272" s="18"/>
      <c r="I272" s="18"/>
    </row>
    <row r="273" spans="1:9" s="28" customFormat="1" ht="12.75">
      <c r="A273" s="19" t="s">
        <v>15</v>
      </c>
      <c r="B273" s="20" t="s">
        <v>458</v>
      </c>
      <c r="C273" s="21"/>
      <c r="D273" s="21" t="s">
        <v>345</v>
      </c>
      <c r="E273" s="21" t="s">
        <v>418</v>
      </c>
      <c r="F273" s="55">
        <v>350</v>
      </c>
      <c r="G273" s="55">
        <f>+F273*8</f>
        <v>2800</v>
      </c>
      <c r="H273" s="55">
        <f>+G273*1.05</f>
        <v>2940</v>
      </c>
      <c r="I273" s="22" t="s">
        <v>419</v>
      </c>
    </row>
    <row r="274" spans="1:9" s="28" customFormat="1" ht="12.75">
      <c r="A274" s="19" t="s">
        <v>17</v>
      </c>
      <c r="B274" s="23" t="s">
        <v>212</v>
      </c>
      <c r="C274" s="21">
        <v>10000</v>
      </c>
      <c r="D274" s="21"/>
      <c r="E274" s="21"/>
      <c r="F274" s="55"/>
      <c r="G274" s="55"/>
      <c r="H274" s="55"/>
      <c r="I274" s="22"/>
    </row>
    <row r="275" spans="1:9" s="28" customFormat="1" ht="12.75">
      <c r="A275" s="19" t="s">
        <v>19</v>
      </c>
      <c r="B275" s="20" t="s">
        <v>459</v>
      </c>
      <c r="C275" s="21"/>
      <c r="D275" s="21" t="s">
        <v>342</v>
      </c>
      <c r="E275" s="21" t="s">
        <v>420</v>
      </c>
      <c r="F275" s="55">
        <v>200</v>
      </c>
      <c r="G275" s="55">
        <f>+F275*11</f>
        <v>2200</v>
      </c>
      <c r="H275" s="55">
        <f>+G275*1.05</f>
        <v>2310</v>
      </c>
      <c r="I275" s="22" t="s">
        <v>421</v>
      </c>
    </row>
    <row r="276" spans="1:9" s="28" customFormat="1" ht="15" customHeight="1">
      <c r="A276" s="19" t="s">
        <v>20</v>
      </c>
      <c r="B276" s="20" t="s">
        <v>800</v>
      </c>
      <c r="C276" s="21"/>
      <c r="D276" s="21" t="s">
        <v>422</v>
      </c>
      <c r="E276" s="21" t="s">
        <v>423</v>
      </c>
      <c r="F276" s="55">
        <v>50</v>
      </c>
      <c r="G276" s="55">
        <f>+F276*5</f>
        <v>250</v>
      </c>
      <c r="H276" s="55">
        <f>+G276*1.05</f>
        <v>262.5</v>
      </c>
      <c r="I276" s="22" t="s">
        <v>424</v>
      </c>
    </row>
    <row r="277" spans="1:9" s="28" customFormat="1" ht="12.75">
      <c r="A277" s="19" t="s">
        <v>21</v>
      </c>
      <c r="B277" s="23" t="s">
        <v>213</v>
      </c>
      <c r="C277" s="21">
        <v>9000</v>
      </c>
      <c r="D277" s="21"/>
      <c r="E277" s="21"/>
      <c r="F277" s="55"/>
      <c r="G277" s="55"/>
      <c r="H277" s="55"/>
      <c r="I277" s="22"/>
    </row>
    <row r="278" spans="1:9" s="28" customFormat="1" ht="12.75">
      <c r="A278" s="19" t="s">
        <v>23</v>
      </c>
      <c r="B278" s="20" t="s">
        <v>460</v>
      </c>
      <c r="C278" s="21"/>
      <c r="D278" s="21" t="s">
        <v>425</v>
      </c>
      <c r="E278" s="21" t="s">
        <v>420</v>
      </c>
      <c r="F278" s="55">
        <v>300</v>
      </c>
      <c r="G278" s="55">
        <f>+F278*10</f>
        <v>3000</v>
      </c>
      <c r="H278" s="55">
        <f>+G278*1.05</f>
        <v>3150</v>
      </c>
      <c r="I278" s="22" t="s">
        <v>426</v>
      </c>
    </row>
    <row r="279" spans="1:9" s="28" customFormat="1" ht="12.75">
      <c r="A279" s="19" t="s">
        <v>25</v>
      </c>
      <c r="B279" s="23" t="s">
        <v>214</v>
      </c>
      <c r="C279" s="21">
        <v>4800</v>
      </c>
      <c r="D279" s="21"/>
      <c r="E279" s="21"/>
      <c r="F279" s="55"/>
      <c r="G279" s="55"/>
      <c r="H279" s="55"/>
      <c r="I279" s="22"/>
    </row>
    <row r="280" spans="1:9" s="28" customFormat="1" ht="15" customHeight="1">
      <c r="A280" s="19" t="s">
        <v>27</v>
      </c>
      <c r="B280" s="20" t="s">
        <v>461</v>
      </c>
      <c r="C280" s="21"/>
      <c r="D280" s="21" t="s">
        <v>499</v>
      </c>
      <c r="E280" s="21" t="s">
        <v>427</v>
      </c>
      <c r="F280" s="55">
        <v>633.5</v>
      </c>
      <c r="G280" s="55">
        <f>+F280*27</f>
        <v>17104.5</v>
      </c>
      <c r="H280" s="55">
        <f>+G280*1.05</f>
        <v>17959.725000000002</v>
      </c>
      <c r="I280" s="22" t="s">
        <v>428</v>
      </c>
    </row>
    <row r="281" spans="1:9" s="28" customFormat="1" ht="12.75">
      <c r="A281" s="19" t="s">
        <v>29</v>
      </c>
      <c r="B281" s="23" t="s">
        <v>248</v>
      </c>
      <c r="C281" s="21">
        <v>3240</v>
      </c>
      <c r="D281" s="21"/>
      <c r="E281" s="21"/>
      <c r="F281" s="55"/>
      <c r="G281" s="55"/>
      <c r="H281" s="55"/>
      <c r="I281" s="22"/>
    </row>
    <row r="282" spans="1:9" s="28" customFormat="1" ht="12.75">
      <c r="A282" s="19" t="s">
        <v>31</v>
      </c>
      <c r="B282" s="20" t="s">
        <v>462</v>
      </c>
      <c r="C282" s="21"/>
      <c r="D282" s="21" t="s">
        <v>429</v>
      </c>
      <c r="E282" s="21" t="s">
        <v>275</v>
      </c>
      <c r="F282" s="55">
        <v>100</v>
      </c>
      <c r="G282" s="55">
        <f>+F282*33</f>
        <v>3300</v>
      </c>
      <c r="H282" s="55">
        <f>+G282*1.05</f>
        <v>3465</v>
      </c>
      <c r="I282" s="22" t="s">
        <v>430</v>
      </c>
    </row>
    <row r="283" spans="1:9" s="28" customFormat="1" ht="25.5">
      <c r="A283" s="19" t="s">
        <v>33</v>
      </c>
      <c r="B283" s="24" t="s">
        <v>215</v>
      </c>
      <c r="C283" s="21">
        <v>800</v>
      </c>
      <c r="D283" s="21"/>
      <c r="E283" s="21"/>
      <c r="F283" s="55"/>
      <c r="G283" s="55"/>
      <c r="H283" s="55"/>
      <c r="I283" s="22"/>
    </row>
    <row r="284" spans="1:9" s="28" customFormat="1" ht="12.75">
      <c r="A284" s="19" t="s">
        <v>35</v>
      </c>
      <c r="B284" s="20" t="s">
        <v>431</v>
      </c>
      <c r="C284" s="21"/>
      <c r="D284" s="21" t="s">
        <v>432</v>
      </c>
      <c r="E284" s="21" t="s">
        <v>433</v>
      </c>
      <c r="F284" s="55">
        <v>450</v>
      </c>
      <c r="G284" s="55">
        <f>+F284*6</f>
        <v>2700</v>
      </c>
      <c r="H284" s="55">
        <f>+G284*1.05</f>
        <v>2835</v>
      </c>
      <c r="I284" s="22" t="s">
        <v>434</v>
      </c>
    </row>
    <row r="285" spans="1:9" s="28" customFormat="1" ht="12.75">
      <c r="A285" s="19" t="s">
        <v>36</v>
      </c>
      <c r="B285" s="20" t="s">
        <v>463</v>
      </c>
      <c r="C285" s="21"/>
      <c r="D285" s="21" t="s">
        <v>349</v>
      </c>
      <c r="E285" s="21" t="s">
        <v>435</v>
      </c>
      <c r="F285" s="55">
        <v>200</v>
      </c>
      <c r="G285" s="55">
        <f>+F285*2</f>
        <v>400</v>
      </c>
      <c r="H285" s="55">
        <f>+G285*1.05</f>
        <v>420</v>
      </c>
      <c r="I285" s="22" t="s">
        <v>436</v>
      </c>
    </row>
    <row r="286" spans="1:9" s="28" customFormat="1" ht="12.75">
      <c r="A286" s="19" t="s">
        <v>476</v>
      </c>
      <c r="B286" s="20" t="s">
        <v>467</v>
      </c>
      <c r="C286" s="21"/>
      <c r="D286" s="21" t="s">
        <v>432</v>
      </c>
      <c r="E286" s="21" t="s">
        <v>435</v>
      </c>
      <c r="F286" s="55">
        <v>50</v>
      </c>
      <c r="G286" s="55">
        <f>+F286*6</f>
        <v>300</v>
      </c>
      <c r="H286" s="55">
        <f>+G286*1.05</f>
        <v>315</v>
      </c>
      <c r="I286" s="22" t="s">
        <v>464</v>
      </c>
    </row>
    <row r="287" spans="1:9" s="28" customFormat="1" ht="15" customHeight="1">
      <c r="A287" s="19" t="s">
        <v>477</v>
      </c>
      <c r="B287" s="20" t="s">
        <v>466</v>
      </c>
      <c r="C287" s="21"/>
      <c r="D287" s="21" t="s">
        <v>432</v>
      </c>
      <c r="E287" s="21" t="s">
        <v>435</v>
      </c>
      <c r="F287" s="55">
        <v>50</v>
      </c>
      <c r="G287" s="55">
        <f t="shared" ref="G287:G289" si="25">+F287*6</f>
        <v>300</v>
      </c>
      <c r="H287" s="55">
        <f t="shared" ref="H287:H289" si="26">+G287*1.05</f>
        <v>315</v>
      </c>
      <c r="I287" s="22" t="s">
        <v>465</v>
      </c>
    </row>
    <row r="288" spans="1:9" s="28" customFormat="1" ht="15" customHeight="1">
      <c r="A288" s="19" t="s">
        <v>478</v>
      </c>
      <c r="B288" s="20" t="s">
        <v>468</v>
      </c>
      <c r="C288" s="21"/>
      <c r="D288" s="21" t="s">
        <v>432</v>
      </c>
      <c r="E288" s="21" t="s">
        <v>435</v>
      </c>
      <c r="F288" s="55">
        <v>50</v>
      </c>
      <c r="G288" s="55">
        <f t="shared" si="25"/>
        <v>300</v>
      </c>
      <c r="H288" s="55">
        <f t="shared" si="26"/>
        <v>315</v>
      </c>
      <c r="I288" s="22" t="s">
        <v>470</v>
      </c>
    </row>
    <row r="289" spans="1:9" s="28" customFormat="1" ht="15" customHeight="1">
      <c r="A289" s="19" t="s">
        <v>479</v>
      </c>
      <c r="B289" s="20" t="s">
        <v>469</v>
      </c>
      <c r="C289" s="21"/>
      <c r="D289" s="21" t="s">
        <v>432</v>
      </c>
      <c r="E289" s="21" t="s">
        <v>435</v>
      </c>
      <c r="F289" s="55">
        <v>50</v>
      </c>
      <c r="G289" s="55">
        <f t="shared" si="25"/>
        <v>300</v>
      </c>
      <c r="H289" s="55">
        <f t="shared" si="26"/>
        <v>315</v>
      </c>
      <c r="I289" s="22" t="s">
        <v>471</v>
      </c>
    </row>
    <row r="290" spans="1:9" s="28" customFormat="1" ht="12.75">
      <c r="A290" s="19" t="s">
        <v>480</v>
      </c>
      <c r="B290" s="25" t="s">
        <v>493</v>
      </c>
      <c r="C290" s="21"/>
      <c r="D290" s="26" t="s">
        <v>500</v>
      </c>
      <c r="E290" s="21" t="s">
        <v>438</v>
      </c>
      <c r="F290" s="60">
        <v>50</v>
      </c>
      <c r="G290" s="55">
        <f>+F290*90</f>
        <v>4500</v>
      </c>
      <c r="H290" s="55">
        <f>+G290*1.05</f>
        <v>4725</v>
      </c>
      <c r="I290" s="22" t="s">
        <v>439</v>
      </c>
    </row>
    <row r="291" spans="1:9" s="28" customFormat="1" ht="12.75">
      <c r="A291" s="19" t="s">
        <v>481</v>
      </c>
      <c r="B291" s="25" t="s">
        <v>494</v>
      </c>
      <c r="C291" s="21"/>
      <c r="D291" s="26" t="s">
        <v>502</v>
      </c>
      <c r="E291" s="21" t="s">
        <v>440</v>
      </c>
      <c r="F291" s="60">
        <v>50</v>
      </c>
      <c r="G291" s="55">
        <f>+F291*22</f>
        <v>1100</v>
      </c>
      <c r="H291" s="55">
        <f t="shared" ref="H291:H301" si="27">+G291*1.05</f>
        <v>1155</v>
      </c>
      <c r="I291" s="22" t="s">
        <v>441</v>
      </c>
    </row>
    <row r="292" spans="1:9" s="28" customFormat="1" ht="12.75">
      <c r="A292" s="19" t="s">
        <v>482</v>
      </c>
      <c r="B292" s="25" t="s">
        <v>495</v>
      </c>
      <c r="C292" s="21"/>
      <c r="D292" s="26" t="s">
        <v>442</v>
      </c>
      <c r="E292" s="21" t="s">
        <v>443</v>
      </c>
      <c r="F292" s="60">
        <v>100</v>
      </c>
      <c r="G292" s="55">
        <f>+F292*12</f>
        <v>1200</v>
      </c>
      <c r="H292" s="55">
        <f t="shared" si="27"/>
        <v>1260</v>
      </c>
      <c r="I292" s="22" t="s">
        <v>444</v>
      </c>
    </row>
    <row r="293" spans="1:9" s="28" customFormat="1" ht="12.75">
      <c r="A293" s="19" t="s">
        <v>483</v>
      </c>
      <c r="B293" s="25" t="s">
        <v>496</v>
      </c>
      <c r="C293" s="21"/>
      <c r="D293" s="26" t="s">
        <v>442</v>
      </c>
      <c r="E293" s="21" t="s">
        <v>443</v>
      </c>
      <c r="F293" s="60">
        <v>100</v>
      </c>
      <c r="G293" s="55">
        <f>+F293*12</f>
        <v>1200</v>
      </c>
      <c r="H293" s="55">
        <f t="shared" si="27"/>
        <v>1260</v>
      </c>
      <c r="I293" s="22" t="s">
        <v>445</v>
      </c>
    </row>
    <row r="294" spans="1:9" s="28" customFormat="1" ht="12.75">
      <c r="A294" s="19" t="s">
        <v>484</v>
      </c>
      <c r="B294" s="25" t="s">
        <v>472</v>
      </c>
      <c r="C294" s="21"/>
      <c r="D294" s="26" t="s">
        <v>349</v>
      </c>
      <c r="E294" s="21" t="s">
        <v>437</v>
      </c>
      <c r="F294" s="60">
        <v>60</v>
      </c>
      <c r="G294" s="55">
        <f>+F294*2</f>
        <v>120</v>
      </c>
      <c r="H294" s="55">
        <f t="shared" si="27"/>
        <v>126</v>
      </c>
      <c r="I294" s="22" t="s">
        <v>446</v>
      </c>
    </row>
    <row r="295" spans="1:9" s="28" customFormat="1" ht="12.75">
      <c r="A295" s="19" t="s">
        <v>485</v>
      </c>
      <c r="B295" s="25" t="s">
        <v>801</v>
      </c>
      <c r="C295" s="21"/>
      <c r="D295" s="26" t="s">
        <v>447</v>
      </c>
      <c r="E295" s="21" t="s">
        <v>423</v>
      </c>
      <c r="F295" s="60">
        <v>40</v>
      </c>
      <c r="G295" s="55">
        <f>+F295*15</f>
        <v>600</v>
      </c>
      <c r="H295" s="55">
        <f t="shared" si="27"/>
        <v>630</v>
      </c>
      <c r="I295" s="22" t="s">
        <v>448</v>
      </c>
    </row>
    <row r="296" spans="1:9" s="28" customFormat="1" ht="12.75">
      <c r="A296" s="19" t="s">
        <v>486</v>
      </c>
      <c r="B296" s="25" t="s">
        <v>473</v>
      </c>
      <c r="C296" s="21"/>
      <c r="D296" s="26" t="s">
        <v>501</v>
      </c>
      <c r="E296" s="21" t="s">
        <v>313</v>
      </c>
      <c r="F296" s="60">
        <v>300</v>
      </c>
      <c r="G296" s="55">
        <f>+F296*16</f>
        <v>4800</v>
      </c>
      <c r="H296" s="55">
        <f t="shared" si="27"/>
        <v>5040</v>
      </c>
      <c r="I296" s="22" t="s">
        <v>449</v>
      </c>
    </row>
    <row r="297" spans="1:9" s="28" customFormat="1" ht="12.75">
      <c r="A297" s="19" t="s">
        <v>487</v>
      </c>
      <c r="B297" s="25" t="s">
        <v>497</v>
      </c>
      <c r="C297" s="21"/>
      <c r="D297" s="26" t="s">
        <v>260</v>
      </c>
      <c r="E297" s="21" t="s">
        <v>443</v>
      </c>
      <c r="F297" s="60">
        <v>150</v>
      </c>
      <c r="G297" s="55">
        <f>+F297*1</f>
        <v>150</v>
      </c>
      <c r="H297" s="55">
        <f t="shared" si="27"/>
        <v>157.5</v>
      </c>
      <c r="I297" s="22" t="s">
        <v>450</v>
      </c>
    </row>
    <row r="298" spans="1:9" s="28" customFormat="1" ht="12.75">
      <c r="A298" s="19" t="s">
        <v>488</v>
      </c>
      <c r="B298" s="25" t="s">
        <v>498</v>
      </c>
      <c r="C298" s="21"/>
      <c r="D298" s="26" t="s">
        <v>349</v>
      </c>
      <c r="E298" s="21" t="s">
        <v>451</v>
      </c>
      <c r="F298" s="60">
        <v>150</v>
      </c>
      <c r="G298" s="55">
        <f>+F298*2</f>
        <v>300</v>
      </c>
      <c r="H298" s="55">
        <f t="shared" si="27"/>
        <v>315</v>
      </c>
      <c r="I298" s="22" t="s">
        <v>452</v>
      </c>
    </row>
    <row r="299" spans="1:9" s="28" customFormat="1" ht="25.5">
      <c r="A299" s="19" t="s">
        <v>489</v>
      </c>
      <c r="B299" s="25" t="s">
        <v>503</v>
      </c>
      <c r="C299" s="21"/>
      <c r="D299" s="26" t="s">
        <v>432</v>
      </c>
      <c r="E299" s="21" t="s">
        <v>420</v>
      </c>
      <c r="F299" s="60">
        <v>50</v>
      </c>
      <c r="G299" s="55">
        <f>+F299*6</f>
        <v>300</v>
      </c>
      <c r="H299" s="55">
        <f t="shared" si="27"/>
        <v>315</v>
      </c>
      <c r="I299" s="22" t="s">
        <v>504</v>
      </c>
    </row>
    <row r="300" spans="1:9" s="28" customFormat="1" ht="12.75">
      <c r="A300" s="19" t="s">
        <v>490</v>
      </c>
      <c r="B300" s="25" t="s">
        <v>474</v>
      </c>
      <c r="C300" s="21"/>
      <c r="D300" s="26" t="s">
        <v>453</v>
      </c>
      <c r="E300" s="21" t="s">
        <v>454</v>
      </c>
      <c r="F300" s="60">
        <v>80</v>
      </c>
      <c r="G300" s="55">
        <f>+F300*18</f>
        <v>1440</v>
      </c>
      <c r="H300" s="55">
        <f t="shared" si="27"/>
        <v>1512</v>
      </c>
      <c r="I300" s="22" t="s">
        <v>455</v>
      </c>
    </row>
    <row r="301" spans="1:9" s="28" customFormat="1" ht="12.75">
      <c r="A301" s="19" t="s">
        <v>491</v>
      </c>
      <c r="B301" s="25" t="s">
        <v>475</v>
      </c>
      <c r="C301" s="21"/>
      <c r="D301" s="26" t="s">
        <v>348</v>
      </c>
      <c r="E301" s="21" t="s">
        <v>456</v>
      </c>
      <c r="F301" s="60">
        <v>150</v>
      </c>
      <c r="G301" s="55">
        <f>+F301*4</f>
        <v>600</v>
      </c>
      <c r="H301" s="55">
        <f t="shared" si="27"/>
        <v>630</v>
      </c>
      <c r="I301" s="22" t="s">
        <v>457</v>
      </c>
    </row>
    <row r="302" spans="1:9" s="28" customFormat="1" ht="12.75">
      <c r="A302" s="75" t="s">
        <v>216</v>
      </c>
      <c r="B302" s="76"/>
      <c r="C302" s="76"/>
      <c r="D302" s="76"/>
      <c r="E302" s="76"/>
      <c r="F302" s="77"/>
      <c r="G302" s="59">
        <f>SUM(G272:G301)</f>
        <v>49264.5</v>
      </c>
      <c r="H302" s="59">
        <f>SUM(H272:H301)</f>
        <v>51727.725000000006</v>
      </c>
      <c r="I302" s="43"/>
    </row>
    <row r="303" spans="1:9" s="28" customFormat="1" ht="12.75">
      <c r="A303" s="46"/>
      <c r="B303" s="46"/>
      <c r="C303" s="46"/>
      <c r="D303" s="46"/>
      <c r="E303" s="46"/>
      <c r="F303" s="46"/>
      <c r="G303" s="50"/>
      <c r="H303" s="50"/>
      <c r="I303" s="48"/>
    </row>
    <row r="304" spans="1:9" s="28" customFormat="1" ht="12.75">
      <c r="A304" s="28" t="s">
        <v>124</v>
      </c>
      <c r="D304" s="49"/>
    </row>
    <row r="305" spans="1:9" s="28" customFormat="1" ht="12.75">
      <c r="A305" s="67" t="s">
        <v>217</v>
      </c>
      <c r="B305" s="67"/>
      <c r="C305" s="67"/>
      <c r="D305" s="67"/>
      <c r="E305" s="67"/>
      <c r="F305" s="67"/>
      <c r="G305" s="67"/>
      <c r="H305" s="67"/>
      <c r="I305" s="67"/>
    </row>
    <row r="306" spans="1:9" s="28" customFormat="1" ht="12.75">
      <c r="A306" s="68" t="s">
        <v>218</v>
      </c>
      <c r="B306" s="68"/>
      <c r="C306" s="68"/>
      <c r="D306" s="68"/>
      <c r="E306" s="68"/>
      <c r="F306" s="68"/>
      <c r="G306" s="68"/>
      <c r="H306" s="68"/>
      <c r="I306" s="68"/>
    </row>
    <row r="307" spans="1:9" s="28" customFormat="1" ht="12.75">
      <c r="A307" s="67" t="s">
        <v>127</v>
      </c>
      <c r="B307" s="67"/>
      <c r="C307" s="67"/>
      <c r="D307" s="67"/>
      <c r="E307" s="67"/>
      <c r="F307" s="67"/>
      <c r="G307" s="67"/>
      <c r="H307" s="67"/>
      <c r="I307" s="67"/>
    </row>
    <row r="308" spans="1:9" s="28" customFormat="1" ht="12.75">
      <c r="A308" s="67" t="s">
        <v>219</v>
      </c>
      <c r="B308" s="67"/>
      <c r="C308" s="67"/>
      <c r="D308" s="67"/>
      <c r="E308" s="67"/>
      <c r="F308" s="67"/>
      <c r="G308" s="67"/>
      <c r="H308" s="67"/>
      <c r="I308" s="67"/>
    </row>
    <row r="309" spans="1:9" s="28" customFormat="1" ht="12.75">
      <c r="A309" s="67" t="s">
        <v>129</v>
      </c>
      <c r="B309" s="67"/>
      <c r="C309" s="67"/>
      <c r="D309" s="67"/>
      <c r="E309" s="67"/>
      <c r="F309" s="67"/>
      <c r="G309" s="67"/>
      <c r="H309" s="67"/>
      <c r="I309" s="67"/>
    </row>
    <row r="310" spans="1:9" s="28" customFormat="1" ht="30" customHeight="1">
      <c r="A310" s="66" t="s">
        <v>220</v>
      </c>
      <c r="B310" s="66"/>
      <c r="C310" s="66"/>
      <c r="D310" s="66"/>
      <c r="E310" s="66"/>
      <c r="F310" s="66"/>
      <c r="G310" s="66"/>
      <c r="H310" s="66"/>
      <c r="I310" s="66"/>
    </row>
    <row r="311" spans="1:9" s="28" customFormat="1" ht="12.75"/>
    <row r="312" spans="1:9" s="28" customFormat="1" ht="12.75"/>
    <row r="313" spans="1:9" s="15" customFormat="1" ht="30" customHeight="1">
      <c r="A313" s="69" t="s">
        <v>221</v>
      </c>
      <c r="B313" s="69"/>
      <c r="C313" s="69"/>
      <c r="D313" s="69"/>
      <c r="E313" s="69"/>
      <c r="F313" s="69"/>
      <c r="G313" s="69"/>
      <c r="H313" s="69"/>
      <c r="I313" s="69"/>
    </row>
    <row r="314" spans="1:9" s="15" customFormat="1">
      <c r="A314" s="69" t="s">
        <v>411</v>
      </c>
      <c r="B314" s="69"/>
      <c r="C314" s="69"/>
      <c r="D314" s="69"/>
      <c r="E314" s="69"/>
      <c r="F314" s="69"/>
      <c r="G314" s="69"/>
      <c r="H314" s="69"/>
      <c r="I314" s="69"/>
    </row>
    <row r="315" spans="1:9" s="28" customFormat="1" ht="15.75" customHeight="1">
      <c r="A315" s="66" t="s">
        <v>245</v>
      </c>
      <c r="B315" s="66"/>
      <c r="C315" s="66"/>
      <c r="D315" s="66"/>
      <c r="E315" s="66"/>
      <c r="F315" s="66"/>
      <c r="G315" s="66"/>
      <c r="H315" s="66"/>
      <c r="I315" s="66"/>
    </row>
    <row r="316" spans="1:9" s="28" customFormat="1" ht="63.75">
      <c r="A316" s="41" t="s">
        <v>3</v>
      </c>
      <c r="B316" s="42" t="s">
        <v>4</v>
      </c>
      <c r="C316" s="42" t="s">
        <v>5</v>
      </c>
      <c r="D316" s="42" t="s">
        <v>6</v>
      </c>
      <c r="E316" s="42" t="s">
        <v>7</v>
      </c>
      <c r="F316" s="42" t="s">
        <v>8</v>
      </c>
      <c r="G316" s="42" t="s">
        <v>9</v>
      </c>
      <c r="H316" s="42" t="s">
        <v>10</v>
      </c>
      <c r="I316" s="42" t="s">
        <v>11</v>
      </c>
    </row>
    <row r="317" spans="1:9" s="28" customFormat="1" ht="12.75">
      <c r="A317" s="18">
        <v>1</v>
      </c>
      <c r="B317" s="18">
        <v>2</v>
      </c>
      <c r="C317" s="18">
        <v>3</v>
      </c>
      <c r="D317" s="18">
        <v>4</v>
      </c>
      <c r="E317" s="18">
        <v>5</v>
      </c>
      <c r="F317" s="18">
        <v>6</v>
      </c>
      <c r="G317" s="18">
        <v>7</v>
      </c>
      <c r="H317" s="18">
        <v>8</v>
      </c>
      <c r="I317" s="18">
        <v>9</v>
      </c>
    </row>
    <row r="318" spans="1:9" s="28" customFormat="1" ht="51">
      <c r="A318" s="19" t="s">
        <v>133</v>
      </c>
      <c r="B318" s="27" t="s">
        <v>222</v>
      </c>
      <c r="C318" s="21">
        <v>5500</v>
      </c>
      <c r="D318" s="21"/>
      <c r="E318" s="21"/>
      <c r="F318" s="58"/>
      <c r="G318" s="58"/>
      <c r="H318" s="58"/>
      <c r="I318" s="21"/>
    </row>
    <row r="319" spans="1:9" s="28" customFormat="1" ht="12.75">
      <c r="A319" s="19" t="s">
        <v>15</v>
      </c>
      <c r="B319" s="20" t="s">
        <v>256</v>
      </c>
      <c r="C319" s="21"/>
      <c r="D319" s="21">
        <v>13</v>
      </c>
      <c r="E319" s="21" t="s">
        <v>257</v>
      </c>
      <c r="F319" s="55">
        <v>750</v>
      </c>
      <c r="G319" s="55">
        <f>+F319*D319</f>
        <v>9750</v>
      </c>
      <c r="H319" s="55">
        <f>+G319*1.05</f>
        <v>10237.5</v>
      </c>
      <c r="I319" s="22" t="s">
        <v>505</v>
      </c>
    </row>
    <row r="320" spans="1:9" s="28" customFormat="1" ht="25.5">
      <c r="A320" s="19" t="s">
        <v>16</v>
      </c>
      <c r="B320" s="20" t="s">
        <v>525</v>
      </c>
      <c r="C320" s="21"/>
      <c r="D320" s="21">
        <v>9</v>
      </c>
      <c r="E320" s="21" t="s">
        <v>258</v>
      </c>
      <c r="F320" s="55">
        <v>200</v>
      </c>
      <c r="G320" s="55">
        <f t="shared" ref="G320" si="28">+F320*D320</f>
        <v>1800</v>
      </c>
      <c r="H320" s="55">
        <f t="shared" ref="H320" si="29">+G320*1.05</f>
        <v>1890</v>
      </c>
      <c r="I320" s="22" t="s">
        <v>506</v>
      </c>
    </row>
    <row r="321" spans="1:9" s="28" customFormat="1" ht="12.75">
      <c r="A321" s="19" t="s">
        <v>240</v>
      </c>
      <c r="B321" s="20" t="s">
        <v>259</v>
      </c>
      <c r="C321" s="21"/>
      <c r="D321" s="21">
        <v>13</v>
      </c>
      <c r="E321" s="21" t="s">
        <v>260</v>
      </c>
      <c r="F321" s="55">
        <v>170</v>
      </c>
      <c r="G321" s="55">
        <f t="shared" ref="G321" si="30">+F321*D321</f>
        <v>2210</v>
      </c>
      <c r="H321" s="55">
        <f t="shared" ref="H321" si="31">+G321*1.05</f>
        <v>2320.5</v>
      </c>
      <c r="I321" s="22" t="s">
        <v>507</v>
      </c>
    </row>
    <row r="322" spans="1:9" s="28" customFormat="1" ht="12.75">
      <c r="A322" s="19" t="s">
        <v>241</v>
      </c>
      <c r="B322" s="20" t="s">
        <v>407</v>
      </c>
      <c r="C322" s="21"/>
      <c r="D322" s="21">
        <v>12</v>
      </c>
      <c r="E322" s="21" t="s">
        <v>260</v>
      </c>
      <c r="F322" s="55">
        <v>1.6</v>
      </c>
      <c r="G322" s="55">
        <f t="shared" ref="G322:G323" si="32">+F322*D322</f>
        <v>19.200000000000003</v>
      </c>
      <c r="H322" s="55">
        <f>+G322*1.21</f>
        <v>23.232000000000003</v>
      </c>
      <c r="I322" s="22" t="s">
        <v>508</v>
      </c>
    </row>
    <row r="323" spans="1:9" s="28" customFormat="1" ht="12.75">
      <c r="A323" s="19" t="s">
        <v>242</v>
      </c>
      <c r="B323" s="7" t="s">
        <v>416</v>
      </c>
      <c r="C323" s="21"/>
      <c r="D323" s="21">
        <v>1</v>
      </c>
      <c r="E323" s="21" t="s">
        <v>417</v>
      </c>
      <c r="F323" s="55">
        <v>30</v>
      </c>
      <c r="G323" s="55">
        <f t="shared" si="32"/>
        <v>30</v>
      </c>
      <c r="H323" s="55">
        <f>+G323*1.21</f>
        <v>36.299999999999997</v>
      </c>
      <c r="I323" s="22" t="s">
        <v>509</v>
      </c>
    </row>
    <row r="324" spans="1:9" s="28" customFormat="1" ht="12.75">
      <c r="A324" s="70" t="s">
        <v>223</v>
      </c>
      <c r="B324" s="70"/>
      <c r="C324" s="70"/>
      <c r="D324" s="70"/>
      <c r="E324" s="70"/>
      <c r="F324" s="70"/>
      <c r="G324" s="59">
        <f>SUM(G319:G323)</f>
        <v>13809.2</v>
      </c>
      <c r="H324" s="59">
        <f>SUM(H319:H323)</f>
        <v>14507.531999999999</v>
      </c>
      <c r="I324" s="43"/>
    </row>
    <row r="325" spans="1:9" s="28" customFormat="1" ht="12.75">
      <c r="A325" s="46"/>
      <c r="B325" s="46"/>
      <c r="C325" s="46"/>
      <c r="D325" s="46"/>
      <c r="E325" s="46"/>
      <c r="F325" s="46"/>
      <c r="G325" s="50"/>
      <c r="H325" s="50"/>
      <c r="I325" s="48"/>
    </row>
    <row r="326" spans="1:9" s="28" customFormat="1" ht="12.75">
      <c r="A326" s="28" t="s">
        <v>124</v>
      </c>
    </row>
    <row r="327" spans="1:9" s="28" customFormat="1" ht="12.75">
      <c r="A327" s="67" t="s">
        <v>125</v>
      </c>
      <c r="B327" s="67"/>
      <c r="C327" s="67"/>
      <c r="D327" s="67"/>
      <c r="E327" s="67"/>
      <c r="F327" s="67"/>
      <c r="G327" s="67"/>
      <c r="H327" s="67"/>
      <c r="I327" s="67"/>
    </row>
    <row r="328" spans="1:9" s="28" customFormat="1" ht="15" customHeight="1">
      <c r="A328" s="68" t="s">
        <v>126</v>
      </c>
      <c r="B328" s="68"/>
      <c r="C328" s="68"/>
      <c r="D328" s="68"/>
      <c r="E328" s="68"/>
      <c r="F328" s="68"/>
      <c r="G328" s="68"/>
      <c r="H328" s="68"/>
      <c r="I328" s="68"/>
    </row>
    <row r="329" spans="1:9" s="28" customFormat="1" ht="12.75">
      <c r="A329" s="67" t="s">
        <v>127</v>
      </c>
      <c r="B329" s="67"/>
      <c r="C329" s="67"/>
      <c r="D329" s="67"/>
      <c r="E329" s="67"/>
      <c r="F329" s="67"/>
      <c r="G329" s="67"/>
      <c r="H329" s="67"/>
      <c r="I329" s="67"/>
    </row>
    <row r="330" spans="1:9" s="28" customFormat="1" ht="12.75">
      <c r="A330" s="67" t="s">
        <v>208</v>
      </c>
      <c r="B330" s="67"/>
      <c r="C330" s="67"/>
      <c r="D330" s="67"/>
      <c r="E330" s="67"/>
      <c r="F330" s="67"/>
      <c r="G330" s="67"/>
      <c r="H330" s="67"/>
      <c r="I330" s="67"/>
    </row>
    <row r="331" spans="1:9" s="28" customFormat="1" ht="12.75">
      <c r="A331" s="67" t="s">
        <v>129</v>
      </c>
      <c r="B331" s="67"/>
      <c r="C331" s="67"/>
      <c r="D331" s="67"/>
      <c r="E331" s="67"/>
      <c r="F331" s="67"/>
      <c r="G331" s="67"/>
      <c r="H331" s="67"/>
      <c r="I331" s="67"/>
    </row>
    <row r="332" spans="1:9" s="28" customFormat="1" ht="41.25" customHeight="1">
      <c r="A332" s="66" t="s">
        <v>130</v>
      </c>
      <c r="B332" s="66"/>
      <c r="C332" s="66"/>
      <c r="D332" s="66"/>
      <c r="E332" s="66"/>
      <c r="F332" s="66"/>
      <c r="G332" s="66"/>
      <c r="H332" s="66"/>
      <c r="I332" s="66"/>
    </row>
    <row r="333" spans="1:9" s="28" customFormat="1" ht="12.75"/>
    <row r="334" spans="1:9" s="15" customFormat="1">
      <c r="A334" s="69" t="s">
        <v>224</v>
      </c>
      <c r="B334" s="69"/>
      <c r="C334" s="69"/>
      <c r="D334" s="69"/>
      <c r="E334" s="69"/>
      <c r="F334" s="69"/>
      <c r="G334" s="69"/>
      <c r="H334" s="69"/>
      <c r="I334" s="69"/>
    </row>
    <row r="335" spans="1:9" s="15" customFormat="1">
      <c r="A335" s="73" t="s">
        <v>412</v>
      </c>
      <c r="B335" s="73"/>
      <c r="C335" s="73"/>
      <c r="D335" s="73"/>
      <c r="E335" s="73"/>
      <c r="F335" s="73"/>
      <c r="G335" s="73"/>
      <c r="H335" s="73"/>
      <c r="I335" s="73"/>
    </row>
    <row r="336" spans="1:9" s="28" customFormat="1" ht="43.5" customHeight="1">
      <c r="A336" s="78" t="s">
        <v>247</v>
      </c>
      <c r="B336" s="78"/>
      <c r="C336" s="78"/>
      <c r="D336" s="78"/>
      <c r="E336" s="78"/>
      <c r="F336" s="78"/>
      <c r="G336" s="78"/>
      <c r="H336" s="78"/>
      <c r="I336" s="78"/>
    </row>
    <row r="337" spans="1:9" s="28" customFormat="1" ht="63.75">
      <c r="A337" s="41" t="s">
        <v>3</v>
      </c>
      <c r="B337" s="42" t="s">
        <v>4</v>
      </c>
      <c r="C337" s="42" t="s">
        <v>5</v>
      </c>
      <c r="D337" s="42" t="s">
        <v>6</v>
      </c>
      <c r="E337" s="42" t="s">
        <v>7</v>
      </c>
      <c r="F337" s="42" t="s">
        <v>8</v>
      </c>
      <c r="G337" s="42" t="s">
        <v>9</v>
      </c>
      <c r="H337" s="42" t="s">
        <v>10</v>
      </c>
      <c r="I337" s="42" t="s">
        <v>11</v>
      </c>
    </row>
    <row r="338" spans="1:9" s="28" customFormat="1" ht="12.75">
      <c r="A338" s="18">
        <v>1</v>
      </c>
      <c r="B338" s="18">
        <v>2</v>
      </c>
      <c r="C338" s="18">
        <v>3</v>
      </c>
      <c r="D338" s="18">
        <v>4</v>
      </c>
      <c r="E338" s="18">
        <v>5</v>
      </c>
      <c r="F338" s="18">
        <v>6</v>
      </c>
      <c r="G338" s="18">
        <v>7</v>
      </c>
      <c r="H338" s="18">
        <v>8</v>
      </c>
      <c r="I338" s="18">
        <v>9</v>
      </c>
    </row>
    <row r="339" spans="1:9" s="28" customFormat="1" ht="12.75">
      <c r="A339" s="19" t="s">
        <v>133</v>
      </c>
      <c r="B339" s="29" t="s">
        <v>225</v>
      </c>
      <c r="C339" s="21">
        <v>1000</v>
      </c>
      <c r="D339" s="21"/>
      <c r="E339" s="21"/>
      <c r="F339" s="58"/>
      <c r="G339" s="36"/>
      <c r="H339" s="21"/>
      <c r="I339" s="34"/>
    </row>
    <row r="340" spans="1:9" s="28" customFormat="1" ht="12.75">
      <c r="A340" s="19" t="s">
        <v>15</v>
      </c>
      <c r="B340" s="20" t="s">
        <v>344</v>
      </c>
      <c r="C340" s="21"/>
      <c r="D340" s="21" t="s">
        <v>342</v>
      </c>
      <c r="E340" s="21" t="s">
        <v>343</v>
      </c>
      <c r="F340" s="55">
        <v>142</v>
      </c>
      <c r="G340" s="55">
        <f>+F340*11</f>
        <v>1562</v>
      </c>
      <c r="H340" s="55">
        <f>+G340*1.05</f>
        <v>1640.1000000000001</v>
      </c>
      <c r="I340" s="22" t="s">
        <v>511</v>
      </c>
    </row>
    <row r="341" spans="1:9" s="28" customFormat="1" ht="12.75">
      <c r="A341" s="19" t="s">
        <v>17</v>
      </c>
      <c r="B341" s="29" t="s">
        <v>226</v>
      </c>
      <c r="C341" s="21">
        <v>700</v>
      </c>
      <c r="D341" s="21"/>
      <c r="E341" s="21"/>
      <c r="F341" s="55"/>
      <c r="G341" s="55"/>
      <c r="H341" s="55"/>
      <c r="I341" s="22"/>
    </row>
    <row r="342" spans="1:9" s="28" customFormat="1" ht="12.75">
      <c r="A342" s="19" t="s">
        <v>19</v>
      </c>
      <c r="B342" s="20" t="s">
        <v>346</v>
      </c>
      <c r="C342" s="21"/>
      <c r="D342" s="21" t="s">
        <v>345</v>
      </c>
      <c r="E342" s="21" t="s">
        <v>343</v>
      </c>
      <c r="F342" s="55">
        <v>142</v>
      </c>
      <c r="G342" s="55">
        <f>+F342*8</f>
        <v>1136</v>
      </c>
      <c r="H342" s="55">
        <f>+G342*1.05</f>
        <v>1192.8</v>
      </c>
      <c r="I342" s="22" t="s">
        <v>512</v>
      </c>
    </row>
    <row r="343" spans="1:9" s="28" customFormat="1" ht="12.75">
      <c r="A343" s="19" t="s">
        <v>21</v>
      </c>
      <c r="B343" s="29" t="s">
        <v>227</v>
      </c>
      <c r="C343" s="21">
        <v>800</v>
      </c>
      <c r="D343" s="21"/>
      <c r="E343" s="21"/>
      <c r="F343" s="55"/>
      <c r="G343" s="55"/>
      <c r="H343" s="55"/>
      <c r="I343" s="22"/>
    </row>
    <row r="344" spans="1:9" s="28" customFormat="1" ht="12.75">
      <c r="A344" s="19" t="s">
        <v>23</v>
      </c>
      <c r="B344" s="20" t="s">
        <v>227</v>
      </c>
      <c r="C344" s="21"/>
      <c r="D344" s="21" t="s">
        <v>347</v>
      </c>
      <c r="E344" s="21" t="s">
        <v>343</v>
      </c>
      <c r="F344" s="55">
        <v>142</v>
      </c>
      <c r="G344" s="55">
        <f>+F344*9</f>
        <v>1278</v>
      </c>
      <c r="H344" s="55">
        <f>+G344*1.05</f>
        <v>1341.9</v>
      </c>
      <c r="I344" s="22" t="s">
        <v>513</v>
      </c>
    </row>
    <row r="345" spans="1:9" s="28" customFormat="1" ht="12.75">
      <c r="A345" s="19" t="s">
        <v>25</v>
      </c>
      <c r="B345" s="29" t="s">
        <v>228</v>
      </c>
      <c r="C345" s="21">
        <v>800</v>
      </c>
      <c r="D345" s="21"/>
      <c r="E345" s="21"/>
      <c r="F345" s="55"/>
      <c r="G345" s="55"/>
      <c r="H345" s="55"/>
      <c r="I345" s="22"/>
    </row>
    <row r="346" spans="1:9" s="28" customFormat="1" ht="12.75">
      <c r="A346" s="19" t="s">
        <v>27</v>
      </c>
      <c r="B346" s="20" t="s">
        <v>228</v>
      </c>
      <c r="C346" s="21"/>
      <c r="D346" s="21" t="s">
        <v>347</v>
      </c>
      <c r="E346" s="21" t="s">
        <v>343</v>
      </c>
      <c r="F346" s="55">
        <v>142</v>
      </c>
      <c r="G346" s="55">
        <f>+F346*9</f>
        <v>1278</v>
      </c>
      <c r="H346" s="55">
        <f>+G346*1.05</f>
        <v>1341.9</v>
      </c>
      <c r="I346" s="22" t="s">
        <v>514</v>
      </c>
    </row>
    <row r="347" spans="1:9" s="28" customFormat="1" ht="12.75">
      <c r="A347" s="19" t="s">
        <v>29</v>
      </c>
      <c r="B347" s="29" t="s">
        <v>229</v>
      </c>
      <c r="C347" s="21">
        <v>300</v>
      </c>
      <c r="D347" s="21"/>
      <c r="E347" s="21"/>
      <c r="F347" s="55"/>
      <c r="G347" s="55"/>
      <c r="H347" s="55"/>
      <c r="I347" s="22"/>
    </row>
    <row r="348" spans="1:9" s="28" customFormat="1" ht="12.75">
      <c r="A348" s="19" t="s">
        <v>31</v>
      </c>
      <c r="B348" s="20" t="s">
        <v>229</v>
      </c>
      <c r="C348" s="21"/>
      <c r="D348" s="21" t="s">
        <v>348</v>
      </c>
      <c r="E348" s="21" t="s">
        <v>343</v>
      </c>
      <c r="F348" s="55">
        <v>159</v>
      </c>
      <c r="G348" s="55">
        <f>+F348*4</f>
        <v>636</v>
      </c>
      <c r="H348" s="55">
        <f>+G348*1.05</f>
        <v>667.80000000000007</v>
      </c>
      <c r="I348" s="22" t="s">
        <v>515</v>
      </c>
    </row>
    <row r="349" spans="1:9" s="28" customFormat="1" ht="12.75">
      <c r="A349" s="19" t="s">
        <v>33</v>
      </c>
      <c r="B349" s="23" t="s">
        <v>230</v>
      </c>
      <c r="C349" s="21">
        <v>100</v>
      </c>
      <c r="D349" s="21"/>
      <c r="E349" s="21"/>
      <c r="F349" s="55"/>
      <c r="G349" s="55"/>
      <c r="H349" s="55"/>
      <c r="I349" s="22"/>
    </row>
    <row r="350" spans="1:9" s="28" customFormat="1" ht="12.75">
      <c r="A350" s="19" t="s">
        <v>35</v>
      </c>
      <c r="B350" s="20" t="s">
        <v>230</v>
      </c>
      <c r="C350" s="21"/>
      <c r="D350" s="21" t="s">
        <v>349</v>
      </c>
      <c r="E350" s="21" t="s">
        <v>343</v>
      </c>
      <c r="F350" s="55">
        <v>159</v>
      </c>
      <c r="G350" s="55">
        <f>+F350*2</f>
        <v>318</v>
      </c>
      <c r="H350" s="55">
        <f>+G350*1.05</f>
        <v>333.90000000000003</v>
      </c>
      <c r="I350" s="22" t="s">
        <v>516</v>
      </c>
    </row>
    <row r="351" spans="1:9" s="28" customFormat="1" ht="12.75">
      <c r="A351" s="19" t="s">
        <v>37</v>
      </c>
      <c r="B351" s="29" t="s">
        <v>231</v>
      </c>
      <c r="C351" s="21">
        <v>200</v>
      </c>
      <c r="D351" s="21"/>
      <c r="E351" s="21"/>
      <c r="F351" s="55"/>
      <c r="G351" s="55"/>
      <c r="H351" s="55"/>
      <c r="I351" s="22"/>
    </row>
    <row r="352" spans="1:9" s="28" customFormat="1" ht="12.75">
      <c r="A352" s="19" t="s">
        <v>39</v>
      </c>
      <c r="B352" s="20" t="s">
        <v>231</v>
      </c>
      <c r="C352" s="21"/>
      <c r="D352" s="21" t="s">
        <v>350</v>
      </c>
      <c r="E352" s="21" t="s">
        <v>343</v>
      </c>
      <c r="F352" s="55">
        <v>142</v>
      </c>
      <c r="G352" s="55">
        <f>+F352*3</f>
        <v>426</v>
      </c>
      <c r="H352" s="55">
        <f>+G352*1.05</f>
        <v>447.3</v>
      </c>
      <c r="I352" s="22" t="s">
        <v>517</v>
      </c>
    </row>
    <row r="353" spans="1:9" s="28" customFormat="1" ht="12.75">
      <c r="A353" s="19" t="s">
        <v>41</v>
      </c>
      <c r="B353" s="29" t="s">
        <v>232</v>
      </c>
      <c r="C353" s="21">
        <v>200</v>
      </c>
      <c r="D353" s="21"/>
      <c r="E353" s="21"/>
      <c r="F353" s="55"/>
      <c r="G353" s="55"/>
      <c r="H353" s="55"/>
      <c r="I353" s="22"/>
    </row>
    <row r="354" spans="1:9" s="28" customFormat="1" ht="12.75">
      <c r="A354" s="19" t="s">
        <v>43</v>
      </c>
      <c r="B354" s="20" t="s">
        <v>232</v>
      </c>
      <c r="C354" s="21"/>
      <c r="D354" s="21" t="s">
        <v>350</v>
      </c>
      <c r="E354" s="21" t="s">
        <v>343</v>
      </c>
      <c r="F354" s="55">
        <v>142</v>
      </c>
      <c r="G354" s="55">
        <f>+F354*3</f>
        <v>426</v>
      </c>
      <c r="H354" s="55">
        <f>+G354*1.05</f>
        <v>447.3</v>
      </c>
      <c r="I354" s="22" t="s">
        <v>518</v>
      </c>
    </row>
    <row r="355" spans="1:9" s="28" customFormat="1" ht="12.75">
      <c r="A355" s="19" t="s">
        <v>45</v>
      </c>
      <c r="B355" s="29" t="s">
        <v>233</v>
      </c>
      <c r="C355" s="21">
        <v>300</v>
      </c>
      <c r="D355" s="21"/>
      <c r="E355" s="21"/>
      <c r="F355" s="55"/>
      <c r="G355" s="55"/>
      <c r="H355" s="55"/>
      <c r="I355" s="22"/>
    </row>
    <row r="356" spans="1:9" s="28" customFormat="1" ht="12.75">
      <c r="A356" s="19" t="s">
        <v>47</v>
      </c>
      <c r="B356" s="20" t="s">
        <v>233</v>
      </c>
      <c r="C356" s="21"/>
      <c r="D356" s="21" t="s">
        <v>348</v>
      </c>
      <c r="E356" s="21" t="s">
        <v>343</v>
      </c>
      <c r="F356" s="55">
        <v>159</v>
      </c>
      <c r="G356" s="55">
        <f>+F356*4</f>
        <v>636</v>
      </c>
      <c r="H356" s="55">
        <f>+G356*1.05</f>
        <v>667.80000000000007</v>
      </c>
      <c r="I356" s="22" t="s">
        <v>519</v>
      </c>
    </row>
    <row r="357" spans="1:9" s="28" customFormat="1" ht="12.75">
      <c r="A357" s="19" t="s">
        <v>48</v>
      </c>
      <c r="B357" s="29" t="s">
        <v>234</v>
      </c>
      <c r="C357" s="21">
        <v>200</v>
      </c>
      <c r="D357" s="21"/>
      <c r="E357" s="21"/>
      <c r="F357" s="55"/>
      <c r="G357" s="55"/>
      <c r="H357" s="55"/>
      <c r="I357" s="22"/>
    </row>
    <row r="358" spans="1:9" s="28" customFormat="1" ht="12.75">
      <c r="A358" s="19" t="s">
        <v>50</v>
      </c>
      <c r="B358" s="20" t="s">
        <v>234</v>
      </c>
      <c r="C358" s="21"/>
      <c r="D358" s="21" t="s">
        <v>350</v>
      </c>
      <c r="E358" s="21" t="s">
        <v>343</v>
      </c>
      <c r="F358" s="55">
        <v>300</v>
      </c>
      <c r="G358" s="55">
        <f>+F358*3</f>
        <v>900</v>
      </c>
      <c r="H358" s="55">
        <f>+G358*1.05</f>
        <v>945</v>
      </c>
      <c r="I358" s="22" t="s">
        <v>520</v>
      </c>
    </row>
    <row r="359" spans="1:9" s="28" customFormat="1" ht="12.75">
      <c r="A359" s="4" t="s">
        <v>51</v>
      </c>
      <c r="B359" s="37" t="s">
        <v>492</v>
      </c>
      <c r="C359" s="21"/>
      <c r="D359" s="21" t="s">
        <v>349</v>
      </c>
      <c r="E359" s="38" t="s">
        <v>359</v>
      </c>
      <c r="F359" s="56">
        <v>45.2</v>
      </c>
      <c r="G359" s="55">
        <f>+F359*2</f>
        <v>90.4</v>
      </c>
      <c r="H359" s="55">
        <f t="shared" ref="H359:H362" si="33">+G359*1.05</f>
        <v>94.920000000000016</v>
      </c>
      <c r="I359" s="22" t="s">
        <v>521</v>
      </c>
    </row>
    <row r="360" spans="1:9" s="28" customFormat="1" ht="12.75">
      <c r="A360" s="4" t="s">
        <v>351</v>
      </c>
      <c r="B360" s="37" t="s">
        <v>357</v>
      </c>
      <c r="C360" s="21"/>
      <c r="D360" s="21" t="s">
        <v>349</v>
      </c>
      <c r="E360" s="38" t="s">
        <v>355</v>
      </c>
      <c r="F360" s="56">
        <v>168</v>
      </c>
      <c r="G360" s="55">
        <f t="shared" ref="G360:G362" si="34">+F360*2</f>
        <v>336</v>
      </c>
      <c r="H360" s="55">
        <f t="shared" si="33"/>
        <v>352.8</v>
      </c>
      <c r="I360" s="37" t="s">
        <v>522</v>
      </c>
    </row>
    <row r="361" spans="1:9" s="28" customFormat="1" ht="12.75">
      <c r="A361" s="4" t="s">
        <v>352</v>
      </c>
      <c r="B361" s="37" t="s">
        <v>358</v>
      </c>
      <c r="C361" s="21"/>
      <c r="D361" s="21" t="s">
        <v>349</v>
      </c>
      <c r="E361" s="38" t="s">
        <v>355</v>
      </c>
      <c r="F361" s="56">
        <v>168</v>
      </c>
      <c r="G361" s="55">
        <f t="shared" si="34"/>
        <v>336</v>
      </c>
      <c r="H361" s="55">
        <f t="shared" si="33"/>
        <v>352.8</v>
      </c>
      <c r="I361" s="37" t="s">
        <v>523</v>
      </c>
    </row>
    <row r="362" spans="1:9" s="28" customFormat="1" ht="12.75">
      <c r="A362" s="4" t="s">
        <v>353</v>
      </c>
      <c r="B362" s="37" t="s">
        <v>354</v>
      </c>
      <c r="C362" s="21"/>
      <c r="D362" s="21" t="s">
        <v>349</v>
      </c>
      <c r="E362" s="9" t="s">
        <v>356</v>
      </c>
      <c r="F362" s="55">
        <v>58</v>
      </c>
      <c r="G362" s="55">
        <f t="shared" si="34"/>
        <v>116</v>
      </c>
      <c r="H362" s="55">
        <f t="shared" si="33"/>
        <v>121.80000000000001</v>
      </c>
      <c r="I362" s="37" t="s">
        <v>524</v>
      </c>
    </row>
    <row r="363" spans="1:9" s="28" customFormat="1" ht="12.75">
      <c r="A363" s="70" t="s">
        <v>235</v>
      </c>
      <c r="B363" s="70"/>
      <c r="C363" s="70"/>
      <c r="D363" s="70"/>
      <c r="E363" s="70"/>
      <c r="F363" s="70"/>
      <c r="G363" s="57">
        <f>SUM(G340:G362)</f>
        <v>9474.4</v>
      </c>
      <c r="H363" s="57">
        <f>SUM(H340:H362)</f>
        <v>9948.119999999999</v>
      </c>
      <c r="I363" s="18"/>
    </row>
    <row r="364" spans="1:9" s="28" customFormat="1" ht="12.75">
      <c r="A364" s="46"/>
      <c r="B364" s="46"/>
      <c r="C364" s="46"/>
      <c r="D364" s="46"/>
      <c r="E364" s="46"/>
      <c r="F364" s="46"/>
      <c r="G364" s="51"/>
      <c r="H364" s="51"/>
      <c r="I364" s="39"/>
    </row>
    <row r="365" spans="1:9" s="28" customFormat="1" ht="12.75">
      <c r="A365" s="28" t="s">
        <v>124</v>
      </c>
    </row>
    <row r="366" spans="1:9" s="28" customFormat="1" ht="12.75">
      <c r="A366" s="67" t="s">
        <v>125</v>
      </c>
      <c r="B366" s="67"/>
      <c r="C366" s="67"/>
      <c r="D366" s="67"/>
      <c r="E366" s="67"/>
      <c r="F366" s="67"/>
      <c r="G366" s="67"/>
      <c r="H366" s="67"/>
      <c r="I366" s="67"/>
    </row>
    <row r="367" spans="1:9" s="28" customFormat="1" ht="15" customHeight="1">
      <c r="A367" s="68" t="s">
        <v>126</v>
      </c>
      <c r="B367" s="68"/>
      <c r="C367" s="68"/>
      <c r="D367" s="68"/>
      <c r="E367" s="68"/>
      <c r="F367" s="68"/>
      <c r="G367" s="68"/>
      <c r="H367" s="68"/>
      <c r="I367" s="68"/>
    </row>
    <row r="368" spans="1:9" s="28" customFormat="1" ht="12.75">
      <c r="A368" s="67" t="s">
        <v>127</v>
      </c>
      <c r="B368" s="67"/>
      <c r="C368" s="67"/>
      <c r="D368" s="67"/>
      <c r="E368" s="67"/>
      <c r="F368" s="67"/>
      <c r="G368" s="67"/>
      <c r="H368" s="67"/>
      <c r="I368" s="67"/>
    </row>
    <row r="369" spans="1:9" s="28" customFormat="1" ht="12.75">
      <c r="A369" s="67" t="s">
        <v>208</v>
      </c>
      <c r="B369" s="67"/>
      <c r="C369" s="67"/>
      <c r="D369" s="67"/>
      <c r="E369" s="67"/>
      <c r="F369" s="67"/>
      <c r="G369" s="67"/>
      <c r="H369" s="67"/>
      <c r="I369" s="67"/>
    </row>
    <row r="370" spans="1:9" s="28" customFormat="1" ht="12.75">
      <c r="A370" s="67" t="s">
        <v>129</v>
      </c>
      <c r="B370" s="67"/>
      <c r="C370" s="67"/>
      <c r="D370" s="67"/>
      <c r="E370" s="67"/>
      <c r="F370" s="67"/>
      <c r="G370" s="67"/>
      <c r="H370" s="67"/>
      <c r="I370" s="67"/>
    </row>
    <row r="371" spans="1:9" s="28" customFormat="1" ht="34.5" customHeight="1">
      <c r="A371" s="66" t="s">
        <v>130</v>
      </c>
      <c r="B371" s="66"/>
      <c r="C371" s="66"/>
      <c r="D371" s="66"/>
      <c r="E371" s="66"/>
      <c r="F371" s="66"/>
      <c r="G371" s="66"/>
      <c r="H371" s="66"/>
      <c r="I371" s="66"/>
    </row>
    <row r="372" spans="1:9" s="28" customFormat="1" ht="15.75" customHeight="1">
      <c r="A372" s="40"/>
      <c r="B372" s="40"/>
      <c r="C372" s="40"/>
      <c r="D372" s="40"/>
      <c r="E372" s="40"/>
      <c r="F372" s="40"/>
      <c r="G372" s="40"/>
      <c r="H372" s="40"/>
      <c r="I372" s="40"/>
    </row>
    <row r="373" spans="1:9" s="28" customFormat="1" ht="15.75" customHeight="1"/>
    <row r="374" spans="1:9" s="35" customFormat="1">
      <c r="A374" s="69" t="s">
        <v>236</v>
      </c>
      <c r="B374" s="69"/>
      <c r="C374" s="69"/>
      <c r="D374" s="69"/>
      <c r="E374" s="69"/>
      <c r="F374" s="69"/>
      <c r="G374" s="69"/>
      <c r="H374" s="69"/>
      <c r="I374" s="69"/>
    </row>
    <row r="375" spans="1:9" s="35" customFormat="1">
      <c r="A375" s="69" t="s">
        <v>410</v>
      </c>
      <c r="B375" s="69"/>
      <c r="C375" s="69"/>
      <c r="D375" s="69"/>
      <c r="E375" s="69"/>
      <c r="F375" s="69"/>
      <c r="G375" s="69"/>
      <c r="H375" s="69"/>
      <c r="I375" s="69"/>
    </row>
    <row r="376" spans="1:9" s="28" customFormat="1" ht="13.5" customHeight="1">
      <c r="A376" s="66"/>
      <c r="B376" s="66"/>
      <c r="C376" s="66"/>
      <c r="D376" s="66"/>
      <c r="E376" s="66"/>
      <c r="F376" s="66"/>
      <c r="G376" s="66"/>
      <c r="H376" s="66"/>
      <c r="I376" s="66"/>
    </row>
    <row r="377" spans="1:9" s="28" customFormat="1" ht="63.75">
      <c r="A377" s="41" t="s">
        <v>3</v>
      </c>
      <c r="B377" s="42" t="s">
        <v>4</v>
      </c>
      <c r="C377" s="42" t="s">
        <v>5</v>
      </c>
      <c r="D377" s="42" t="s">
        <v>6</v>
      </c>
      <c r="E377" s="42" t="s">
        <v>7</v>
      </c>
      <c r="F377" s="42" t="s">
        <v>8</v>
      </c>
      <c r="G377" s="42" t="s">
        <v>9</v>
      </c>
      <c r="H377" s="42" t="s">
        <v>10</v>
      </c>
      <c r="I377" s="42" t="s">
        <v>11</v>
      </c>
    </row>
    <row r="378" spans="1:9" s="28" customFormat="1" ht="12.75">
      <c r="A378" s="18">
        <v>1</v>
      </c>
      <c r="B378" s="18">
        <v>2</v>
      </c>
      <c r="C378" s="18">
        <v>3</v>
      </c>
      <c r="D378" s="18">
        <v>4</v>
      </c>
      <c r="E378" s="18">
        <v>5</v>
      </c>
      <c r="F378" s="18">
        <v>6</v>
      </c>
      <c r="G378" s="18">
        <v>7</v>
      </c>
      <c r="H378" s="18">
        <v>8</v>
      </c>
      <c r="I378" s="18">
        <v>9</v>
      </c>
    </row>
    <row r="379" spans="1:9" s="28" customFormat="1" ht="12.75">
      <c r="A379" s="19" t="s">
        <v>133</v>
      </c>
      <c r="B379" s="29" t="s">
        <v>237</v>
      </c>
      <c r="C379" s="21">
        <v>300</v>
      </c>
      <c r="D379" s="21"/>
      <c r="E379" s="21"/>
      <c r="F379" s="58"/>
      <c r="G379" s="58"/>
      <c r="H379" s="58"/>
      <c r="I379" s="21"/>
    </row>
    <row r="380" spans="1:9" s="28" customFormat="1" ht="12.75">
      <c r="A380" s="19" t="s">
        <v>15</v>
      </c>
      <c r="B380" s="20" t="s">
        <v>255</v>
      </c>
      <c r="C380" s="21"/>
      <c r="D380" s="21">
        <v>15</v>
      </c>
      <c r="E380" s="21" t="s">
        <v>253</v>
      </c>
      <c r="F380" s="55">
        <v>120</v>
      </c>
      <c r="G380" s="55">
        <f>+F380*D380</f>
        <v>1800</v>
      </c>
      <c r="H380" s="55">
        <f>+G380*1.05</f>
        <v>1890</v>
      </c>
      <c r="I380" s="22" t="s">
        <v>526</v>
      </c>
    </row>
    <row r="381" spans="1:9" s="28" customFormat="1" ht="12.75">
      <c r="A381" s="19" t="s">
        <v>16</v>
      </c>
      <c r="B381" s="20" t="s">
        <v>250</v>
      </c>
      <c r="C381" s="21"/>
      <c r="D381" s="21">
        <v>15</v>
      </c>
      <c r="E381" s="21" t="s">
        <v>253</v>
      </c>
      <c r="F381" s="55">
        <v>40</v>
      </c>
      <c r="G381" s="55">
        <f>+F381*D381</f>
        <v>600</v>
      </c>
      <c r="H381" s="55">
        <f>+G381*1.05</f>
        <v>630</v>
      </c>
      <c r="I381" s="22" t="s">
        <v>527</v>
      </c>
    </row>
    <row r="382" spans="1:9" s="28" customFormat="1" ht="12.75">
      <c r="A382" s="19" t="s">
        <v>17</v>
      </c>
      <c r="B382" s="29" t="s">
        <v>238</v>
      </c>
      <c r="C382" s="21">
        <v>300</v>
      </c>
      <c r="D382" s="21"/>
      <c r="E382" s="21"/>
      <c r="F382" s="55"/>
      <c r="G382" s="55"/>
      <c r="H382" s="55"/>
      <c r="I382" s="22"/>
    </row>
    <row r="383" spans="1:9" s="28" customFormat="1" ht="12.75">
      <c r="A383" s="19" t="s">
        <v>19</v>
      </c>
      <c r="B383" s="20" t="s">
        <v>254</v>
      </c>
      <c r="C383" s="21"/>
      <c r="D383" s="21">
        <v>15</v>
      </c>
      <c r="E383" s="21" t="s">
        <v>253</v>
      </c>
      <c r="F383" s="56">
        <v>220</v>
      </c>
      <c r="G383" s="55">
        <f>+F383*D383</f>
        <v>3300</v>
      </c>
      <c r="H383" s="55">
        <f>+G383*1.05</f>
        <v>3465</v>
      </c>
      <c r="I383" s="22" t="s">
        <v>528</v>
      </c>
    </row>
    <row r="384" spans="1:9" s="28" customFormat="1" ht="12.75">
      <c r="A384" s="19" t="s">
        <v>20</v>
      </c>
      <c r="B384" s="20" t="s">
        <v>251</v>
      </c>
      <c r="C384" s="21"/>
      <c r="D384" s="21">
        <v>2</v>
      </c>
      <c r="E384" s="21" t="s">
        <v>252</v>
      </c>
      <c r="F384" s="55">
        <v>20</v>
      </c>
      <c r="G384" s="55">
        <f t="shared" ref="G384" si="35">+F384*D384</f>
        <v>40</v>
      </c>
      <c r="H384" s="55">
        <f>+G384*1.05</f>
        <v>42</v>
      </c>
      <c r="I384" s="22" t="s">
        <v>529</v>
      </c>
    </row>
    <row r="385" spans="1:9" s="28" customFormat="1" ht="12.75">
      <c r="A385" s="70" t="s">
        <v>239</v>
      </c>
      <c r="B385" s="70"/>
      <c r="C385" s="70"/>
      <c r="D385" s="70"/>
      <c r="E385" s="70"/>
      <c r="F385" s="70"/>
      <c r="G385" s="59">
        <f>SUM(G380:G384)</f>
        <v>5740</v>
      </c>
      <c r="H385" s="59">
        <f>SUM(H380:H384)</f>
        <v>6027</v>
      </c>
      <c r="I385" s="52"/>
    </row>
    <row r="386" spans="1:9" s="28" customFormat="1" ht="12.75">
      <c r="A386" s="46"/>
      <c r="B386" s="46"/>
      <c r="C386" s="46"/>
      <c r="D386" s="46"/>
      <c r="E386" s="46"/>
      <c r="F386" s="46"/>
      <c r="G386" s="53"/>
      <c r="H386" s="53"/>
      <c r="I386" s="54"/>
    </row>
    <row r="387" spans="1:9" s="28" customFormat="1" ht="12.75">
      <c r="A387" s="28" t="s">
        <v>124</v>
      </c>
    </row>
    <row r="388" spans="1:9" s="28" customFormat="1" ht="12.75">
      <c r="A388" s="67" t="s">
        <v>125</v>
      </c>
      <c r="B388" s="67"/>
      <c r="C388" s="67"/>
      <c r="D388" s="67"/>
      <c r="E388" s="67"/>
      <c r="F388" s="67"/>
      <c r="G388" s="67"/>
      <c r="H388" s="67"/>
      <c r="I388" s="67"/>
    </row>
    <row r="389" spans="1:9" s="28" customFormat="1" ht="15" customHeight="1">
      <c r="A389" s="68" t="s">
        <v>126</v>
      </c>
      <c r="B389" s="68"/>
      <c r="C389" s="68"/>
      <c r="D389" s="68"/>
      <c r="E389" s="68"/>
      <c r="F389" s="68"/>
      <c r="G389" s="68"/>
      <c r="H389" s="68"/>
      <c r="I389" s="68"/>
    </row>
    <row r="390" spans="1:9" s="28" customFormat="1" ht="12.75">
      <c r="A390" s="67" t="s">
        <v>127</v>
      </c>
      <c r="B390" s="67"/>
      <c r="C390" s="67"/>
      <c r="D390" s="67"/>
      <c r="E390" s="67"/>
      <c r="F390" s="67"/>
      <c r="G390" s="67"/>
      <c r="H390" s="67"/>
      <c r="I390" s="67"/>
    </row>
    <row r="391" spans="1:9" s="28" customFormat="1" ht="12.75">
      <c r="A391" s="67" t="s">
        <v>208</v>
      </c>
      <c r="B391" s="67"/>
      <c r="C391" s="67"/>
      <c r="D391" s="67"/>
      <c r="E391" s="67"/>
      <c r="F391" s="67"/>
      <c r="G391" s="67"/>
      <c r="H391" s="67"/>
      <c r="I391" s="67"/>
    </row>
    <row r="392" spans="1:9" s="28" customFormat="1" ht="12.75">
      <c r="A392" s="67" t="s">
        <v>129</v>
      </c>
      <c r="B392" s="67"/>
      <c r="C392" s="67"/>
      <c r="D392" s="67"/>
      <c r="E392" s="67"/>
      <c r="F392" s="67"/>
      <c r="G392" s="67"/>
      <c r="H392" s="67"/>
      <c r="I392" s="67"/>
    </row>
    <row r="393" spans="1:9" s="28" customFormat="1" ht="38.25" customHeight="1">
      <c r="A393" s="66" t="s">
        <v>130</v>
      </c>
      <c r="B393" s="66"/>
      <c r="C393" s="66"/>
      <c r="D393" s="66"/>
      <c r="E393" s="66"/>
      <c r="F393" s="66"/>
      <c r="G393" s="66"/>
      <c r="H393" s="66"/>
      <c r="I393" s="66"/>
    </row>
  </sheetData>
  <mergeCells count="63">
    <mergeCell ref="A334:I334"/>
    <mergeCell ref="A335:I335"/>
    <mergeCell ref="A336:I336"/>
    <mergeCell ref="A363:F363"/>
    <mergeCell ref="A371:I371"/>
    <mergeCell ref="A366:I366"/>
    <mergeCell ref="A367:I367"/>
    <mergeCell ref="A368:I368"/>
    <mergeCell ref="A369:I369"/>
    <mergeCell ref="A370:I370"/>
    <mergeCell ref="A314:I314"/>
    <mergeCell ref="A331:I331"/>
    <mergeCell ref="A332:I332"/>
    <mergeCell ref="A315:I315"/>
    <mergeCell ref="A324:F324"/>
    <mergeCell ref="A327:I327"/>
    <mergeCell ref="A328:I328"/>
    <mergeCell ref="A329:I329"/>
    <mergeCell ref="A330:I330"/>
    <mergeCell ref="A266:I266"/>
    <mergeCell ref="A263:I263"/>
    <mergeCell ref="A267:I267"/>
    <mergeCell ref="A269:I269"/>
    <mergeCell ref="A313:I313"/>
    <mergeCell ref="A302:F302"/>
    <mergeCell ref="A305:I305"/>
    <mergeCell ref="A306:I306"/>
    <mergeCell ref="A307:I307"/>
    <mergeCell ref="A308:I308"/>
    <mergeCell ref="A309:I309"/>
    <mergeCell ref="A310:I310"/>
    <mergeCell ref="A117:F117"/>
    <mergeCell ref="A255:F255"/>
    <mergeCell ref="A258:I258"/>
    <mergeCell ref="A259:I259"/>
    <mergeCell ref="A260:I260"/>
    <mergeCell ref="A262:I262"/>
    <mergeCell ref="A128:I128"/>
    <mergeCell ref="A129:I129"/>
    <mergeCell ref="A133:B133"/>
    <mergeCell ref="A120:I120"/>
    <mergeCell ref="A121:I121"/>
    <mergeCell ref="A122:I122"/>
    <mergeCell ref="A123:I123"/>
    <mergeCell ref="A124:I124"/>
    <mergeCell ref="A125:I125"/>
    <mergeCell ref="A261:I261"/>
    <mergeCell ref="G1:I1"/>
    <mergeCell ref="A393:I393"/>
    <mergeCell ref="A388:I388"/>
    <mergeCell ref="A389:I389"/>
    <mergeCell ref="A390:I390"/>
    <mergeCell ref="A391:I391"/>
    <mergeCell ref="A392:I392"/>
    <mergeCell ref="A374:I374"/>
    <mergeCell ref="A375:I375"/>
    <mergeCell ref="A376:I376"/>
    <mergeCell ref="A385:F385"/>
    <mergeCell ref="A2:I2"/>
    <mergeCell ref="A3:I3"/>
    <mergeCell ref="A5:I5"/>
    <mergeCell ref="A6:I6"/>
    <mergeCell ref="A10:B10"/>
  </mergeCells>
  <pageMargins left="0.19685039370078741" right="0.19685039370078741" top="0.39370078740157483" bottom="0.39370078740157483" header="0" footer="0"/>
  <pageSetup paperSize="9" scale="9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VMKL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VMKL</dc:creator>
  <cp:lastModifiedBy>VMKL</cp:lastModifiedBy>
  <cp:lastPrinted>2015-12-16T12:19:12Z</cp:lastPrinted>
  <dcterms:created xsi:type="dcterms:W3CDTF">2015-10-19T06:01:10Z</dcterms:created>
  <dcterms:modified xsi:type="dcterms:W3CDTF">2016-02-08T07:33:19Z</dcterms:modified>
</cp:coreProperties>
</file>