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F:\Projektai\Geriatrija Jurb\Viešieji pirkimai\2023\Vienkartinės priemonės\"/>
    </mc:Choice>
  </mc:AlternateContent>
  <xr:revisionPtr revIDLastSave="0" documentId="8_{9B179248-50D9-482A-9BCB-2C7D1FF1DD53}" xr6:coauthVersionLast="47" xr6:coauthVersionMax="47" xr10:uidLastSave="{00000000-0000-0000-0000-000000000000}"/>
  <bookViews>
    <workbookView xWindow="-120" yWindow="-120" windowWidth="29040" windowHeight="15840" xr2:uid="{F6163CEF-5519-4CA6-8151-C3783FBEB9D3}"/>
  </bookViews>
  <sheets>
    <sheet name="Lapas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0" i="1" l="1"/>
  <c r="I170" i="1" s="1"/>
  <c r="H107" i="1"/>
  <c r="I107" i="1" s="1"/>
  <c r="H108" i="1"/>
  <c r="I108" i="1" s="1"/>
  <c r="H109" i="1"/>
  <c r="I109" i="1" s="1"/>
  <c r="H106" i="1"/>
  <c r="I106" i="1" s="1"/>
  <c r="H149" i="1"/>
  <c r="I149" i="1" s="1"/>
  <c r="H150" i="1"/>
  <c r="I150" i="1" s="1"/>
  <c r="H148" i="1"/>
  <c r="I148" i="1" s="1"/>
  <c r="H84" i="1"/>
  <c r="G84" i="1" s="1"/>
  <c r="H85" i="1"/>
  <c r="G85" i="1" s="1"/>
  <c r="H86" i="1"/>
  <c r="G86" i="1" s="1"/>
  <c r="H87" i="1"/>
  <c r="G87" i="1" s="1"/>
  <c r="H88" i="1"/>
  <c r="G88" i="1" s="1"/>
  <c r="H89" i="1"/>
  <c r="G89" i="1" s="1"/>
  <c r="H90" i="1"/>
  <c r="G90" i="1" s="1"/>
  <c r="H91" i="1"/>
  <c r="G91" i="1" s="1"/>
  <c r="H92" i="1"/>
  <c r="G92" i="1" s="1"/>
  <c r="H93" i="1"/>
  <c r="G93" i="1" s="1"/>
  <c r="H94" i="1"/>
  <c r="G94" i="1" s="1"/>
  <c r="H95" i="1"/>
  <c r="G95" i="1" s="1"/>
  <c r="H96" i="1"/>
  <c r="G96" i="1" s="1"/>
  <c r="H97" i="1"/>
  <c r="G97" i="1" s="1"/>
  <c r="H98" i="1"/>
  <c r="G98" i="1" s="1"/>
  <c r="H99" i="1"/>
  <c r="G99" i="1" s="1"/>
  <c r="H100" i="1"/>
  <c r="G100" i="1" s="1"/>
  <c r="H101" i="1"/>
  <c r="G101" i="1" s="1"/>
  <c r="H102" i="1"/>
  <c r="G102" i="1" s="1"/>
  <c r="H103" i="1"/>
  <c r="G103" i="1" s="1"/>
  <c r="I85" i="1"/>
  <c r="I86" i="1"/>
  <c r="I87" i="1"/>
  <c r="I88" i="1"/>
  <c r="I90" i="1"/>
  <c r="I92" i="1"/>
  <c r="I93" i="1"/>
  <c r="I96" i="1"/>
  <c r="I97" i="1"/>
  <c r="I101" i="1"/>
  <c r="I102" i="1"/>
  <c r="H83" i="1"/>
  <c r="G83" i="1" s="1"/>
  <c r="H79" i="1"/>
  <c r="I79" i="1" s="1"/>
  <c r="H80" i="1"/>
  <c r="I80" i="1" s="1"/>
  <c r="H78" i="1"/>
  <c r="G78" i="1" s="1"/>
  <c r="H75" i="1"/>
  <c r="H70" i="1"/>
  <c r="H65" i="1"/>
  <c r="H197" i="1"/>
  <c r="H196" i="1"/>
  <c r="H185" i="1"/>
  <c r="H186" i="1"/>
  <c r="H187" i="1"/>
  <c r="H188" i="1"/>
  <c r="H189" i="1"/>
  <c r="H190" i="1"/>
  <c r="H191" i="1"/>
  <c r="H192" i="1"/>
  <c r="H193" i="1"/>
  <c r="H184" i="1"/>
  <c r="H181" i="1"/>
  <c r="H180" i="1"/>
  <c r="H177" i="1"/>
  <c r="H176" i="1"/>
  <c r="H172" i="1"/>
  <c r="H171" i="1"/>
  <c r="H168" i="1"/>
  <c r="H166" i="1"/>
  <c r="H165" i="1"/>
  <c r="H154" i="1"/>
  <c r="H155" i="1"/>
  <c r="H156" i="1"/>
  <c r="H157" i="1"/>
  <c r="H158" i="1"/>
  <c r="H159" i="1"/>
  <c r="H160" i="1"/>
  <c r="H161" i="1"/>
  <c r="H162" i="1"/>
  <c r="H153" i="1"/>
  <c r="H131" i="1"/>
  <c r="H125" i="1"/>
  <c r="H126" i="1"/>
  <c r="H127" i="1"/>
  <c r="H128" i="1"/>
  <c r="H129" i="1"/>
  <c r="H124" i="1"/>
  <c r="H121" i="1"/>
  <c r="H119" i="1"/>
  <c r="H73" i="1"/>
  <c r="H67" i="1"/>
  <c r="H68" i="1"/>
  <c r="H66" i="1"/>
  <c r="H62" i="1"/>
  <c r="H61" i="1"/>
  <c r="H48" i="1"/>
  <c r="H49" i="1"/>
  <c r="H50" i="1"/>
  <c r="H51" i="1"/>
  <c r="H52" i="1"/>
  <c r="H53" i="1"/>
  <c r="H54" i="1"/>
  <c r="H55" i="1"/>
  <c r="H56" i="1"/>
  <c r="H57" i="1"/>
  <c r="H58" i="1"/>
  <c r="H47" i="1"/>
  <c r="H42" i="1"/>
  <c r="H43" i="1"/>
  <c r="H44" i="1"/>
  <c r="H41" i="1"/>
  <c r="H35" i="1"/>
  <c r="H36" i="1"/>
  <c r="H37" i="1"/>
  <c r="H38" i="1"/>
  <c r="H34" i="1"/>
  <c r="H30" i="1"/>
  <c r="H31" i="1"/>
  <c r="H29" i="1"/>
  <c r="H24" i="1"/>
  <c r="H25" i="1"/>
  <c r="H26" i="1"/>
  <c r="H23" i="1"/>
  <c r="H15" i="1"/>
  <c r="H16" i="1"/>
  <c r="H17" i="1"/>
  <c r="H18" i="1"/>
  <c r="H19" i="1"/>
  <c r="H20" i="1"/>
  <c r="H14" i="1"/>
  <c r="H11" i="1"/>
  <c r="I11" i="1" s="1"/>
  <c r="H10" i="1"/>
  <c r="H6" i="1"/>
  <c r="H7" i="1"/>
  <c r="H5" i="1"/>
  <c r="H117" i="1"/>
  <c r="I117" i="1" s="1"/>
  <c r="H116" i="1"/>
  <c r="I116" i="1" s="1"/>
  <c r="H115" i="1"/>
  <c r="I115" i="1" s="1"/>
  <c r="H114" i="1"/>
  <c r="G114" i="1" s="1"/>
  <c r="H113" i="1"/>
  <c r="I113" i="1" s="1"/>
  <c r="I98" i="1" l="1"/>
  <c r="I91" i="1"/>
  <c r="I89" i="1"/>
  <c r="I84" i="1"/>
  <c r="I100" i="1"/>
  <c r="I99" i="1"/>
  <c r="I95" i="1"/>
  <c r="I94" i="1"/>
  <c r="I103" i="1"/>
  <c r="G170" i="1"/>
  <c r="I78" i="1"/>
  <c r="I81" i="1" s="1"/>
  <c r="I110" i="1"/>
  <c r="G149" i="1"/>
  <c r="G148" i="1"/>
  <c r="I151" i="1"/>
  <c r="G79" i="1"/>
  <c r="I83" i="1"/>
  <c r="G150" i="1"/>
  <c r="G11" i="1"/>
  <c r="G80" i="1"/>
  <c r="G73" i="1"/>
  <c r="I73" i="1"/>
  <c r="I74" i="1" s="1"/>
  <c r="G162" i="1"/>
  <c r="I162" i="1"/>
  <c r="G161" i="1"/>
  <c r="I161" i="1"/>
  <c r="G160" i="1"/>
  <c r="I160" i="1"/>
  <c r="G159" i="1"/>
  <c r="I159" i="1"/>
  <c r="G158" i="1"/>
  <c r="I158" i="1"/>
  <c r="G157" i="1"/>
  <c r="I157" i="1"/>
  <c r="G156" i="1"/>
  <c r="I156" i="1"/>
  <c r="G155" i="1"/>
  <c r="I155" i="1"/>
  <c r="G154" i="1"/>
  <c r="I154" i="1"/>
  <c r="I165" i="1"/>
  <c r="G165" i="1"/>
  <c r="I166" i="1"/>
  <c r="G166" i="1"/>
  <c r="I168" i="1"/>
  <c r="I169" i="1" s="1"/>
  <c r="G168" i="1"/>
  <c r="I171" i="1"/>
  <c r="G171" i="1"/>
  <c r="I172" i="1"/>
  <c r="G172" i="1"/>
  <c r="I176" i="1"/>
  <c r="G176" i="1"/>
  <c r="I177" i="1"/>
  <c r="G177" i="1"/>
  <c r="I180" i="1"/>
  <c r="G180" i="1"/>
  <c r="I181" i="1"/>
  <c r="G181" i="1"/>
  <c r="I184" i="1"/>
  <c r="G184" i="1"/>
  <c r="I193" i="1"/>
  <c r="G193" i="1"/>
  <c r="I192" i="1"/>
  <c r="G192" i="1"/>
  <c r="I191" i="1"/>
  <c r="G191" i="1"/>
  <c r="I190" i="1"/>
  <c r="G190" i="1"/>
  <c r="I189" i="1"/>
  <c r="G189" i="1"/>
  <c r="I188" i="1"/>
  <c r="G188" i="1"/>
  <c r="I187" i="1"/>
  <c r="G187" i="1"/>
  <c r="I186" i="1"/>
  <c r="G186" i="1"/>
  <c r="I185" i="1"/>
  <c r="G185" i="1"/>
  <c r="I196" i="1"/>
  <c r="G196" i="1"/>
  <c r="I197" i="1"/>
  <c r="G197" i="1"/>
  <c r="I65" i="1"/>
  <c r="G65" i="1"/>
  <c r="I70" i="1"/>
  <c r="G70" i="1"/>
  <c r="I75" i="1"/>
  <c r="I76" i="1" s="1"/>
  <c r="G75" i="1"/>
  <c r="G124" i="1"/>
  <c r="I124" i="1"/>
  <c r="I129" i="1"/>
  <c r="G129" i="1"/>
  <c r="I128" i="1"/>
  <c r="G128" i="1"/>
  <c r="I127" i="1"/>
  <c r="G127" i="1"/>
  <c r="I126" i="1"/>
  <c r="G126" i="1"/>
  <c r="I125" i="1"/>
  <c r="G125" i="1"/>
  <c r="I131" i="1"/>
  <c r="I146" i="1" s="1"/>
  <c r="G131" i="1"/>
  <c r="I153" i="1"/>
  <c r="G153" i="1"/>
  <c r="G68" i="1"/>
  <c r="I68" i="1"/>
  <c r="G67" i="1"/>
  <c r="I67" i="1"/>
  <c r="I119" i="1"/>
  <c r="I120" i="1" s="1"/>
  <c r="G119" i="1"/>
  <c r="I121" i="1"/>
  <c r="I122" i="1" s="1"/>
  <c r="G121" i="1"/>
  <c r="I66" i="1"/>
  <c r="G66" i="1"/>
  <c r="G47" i="1"/>
  <c r="I47" i="1"/>
  <c r="I58" i="1"/>
  <c r="G58" i="1"/>
  <c r="I57" i="1"/>
  <c r="G57" i="1"/>
  <c r="I56" i="1"/>
  <c r="G56" i="1"/>
  <c r="I55" i="1"/>
  <c r="G55" i="1"/>
  <c r="I54" i="1"/>
  <c r="G54" i="1"/>
  <c r="I53" i="1"/>
  <c r="G53" i="1"/>
  <c r="I52" i="1"/>
  <c r="G52" i="1"/>
  <c r="I51" i="1"/>
  <c r="G51" i="1"/>
  <c r="I50" i="1"/>
  <c r="G50" i="1"/>
  <c r="I49" i="1"/>
  <c r="G49" i="1"/>
  <c r="I48" i="1"/>
  <c r="G48" i="1"/>
  <c r="I61" i="1"/>
  <c r="G61" i="1"/>
  <c r="I62" i="1"/>
  <c r="G62" i="1"/>
  <c r="I5" i="1"/>
  <c r="G5" i="1"/>
  <c r="I7" i="1"/>
  <c r="G7" i="1"/>
  <c r="I6" i="1"/>
  <c r="G6" i="1"/>
  <c r="I10" i="1"/>
  <c r="I12" i="1" s="1"/>
  <c r="G10" i="1"/>
  <c r="I14" i="1"/>
  <c r="G14" i="1"/>
  <c r="I20" i="1"/>
  <c r="G20" i="1"/>
  <c r="I19" i="1"/>
  <c r="G19" i="1"/>
  <c r="I18" i="1"/>
  <c r="G18" i="1"/>
  <c r="I17" i="1"/>
  <c r="G17" i="1"/>
  <c r="I16" i="1"/>
  <c r="G16" i="1"/>
  <c r="I15" i="1"/>
  <c r="G15" i="1"/>
  <c r="I23" i="1"/>
  <c r="G23" i="1"/>
  <c r="I26" i="1"/>
  <c r="G26" i="1"/>
  <c r="I25" i="1"/>
  <c r="G25" i="1"/>
  <c r="I24" i="1"/>
  <c r="G24" i="1"/>
  <c r="I29" i="1"/>
  <c r="G29" i="1"/>
  <c r="I31" i="1"/>
  <c r="G31" i="1"/>
  <c r="I30" i="1"/>
  <c r="G30" i="1"/>
  <c r="I34" i="1"/>
  <c r="G34" i="1"/>
  <c r="I38" i="1"/>
  <c r="G38" i="1"/>
  <c r="I37" i="1"/>
  <c r="G37" i="1"/>
  <c r="I36" i="1"/>
  <c r="G36" i="1"/>
  <c r="I35" i="1"/>
  <c r="G35" i="1"/>
  <c r="I41" i="1"/>
  <c r="G41" i="1"/>
  <c r="I44" i="1"/>
  <c r="G44" i="1"/>
  <c r="I43" i="1"/>
  <c r="G43" i="1"/>
  <c r="I42" i="1"/>
  <c r="G42" i="1"/>
  <c r="G115" i="1"/>
  <c r="G113" i="1"/>
  <c r="I114" i="1"/>
  <c r="I118" i="1" s="1"/>
  <c r="G116" i="1"/>
  <c r="G117" i="1"/>
  <c r="I104" i="1" l="1"/>
  <c r="I72" i="1"/>
  <c r="I71" i="1"/>
  <c r="I194" i="1"/>
  <c r="I130" i="1"/>
  <c r="I163" i="1"/>
  <c r="I69" i="1"/>
  <c r="I198" i="1"/>
  <c r="I182" i="1"/>
  <c r="I178" i="1"/>
  <c r="I173" i="1"/>
  <c r="I167" i="1"/>
  <c r="I63" i="1"/>
  <c r="I59" i="1"/>
  <c r="I45" i="1"/>
  <c r="I39" i="1"/>
  <c r="I32" i="1"/>
  <c r="I27" i="1"/>
  <c r="I21" i="1"/>
  <c r="I8" i="1"/>
  <c r="I199" i="1" l="1"/>
</calcChain>
</file>

<file path=xl/sharedStrings.xml><?xml version="1.0" encoding="utf-8"?>
<sst xmlns="http://schemas.openxmlformats.org/spreadsheetml/2006/main" count="580" uniqueCount="377">
  <si>
    <t>Eil. Nr.</t>
  </si>
  <si>
    <t>Prekės pavadinimas</t>
  </si>
  <si>
    <t>Mato vnt.</t>
  </si>
  <si>
    <t>Planuojamas kiekis metams</t>
  </si>
  <si>
    <t>Gamintojas</t>
  </si>
  <si>
    <t>Vieneto kaina be PVM</t>
  </si>
  <si>
    <t>PVM dydis</t>
  </si>
  <si>
    <t>Vieneto kaina su PVM</t>
  </si>
  <si>
    <t>Bendra  suma su PVM</t>
  </si>
  <si>
    <t>Pak.</t>
  </si>
  <si>
    <t>Bendra grupės suma su PVM</t>
  </si>
  <si>
    <t>Vnt.</t>
  </si>
  <si>
    <t>Dėž.</t>
  </si>
  <si>
    <t>Servetėlės ir kt. med. prekės:</t>
  </si>
  <si>
    <t>Kempinės hemostatinės kraujavimui iš nosies stabdyti ne    mažesnės  2x5cm iki 10</t>
  </si>
  <si>
    <t>Kempinės hemost. tirpios kraujavim. stabdyti 70x50x10mm</t>
  </si>
  <si>
    <t>Pagaliukai su vata sterilūs</t>
  </si>
  <si>
    <t>Nesirezorbuojantis, multifilamentinis poliesterio siūlas:</t>
  </si>
  <si>
    <t xml:space="preserve">Chirurginės kabės:  </t>
  </si>
  <si>
    <t>Chirurginės kabės (laparosk) M/L G x18 300LT</t>
  </si>
  <si>
    <t>Kabutės odai operac. žaizdai susiūti</t>
  </si>
  <si>
    <t>Adatos:</t>
  </si>
  <si>
    <t>Adatos Buterfly   N22G</t>
  </si>
  <si>
    <t>Adatos Buterfly   N23G</t>
  </si>
  <si>
    <t>Adatos Buterfly   N21G su adapteriu</t>
  </si>
  <si>
    <t>Adatos vienkart. 18G</t>
  </si>
  <si>
    <t>Adatos  vienkart. 21G</t>
  </si>
  <si>
    <t>Adatos  vienkart. 23G</t>
  </si>
  <si>
    <t>Spinalin. adatos 26Gx90  (±2mm)</t>
  </si>
  <si>
    <t>Spinalin. adatos 26Gx120 (±2mm)</t>
  </si>
  <si>
    <t>Laidinės anestezijos adatos arba regioninei anestezijai:</t>
  </si>
  <si>
    <t>Adatos laidinei anestezijai su skaidria kaniule 21G 0,80x100mm (±1mm)</t>
  </si>
  <si>
    <t>Adatos laidinei anestezijai  su skaidria kaniule 22G 0,70x50mm (±1mm)</t>
  </si>
  <si>
    <t>Adatos laidinei anestezijai  su skaidria kaniule 20G 0,70x150mm (±1mm)</t>
  </si>
  <si>
    <t>C. v. kateterizavimo rinkinys  dvikanalis 16 G 20cm</t>
  </si>
  <si>
    <t>C. v. kateterizavimo rinkinys  dvikanalis 14G 20cm</t>
  </si>
  <si>
    <t>C. v. kateterizavimo  rinkinys vienkanalis 16 G 20cm</t>
  </si>
  <si>
    <t>C. v. kateterizavimo rinkinys vienkanalis 14G 20cm</t>
  </si>
  <si>
    <t>C.v. kateterizavimo rinkinys  trikanalis 12 FR. 20 cm</t>
  </si>
  <si>
    <t>Išmatų rinktuvai:</t>
  </si>
  <si>
    <t>Išmatų rinktuvai stomai (atviri maišai) 45mm(±2mm)</t>
  </si>
  <si>
    <t>Išmatų rinktuvai stomai (lanksčios plokštelės )45 mm (±2mm)</t>
  </si>
  <si>
    <t>Išmatų rinktuvai stomai (atviri maišai) 57 mm (±2mm)</t>
  </si>
  <si>
    <t>Išmatų rinktuvai stomai (lanksčios plokštelės ) 57 mm (±2mm)</t>
  </si>
  <si>
    <t>Išmatų rinktuvai stomai (atviri maišai) 70 mm (±2mm)</t>
  </si>
  <si>
    <t>Išmatų rinktuvai stomai (lanksčios plokštelės ) 70 mm (±2mm)</t>
  </si>
  <si>
    <t>Išmatų rinktuvai stomai (atviri maišai) 100 mm</t>
  </si>
  <si>
    <t>Išmatų rinktuvai stomai su filtru 100 mm</t>
  </si>
  <si>
    <t>Išmatų rinktuvai stomai (lanksčios plokštelės) 100 mm (±2mm)</t>
  </si>
  <si>
    <t>Išmatų rinktuvai įdubusiai stomai (lanksčios plokštelės) 100 mm (±2mm)</t>
  </si>
  <si>
    <t>Atsiurbimo kateteriai ir.kt.med.priemonės:</t>
  </si>
  <si>
    <t>Atsiurbimo kateteris be piršt. kontrolės CH14</t>
  </si>
  <si>
    <t>Atsiurbimo kateteris be piršt. kontrolės CH16</t>
  </si>
  <si>
    <t>Atsiurbimo kateteris be piršt. kontrolės CH18</t>
  </si>
  <si>
    <t>Atsiurbimo sujung. vamzdis suaug.iki 2 m</t>
  </si>
  <si>
    <t>Atsiurbimo aktyvi sistema su prailg.vamzd. (0,5 l gofruota talpa)</t>
  </si>
  <si>
    <t>Atsiurbimo aktyvi sistema su prailg.vamzd. (0,2 l gofruota talpa)</t>
  </si>
  <si>
    <t>Atsiurbimo rinkinys su piršto kontrole 2 m Yankauer steril. N24</t>
  </si>
  <si>
    <t>Intraarterinės kaniulės</t>
  </si>
  <si>
    <t>Arterinės kaniulės 20G 80mm su pravedeju</t>
  </si>
  <si>
    <t>Arterinės kaniulės 20G| 1.1mmx45mm</t>
  </si>
  <si>
    <t>Antgaliai, kandikliai:</t>
  </si>
  <si>
    <t>Rektoskopiniai antgaliai vienkart.250x20mm</t>
  </si>
  <si>
    <t>Spirometrui antgaliai vienkart. 30mm diametro</t>
  </si>
  <si>
    <t>Kandikliai endoskop. vienkartiniai</t>
  </si>
  <si>
    <t>Antgaliai alkotesteriui</t>
  </si>
  <si>
    <t>Fangoparafinas</t>
  </si>
  <si>
    <t>Kg.</t>
  </si>
  <si>
    <t>Parafinas su lanolinu</t>
  </si>
  <si>
    <t>Adatos ašarų kanalams plauti:</t>
  </si>
  <si>
    <t>Adatos ašarų kanalams plauti 23g (0,60)x1-1/4”(32mm)</t>
  </si>
  <si>
    <t>Adatos ašarų kanalams plauti 27G (0,40)x7/8”(22mm)</t>
  </si>
  <si>
    <t>Priekinės kameros kaniulė 27 G (ašarų kan.plovimui)</t>
  </si>
  <si>
    <t>Kitos med.priemonės:</t>
  </si>
  <si>
    <t>Indeliai vaistams grad. 30ml N75</t>
  </si>
  <si>
    <t>Padėklai medikamentų išnešiojimui su lizdeliais</t>
  </si>
  <si>
    <t>Dėklas vaistams</t>
  </si>
  <si>
    <t>Pipetės buku galu</t>
  </si>
  <si>
    <t>Liežuvio prispaudėjai mediniai x100</t>
  </si>
  <si>
    <t>Klijuotė medic.guminė su medžiaga x 2m N2</t>
  </si>
  <si>
    <t>Prezervatyvai</t>
  </si>
  <si>
    <t>Prezervatyvai ginekologiniam davikliui</t>
  </si>
  <si>
    <t>Chirurginis šepetys sterilus</t>
  </si>
  <si>
    <t>Šepetėliai onkocitologiniam tyrimui sterilūs</t>
  </si>
  <si>
    <t>Šepetėliai  tepinėliams (vyr.)</t>
  </si>
  <si>
    <t>Bobrovo aparatas vienkartinis 2l su vamzdeliu</t>
  </si>
  <si>
    <t>Bobrovo aparatas daugkartinis 2l su vamzdeliu</t>
  </si>
  <si>
    <t>Sistema stiklinei drenažo talpai (Bobrovo aparatui)</t>
  </si>
  <si>
    <t>Sistema plastikinei drenažo talpai (Bobrovo aparatui)</t>
  </si>
  <si>
    <t>Timpos su plastmasine sagtele</t>
  </si>
  <si>
    <t>Plovimo sistema  artroskopijoms</t>
  </si>
  <si>
    <t>Sistema su rezervuaru 1,3 l, skirta parenteriniam maitinimui</t>
  </si>
  <si>
    <t>Inksto formos vienkartinės kartoninės tacelės</t>
  </si>
  <si>
    <t>Tablečių smulkintojas</t>
  </si>
  <si>
    <t>Sudrėkinti vatos pagaliukai skirti burnos higienai</t>
  </si>
  <si>
    <t>Troakaro kepurėlės N10 10mm troakarui</t>
  </si>
  <si>
    <t>Troakaro kepurėlės N10 5mm troakarui</t>
  </si>
  <si>
    <t>Troakaro vidinės tarpinės N10 10mm troakarui</t>
  </si>
  <si>
    <t>Troakaro vidinės tarpinės N10 5mm troakarui</t>
  </si>
  <si>
    <t>Tinklelis išvaržos plastikai</t>
  </si>
  <si>
    <t>15x10 cm</t>
  </si>
  <si>
    <t>30x30 cm</t>
  </si>
  <si>
    <t>15x20 cm</t>
  </si>
  <si>
    <t>11x06 cm su įkirpimu</t>
  </si>
  <si>
    <t>Aerozolinis švirkštas nosies</t>
  </si>
  <si>
    <t>Tarpinė be kaukės</t>
  </si>
  <si>
    <t>Tracheostomininiai vamzdeliai</t>
  </si>
  <si>
    <t>Tracheostomin. vamzdel. su kaniule viduje N6</t>
  </si>
  <si>
    <t>Tracheostomin. vamzdel. su kaniule viduje N7</t>
  </si>
  <si>
    <t>Tracheostominis rinkinys N7,5</t>
  </si>
  <si>
    <t>Tracheostominis rinkinys N8</t>
  </si>
  <si>
    <t>Tracheostominis rinkinys N8,5</t>
  </si>
  <si>
    <t>Tracheostominis rinkinys N9</t>
  </si>
  <si>
    <t>Vienkartinis Gimdymo priėmimo rinkinys:</t>
  </si>
  <si>
    <t>Apklotas neperšlampantis dviejų sluoksnių 75x90cm, 2 vnt.</t>
  </si>
  <si>
    <t>Apklotas neperšlampantis dviejų sluoksnių 130x90cm, 1 vnt.</t>
  </si>
  <si>
    <t>Higieninis paklotas 90x60cm, sugėrimas 2000ml, 1 vnt.</t>
  </si>
  <si>
    <t>Neaustinės medžiagos servetėlės 20x25cm, 6 vnt.</t>
  </si>
  <si>
    <t>Servetėlės marlinės 13 siūlų, 8 sluoksnių 7,5x7,5cm, 5 vnt.</t>
  </si>
  <si>
    <t>Neaustinės medžiagos servetėlės 80x60cm, 1 vnt</t>
  </si>
  <si>
    <t>Chalatas chirurginis su papildoma apsauga, dydis XL, 140cm, 1 vnt.</t>
  </si>
  <si>
    <t>Pirštinės chirurginės lateksinės be pudros, sterilios 7 dydis, 2 vnt.</t>
  </si>
  <si>
    <t>Pirštinės chirurginės lateksinės be pudros, sterilios 8 dydis, 2 vnt.</t>
  </si>
  <si>
    <t>Kepuraitė medicininė personalui, diametras 55cm, 1 vnt.</t>
  </si>
  <si>
    <t>Bachilai, neaustinės medžiagos su raišteliais, 2 vnt.</t>
  </si>
  <si>
    <t>Kaukė, neaustinės medžiagos, chirurginė su raišteliais, 1 vnt.</t>
  </si>
  <si>
    <t>Vienkartinis spaustukas kūdikio bambutei 5,5 cm, plastikinis, 1 vnt.</t>
  </si>
  <si>
    <t>Vienkartinis popierinis centimetras kūdikiui išmatuoti 1x68cm, 1 vnt.</t>
  </si>
  <si>
    <t>Pintas, siūlo storis N2/0, adatos lenktumas ½, adatos ilgis 37mm(±3mm), siūlo ilgis nuo 75cm  adata pjaunanti</t>
  </si>
  <si>
    <t>Pintas, siūlo storis N4/0, adatos lenktumas 3/8, adatos ilgis 26mm(±1mm), siūlo ilgis 75cm (±3cm) adata apvali</t>
  </si>
  <si>
    <t xml:space="preserve"> vnt</t>
  </si>
  <si>
    <t>16.1</t>
  </si>
  <si>
    <t>16.2</t>
  </si>
  <si>
    <t>16.3</t>
  </si>
  <si>
    <t>16.4</t>
  </si>
  <si>
    <t>Nesirezorbuojantis monofilamentinis chirurginis tinklas pilvo sienos išvaržoms, pagamintas iš polipropileno. Tinkamas palikti pilvo ertmėje, karpant turi nesikeisti struktūra, optimalus tankis 46 g/m2 (±4 g), sterilizacija - etileno oksidu.</t>
  </si>
  <si>
    <t>20x30cm</t>
  </si>
  <si>
    <t>Spinalinės adatos (su skaidria elipsės ar kitos, funkciškai lygiavertės, formos jungtimi su smaigalio nuopjovos žymekliu, prizmės ar kitos, funkciškai lygiavertės, formos likvoro indikatoriumi, gerai matomu bent dviejose adatos jungties plokštumose):</t>
  </si>
  <si>
    <t xml:space="preserve">Spinalinė adata Pencil tipo 27Gx 90mm (±1mm) su pravedėju </t>
  </si>
  <si>
    <t xml:space="preserve">Spinalinė adata Pencil tipo 27Gx 120mm (±1mm) </t>
  </si>
  <si>
    <t>Adatos Buterfly   N23G su adapteriu</t>
  </si>
  <si>
    <t>Atsiurbimo kateteris su  piršto kontrole CH 14</t>
  </si>
  <si>
    <t>Atsiurbimo kateteris su  piršto kontrole CH 16</t>
  </si>
  <si>
    <t>Atsiurbimo kateteris su  piršto kontrole CH 18</t>
  </si>
  <si>
    <t xml:space="preserve">Irigacinė sistema 350 cm </t>
  </si>
  <si>
    <t xml:space="preserve">Irigacinė sistema 160 cm </t>
  </si>
  <si>
    <t>Intraveniniai kateteriai</t>
  </si>
  <si>
    <t>Dydis 18G. Pralaidumas ne mažesnis kaip 90ml/min. Kateterio išorinis diametras - 1,2 mm, ilgis - 45mm Su injekcine anga. Adata silikonizuota, nupjauta kampu, nerūdijančio plieno. Kaniulė pagaminta iš gryno teflono (FEP Fluoroetilen-propilenas). Kateteris su 4 rentgenokontrastinėmis juostelėmis. Sterilūs, nepirogeniški ir netoksiški, be latekso. Supakuoti steriliai po vieną. Sparneliai įpresuoti į kateterį.</t>
  </si>
  <si>
    <t>Dydis 20G. Pralaidumas ne mažesnis kaip 57ml/min. Kateterio išorinis diametras - 1,0 mm, ilgis - 32mm Su injekcine anga. Adata silikonizuota, nupjauta kampu, nerūdijančio plieno. Kaniulė pagaminta iš gryno teflono (FEP Fluoroetilen-propilenas). Kateteris su 4 rentgenokontrastinėmis juostelėmis. Sterilūs, nepirogeniški ir netoksiški, be latekso. Supakuoti steriliai po vieną. Sparneliai įpresuoti į kateterį.</t>
  </si>
  <si>
    <t>Dydis 22G. Pralaidumas ne mažesnis kaip 33ml/min. Kateterio išorinis diametras - 0,8 mm, ilgis - 25mm Su injekcine anga. Adata silikonizuota, nupjauta kampu, nerūdijančio plieno. Kaniulė pagaminta iš gryno teflono (FEP Fluoroetilen-propilenas). Kateteris su 4 rentgenokontrastinėmis juostelėmis. Sterilūs, nepirogeniški ir netoksiški, be latekso. Supakuoti steriliai po vieną. Sparneliai įpresuoti į kateterį.</t>
  </si>
  <si>
    <t>Dydis 24G. Pralaidumas ne mažesnis kaip 13ml/min. Kateterio išorinis diametras - 0,7 mm, ilgis - 19mm Su injekcine anga. Adata silikonizuota, nupjauta kampu, nerūdijančio plieno. Kaniulė pagaminta iš gryno teflono (FEP Fluoroetilen-propilenas). Kateteris su 4 rentgenokontrastinėmis juostelėmis. Sterilūs, nepirogeniški ir netoksiški, be latekso. Supakuoti steriliai po vieną. Sparneliai įpresuoti į kateterį.</t>
  </si>
  <si>
    <t xml:space="preserve">Deguonies kaniulė 1.8- 2m su minkštu galiuku suaugusiems </t>
  </si>
  <si>
    <t xml:space="preserve">Deguonies kaniulė vaikams 1.8 - 2m </t>
  </si>
  <si>
    <t>Pakuotė</t>
  </si>
  <si>
    <t>Tvarstis/plevelė kateteriams fiksuoti ster. 6x8cm N50</t>
  </si>
  <si>
    <t xml:space="preserve">3,5 CH </t>
  </si>
  <si>
    <t xml:space="preserve">4,0 CH </t>
  </si>
  <si>
    <t xml:space="preserve">4,5 CH </t>
  </si>
  <si>
    <t xml:space="preserve">5,0 CH </t>
  </si>
  <si>
    <t xml:space="preserve">5,5 CH     </t>
  </si>
  <si>
    <t xml:space="preserve">6,0 CH     </t>
  </si>
  <si>
    <t xml:space="preserve">6,5 CH      </t>
  </si>
  <si>
    <t xml:space="preserve">7,0 CH   </t>
  </si>
  <si>
    <t xml:space="preserve">7,5 CH   </t>
  </si>
  <si>
    <t xml:space="preserve">8,0 CH      </t>
  </si>
  <si>
    <t>Kvėpavimo kontūrai</t>
  </si>
  <si>
    <t>Deguonies kaukė suaugusiems su rezervuaru.                        Pagaminta iš medicininio PVC.
Gerai priglunda prie veido, kaukės kraštai, kontaktuojantys su paciento veidu, minkšti ir neaštrūs.
Vamzdelis atsparus linkimui, 2m  ilgio.
Vamzdelio galai su kūginės formos konektoriais abiejuose galuose.
Su vienpusiu vožtuvu.
Užtikrina 60-90% koncentracijos deguonies tiekimą. 
Rezervuaras 1,5l talpos
Deguonies patiekimas 8-15l per minutę</t>
  </si>
  <si>
    <t>Aerozolinė kaukė suaugusiems su nebulaizeriu ir vamzdeliu. Pagaminta iš medicininio PVC
Vamzdelis atsparus linkimui, 2m ilgio
8 ml nebulaizeris
Su nosies spaustuku
Pagaminta be latekso</t>
  </si>
  <si>
    <t xml:space="preserve">Aerozolinė kaukė vaikiška su nebulaizeriu. </t>
  </si>
  <si>
    <t xml:space="preserve">Kompaktiniai kvėpavimo kontūrai (sistemos). Vienkartinės, kliniškai švarios, lengvai fiksuojamos norimoje padėtyje. Diametras 22mm, ilgis: ištempus 1.60-1.80 m. Sistema sudaryta iš: 2 vamzdžių, sujungtų Y formos jungtimi, alkūninės jungties (paciento pusėje) su Luer Lock anga, kuri skirta CO2 matavimo linijos pajungimui.  Jungtys kūginės. Kvėpavimo maišas 2-3 litrai. Papildoma atšaka-limbas 1.80m ilgio. </t>
  </si>
  <si>
    <t>Kompaktiniai kvėpavimo kontūrai (sistemos) vaikams. Vienkartinės, kliniškai švarios, lengvai fiksuojamos norimoje padėtyje. 15 mm diametro, ne mažiau 1.8 m ilgio. Sistemą sudaro: 2 vamzdžiai, sujungti Y formos jungtimi ir alkūninė jungtis paciento pusėje su Luer Lock anga CO2 matavimo linijos pajungimui. Kvėpavimo maišas 0.5-1l.</t>
  </si>
  <si>
    <t>Intubacinis vamzdelis be manžetės</t>
  </si>
  <si>
    <t>2,5 CH</t>
  </si>
  <si>
    <t>3,0 CH</t>
  </si>
  <si>
    <r>
      <t>Centr.</t>
    </r>
    <r>
      <rPr>
        <sz val="11"/>
        <color rgb="FF000000"/>
        <rFont val="Times New Roman"/>
        <family val="1"/>
        <charset val="186"/>
      </rPr>
      <t xml:space="preserve"> </t>
    </r>
    <r>
      <rPr>
        <b/>
        <sz val="11"/>
        <color rgb="FF000000"/>
        <rFont val="Times New Roman"/>
        <family val="1"/>
        <charset val="186"/>
      </rPr>
      <t>venos kateterizavimo rinkiniai, (įvediklis „J“tipo, abu galai minkšti, sužymėti kas 10 cm):</t>
    </r>
  </si>
  <si>
    <r>
      <t>Troakaro kepurėlės</t>
    </r>
    <r>
      <rPr>
        <sz val="11"/>
        <color rgb="FF000000"/>
        <rFont val="Times New Roman"/>
        <family val="1"/>
        <charset val="186"/>
      </rPr>
      <t>:</t>
    </r>
  </si>
  <si>
    <r>
      <t xml:space="preserve">Intubacinis vamzdelis su manžete. </t>
    </r>
    <r>
      <rPr>
        <sz val="11"/>
        <rFont val="Times New Roman"/>
        <family val="1"/>
        <charset val="186"/>
      </rPr>
      <t>Sterilūs. Vienkartiniai. CE ženklinimas. Iš minkšto PVC. Permatomi, termostabilūs.   Manžetė didelio tūrio, mažo slėgio. Sterili pakuotė, ant kurios pateikta informacija apie intubacinį vamzdelį (užrašytas gamintojas, vamzdelio dydis, prekės kodas, galiojimo laikas ir t.t.). Supakuoti po 1 vnt.</t>
    </r>
  </si>
  <si>
    <r>
      <t xml:space="preserve">Kombinuoti kvėpavimo filtrai su šilumos ir drėgmės palaikymu. </t>
    </r>
    <r>
      <rPr>
        <sz val="11"/>
        <rFont val="Times New Roman"/>
        <family val="1"/>
        <charset val="186"/>
      </rPr>
      <t>Kliniškai švarūs, vienkartiniai, gaminio sudėtyje nėra latekso, turi CE ženklinimą. Elektrostatinis filtro veikimo principas. Su Luer Lock tipo jungtimi CO2 monitorizavimui. Testuoti su virusais ir bakterijomis nepriklausomoje laboratorijoje pagal tarptautines metodikas 24 val. Antibakterinės savybės – sulaiko hepatito virusą, TBC lazdelę ir kt. bakterijas (žr. nepriklausomos laboratorijos testavimo protokolus). Efektyvumas &gt; 99,999 %. (žr. nepriklausomos laboratorijos testavimo protokolus). Ant pakuotės pateikta informacija apie gaminį (gamintojas, gaminio pavadinimas, prekės kodas, galiojimo laikas ir t.t.). Supakuoti į maišelius po 1 vnt.</t>
    </r>
  </si>
  <si>
    <r>
      <rPr>
        <b/>
        <sz val="11"/>
        <rFont val="Times New Roman"/>
        <family val="1"/>
        <charset val="186"/>
      </rPr>
      <t>suaugusiems</t>
    </r>
    <r>
      <rPr>
        <sz val="11"/>
        <rFont val="Times New Roman"/>
        <family val="1"/>
        <charset val="186"/>
      </rPr>
      <t>, filtro parametrai:
tūris 55-58 ml, pasipriešinimas – ne daugiau kaip 0,7 cm H2O (esant 30 l/min), drėgmės gražinimas – ne mažiau kaip 35 mg H2O/l (VT 500 ml), minimalus įkvėpimo/iškvėpimo tūris ≥ 150 ml</t>
    </r>
  </si>
  <si>
    <r>
      <t>vaikams</t>
    </r>
    <r>
      <rPr>
        <sz val="11"/>
        <rFont val="Times New Roman"/>
        <family val="1"/>
        <charset val="186"/>
      </rPr>
      <t>, filtro parametrai:
tūris 30-33ml, pasipriešinimas – ne daugiau kaip 0,3 cm H2O (esant 30 l/min), drėgmės gražinimas – ne mažiau kaip 31,0 mg H2O/l (VT 250 ml), minimalus įkvėpimo/iškvėpimo tūris ≥ 75 ml</t>
    </r>
  </si>
  <si>
    <t>2 priedas. Techninė specifikacija. Jurbarko ligoninės perkamos vienkartinės priemonės. Pirkime 660415 negauta pasiūlymų.</t>
  </si>
  <si>
    <t>1.1</t>
  </si>
  <si>
    <t>1.2</t>
  </si>
  <si>
    <t>1.3</t>
  </si>
  <si>
    <t>2</t>
  </si>
  <si>
    <t>2.1</t>
  </si>
  <si>
    <t>2.2</t>
  </si>
  <si>
    <t>3</t>
  </si>
  <si>
    <t>3.1</t>
  </si>
  <si>
    <t>3.2</t>
  </si>
  <si>
    <t>3.3</t>
  </si>
  <si>
    <t>3.4</t>
  </si>
  <si>
    <t>3.5</t>
  </si>
  <si>
    <t>3.6</t>
  </si>
  <si>
    <t>3.7</t>
  </si>
  <si>
    <t>4</t>
  </si>
  <si>
    <t>4.1</t>
  </si>
  <si>
    <t>4.2</t>
  </si>
  <si>
    <t>4.3</t>
  </si>
  <si>
    <t>4.4</t>
  </si>
  <si>
    <t>5</t>
  </si>
  <si>
    <t>5.1</t>
  </si>
  <si>
    <t>5.2</t>
  </si>
  <si>
    <t>5.3</t>
  </si>
  <si>
    <t>6</t>
  </si>
  <si>
    <t>6.1</t>
  </si>
  <si>
    <t>6.2</t>
  </si>
  <si>
    <t>6.3</t>
  </si>
  <si>
    <t>6.4</t>
  </si>
  <si>
    <t>6.5</t>
  </si>
  <si>
    <t>7</t>
  </si>
  <si>
    <t>7.1</t>
  </si>
  <si>
    <t>7.2</t>
  </si>
  <si>
    <t>7.3</t>
  </si>
  <si>
    <t>7.4</t>
  </si>
  <si>
    <t>8</t>
  </si>
  <si>
    <t>8.1</t>
  </si>
  <si>
    <t>8.2</t>
  </si>
  <si>
    <t>8.3</t>
  </si>
  <si>
    <t>8.4</t>
  </si>
  <si>
    <t>8.5</t>
  </si>
  <si>
    <t>8.6</t>
  </si>
  <si>
    <t>8.7</t>
  </si>
  <si>
    <t>8.8</t>
  </si>
  <si>
    <t>8.9</t>
  </si>
  <si>
    <t>8.10</t>
  </si>
  <si>
    <t>8.11</t>
  </si>
  <si>
    <t>8.12</t>
  </si>
  <si>
    <t>9</t>
  </si>
  <si>
    <t>9.1</t>
  </si>
  <si>
    <t>9.2</t>
  </si>
  <si>
    <t>10</t>
  </si>
  <si>
    <t>10.1</t>
  </si>
  <si>
    <t>10.2</t>
  </si>
  <si>
    <t>10.3</t>
  </si>
  <si>
    <t>10.4</t>
  </si>
  <si>
    <t>11</t>
  </si>
  <si>
    <t>12</t>
  </si>
  <si>
    <t>13</t>
  </si>
  <si>
    <t>14</t>
  </si>
  <si>
    <t>14.1</t>
  </si>
  <si>
    <t>14.2</t>
  </si>
  <si>
    <t>14.3</t>
  </si>
  <si>
    <t>15</t>
  </si>
  <si>
    <t>15.1</t>
  </si>
  <si>
    <t>15.2</t>
  </si>
  <si>
    <t>15.3</t>
  </si>
  <si>
    <t>15.4</t>
  </si>
  <si>
    <t>15.5</t>
  </si>
  <si>
    <t>15.6</t>
  </si>
  <si>
    <t>15.7</t>
  </si>
  <si>
    <t>15.8</t>
  </si>
  <si>
    <t>15.9</t>
  </si>
  <si>
    <t>15.10</t>
  </si>
  <si>
    <t>15.11</t>
  </si>
  <si>
    <t>15.12</t>
  </si>
  <si>
    <t>15.13</t>
  </si>
  <si>
    <t>15.14</t>
  </si>
  <si>
    <t>15.15</t>
  </si>
  <si>
    <t>15.16</t>
  </si>
  <si>
    <t>15.17</t>
  </si>
  <si>
    <t>15.18</t>
  </si>
  <si>
    <t>15.19</t>
  </si>
  <si>
    <t>15.20</t>
  </si>
  <si>
    <t>15.21</t>
  </si>
  <si>
    <t>16</t>
  </si>
  <si>
    <t>17</t>
  </si>
  <si>
    <t>17.1</t>
  </si>
  <si>
    <t>17.2</t>
  </si>
  <si>
    <t>17.3</t>
  </si>
  <si>
    <t>17.4</t>
  </si>
  <si>
    <t>17.5</t>
  </si>
  <si>
    <t>18</t>
  </si>
  <si>
    <t>19</t>
  </si>
  <si>
    <t>20</t>
  </si>
  <si>
    <t>20.1</t>
  </si>
  <si>
    <t>20.2</t>
  </si>
  <si>
    <t>20.3</t>
  </si>
  <si>
    <t>20.4</t>
  </si>
  <si>
    <t>20.5</t>
  </si>
  <si>
    <t>20.6</t>
  </si>
  <si>
    <t>21</t>
  </si>
  <si>
    <t>22</t>
  </si>
  <si>
    <t>22.1</t>
  </si>
  <si>
    <t>22.2</t>
  </si>
  <si>
    <t>22.3</t>
  </si>
  <si>
    <t>23</t>
  </si>
  <si>
    <t>23.1</t>
  </si>
  <si>
    <t>23.2</t>
  </si>
  <si>
    <t>23.3</t>
  </si>
  <si>
    <t>23.4</t>
  </si>
  <si>
    <t>23.5</t>
  </si>
  <si>
    <t>23.6</t>
  </si>
  <si>
    <t>23.7</t>
  </si>
  <si>
    <t>23.8</t>
  </si>
  <si>
    <t>23.9</t>
  </si>
  <si>
    <t>23.10</t>
  </si>
  <si>
    <t>24</t>
  </si>
  <si>
    <t>Deguonies kaniulės</t>
  </si>
  <si>
    <t>24.1</t>
  </si>
  <si>
    <t>24.2</t>
  </si>
  <si>
    <t>25</t>
  </si>
  <si>
    <t>Kvėpavimo filtrai</t>
  </si>
  <si>
    <t>26</t>
  </si>
  <si>
    <t>Aerozolinės kaukės</t>
  </si>
  <si>
    <t>26.1</t>
  </si>
  <si>
    <t>26.2</t>
  </si>
  <si>
    <t>27</t>
  </si>
  <si>
    <t>27.1</t>
  </si>
  <si>
    <t>27.2</t>
  </si>
  <si>
    <t>27.3</t>
  </si>
  <si>
    <t>28</t>
  </si>
  <si>
    <t>28.1</t>
  </si>
  <si>
    <t>28.2</t>
  </si>
  <si>
    <t>29</t>
  </si>
  <si>
    <t>29.1</t>
  </si>
  <si>
    <t>29.2</t>
  </si>
  <si>
    <t>29.3</t>
  </si>
  <si>
    <t>29.4</t>
  </si>
  <si>
    <t>29.5</t>
  </si>
  <si>
    <t>29.6</t>
  </si>
  <si>
    <t>29.7</t>
  </si>
  <si>
    <t>29.8</t>
  </si>
  <si>
    <t>29.9</t>
  </si>
  <si>
    <t>29.10</t>
  </si>
  <si>
    <t>30</t>
  </si>
  <si>
    <t>30.1</t>
  </si>
  <si>
    <t>30.2</t>
  </si>
  <si>
    <t>Ningbo Greetmed Medical Instruments Co., Ltd.</t>
  </si>
  <si>
    <t>Changzhou Hualian Health Dressing</t>
  </si>
  <si>
    <t>Sia Olko</t>
  </si>
  <si>
    <t>Nobamed Paul Danz AG</t>
  </si>
  <si>
    <t>Bastos Viegas, S.A.</t>
  </si>
  <si>
    <t>Hindustan Syringes &amp; Medical Devices Ltd. (HMD)</t>
  </si>
  <si>
    <t>Ningbo Greetmed</t>
  </si>
  <si>
    <t>Primed Medizintechnik Halberstadt GmbH</t>
  </si>
  <si>
    <t>Medifly Srl</t>
  </si>
  <si>
    <t>Polymedicure</t>
  </si>
  <si>
    <t>Poly Medicure Ltd</t>
  </si>
  <si>
    <t>Bicakcilar</t>
  </si>
  <si>
    <t>SVAS Biosana</t>
  </si>
  <si>
    <t>Medifly</t>
  </si>
  <si>
    <t>Nutricia Medical Devices BV</t>
  </si>
  <si>
    <t>ConvaTec Inc</t>
  </si>
  <si>
    <t>ZARYS International Group sp. z o.o. sp.k.</t>
  </si>
  <si>
    <t>Jiangsu Kanghua Medical Equipment Co LTD</t>
  </si>
  <si>
    <t>Ningbo Greetmed Medical Instruments Co Ltd</t>
  </si>
  <si>
    <t>LUMED srl</t>
  </si>
  <si>
    <t>UAB "Alkotesteris"</t>
  </si>
  <si>
    <t>DAHLHAUSEN Medizin-Technik</t>
  </si>
  <si>
    <t>SIA "OLKO"</t>
  </si>
  <si>
    <t>Van Oostveen Medical B.V. (Romed)</t>
  </si>
  <si>
    <t>Kanise OU</t>
  </si>
  <si>
    <t>PLASTIK MEDIKAL URUNLER SN. TIC.LTD.DTI.</t>
  </si>
  <si>
    <t>NetMed S.a.r.l.</t>
  </si>
  <si>
    <t>Egemen Tibbi Medikal</t>
  </si>
  <si>
    <t>Pajunk</t>
  </si>
  <si>
    <t>Arrow/Teleflex</t>
  </si>
  <si>
    <t>DEAS</t>
  </si>
  <si>
    <t>Koo Medical</t>
  </si>
  <si>
    <t>Primed</t>
  </si>
  <si>
    <t>Well Lead</t>
  </si>
  <si>
    <t xml:space="preserve">Greetmed </t>
  </si>
  <si>
    <t xml:space="preserve">Dahlhausen </t>
  </si>
  <si>
    <t>Plastimed</t>
  </si>
  <si>
    <t>Altera Meditera</t>
  </si>
  <si>
    <t>MDD</t>
  </si>
  <si>
    <t>Mascia Brunelli</t>
  </si>
  <si>
    <t>Teleflex Medical</t>
  </si>
  <si>
    <t>Mehos</t>
  </si>
  <si>
    <t>Karl Storz GmbH &amp; Co. KG</t>
  </si>
  <si>
    <t>Betatech Medical</t>
  </si>
  <si>
    <t>Greiner Bio-one</t>
  </si>
  <si>
    <t>Bite block, Mednetic, ED 01</t>
  </si>
  <si>
    <t>Servoprax</t>
  </si>
  <si>
    <t>Beaver visitec</t>
  </si>
  <si>
    <t>UAB Oriola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</si>
</sst>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3" x14ac:knownFonts="1">
    <font>
      <sz val="11"/>
      <color theme="1"/>
      <name val="Calibri"/>
      <family val="2"/>
      <charset val="186"/>
      <scheme val="minor"/>
    </font>
    <font>
      <b/>
      <sz val="11"/>
      <color theme="1"/>
      <name val="Times New Roman"/>
      <family val="1"/>
      <charset val="186"/>
    </font>
    <font>
      <b/>
      <sz val="11"/>
      <color rgb="FF000000"/>
      <name val="Times New Roman"/>
      <family val="1"/>
      <charset val="186"/>
    </font>
    <font>
      <sz val="11"/>
      <color theme="1"/>
      <name val="Times New Roman"/>
      <family val="1"/>
      <charset val="186"/>
    </font>
    <font>
      <sz val="11"/>
      <color rgb="FF000000"/>
      <name val="Times New Roman"/>
      <family val="1"/>
      <charset val="186"/>
    </font>
    <font>
      <sz val="10"/>
      <color rgb="FF000000"/>
      <name val="Times New Roman"/>
      <family val="1"/>
      <charset val="186"/>
    </font>
    <font>
      <sz val="8"/>
      <name val="Calibri"/>
      <family val="2"/>
      <charset val="186"/>
      <scheme val="minor"/>
    </font>
    <font>
      <sz val="11"/>
      <color indexed="8"/>
      <name val="Calibri"/>
      <family val="2"/>
      <charset val="186"/>
    </font>
    <font>
      <sz val="11"/>
      <color rgb="FF333333"/>
      <name val="Times New Roman"/>
      <family val="1"/>
      <charset val="186"/>
    </font>
    <font>
      <sz val="11"/>
      <name val="Times New Roman"/>
      <family val="1"/>
      <charset val="186"/>
    </font>
    <font>
      <b/>
      <sz val="11"/>
      <name val="Times New Roman"/>
      <family val="1"/>
      <charset val="186"/>
    </font>
    <font>
      <sz val="12"/>
      <color theme="1"/>
      <name val="Times New Roman"/>
      <family val="1"/>
      <charset val="186"/>
    </font>
    <font>
      <sz val="11"/>
      <color indexed="8"/>
      <name val="Times New Roman"/>
      <family val="1"/>
      <charset val="186"/>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s>
  <cellStyleXfs count="3">
    <xf numFmtId="0" fontId="0" fillId="0" borderId="0"/>
    <xf numFmtId="0" fontId="7" fillId="0" borderId="0"/>
    <xf numFmtId="0" fontId="5" fillId="0" borderId="0"/>
  </cellStyleXfs>
  <cellXfs count="82">
    <xf numFmtId="0" fontId="0" fillId="0" borderId="0" xfId="0"/>
    <xf numFmtId="0" fontId="4" fillId="0" borderId="1" xfId="0" applyFont="1" applyBorder="1" applyAlignment="1">
      <alignment vertical="center" wrapText="1"/>
    </xf>
    <xf numFmtId="0" fontId="2" fillId="0" borderId="1" xfId="0" applyFont="1" applyBorder="1" applyAlignment="1">
      <alignment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vertical="center" wrapText="1"/>
    </xf>
    <xf numFmtId="49" fontId="1" fillId="2" borderId="1" xfId="0" applyNumberFormat="1"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0" fillId="2" borderId="0" xfId="0" applyFill="1"/>
    <xf numFmtId="0" fontId="2" fillId="2" borderId="1" xfId="0" applyFont="1" applyFill="1" applyBorder="1" applyAlignment="1">
      <alignment vertical="center" wrapText="1"/>
    </xf>
    <xf numFmtId="49" fontId="3" fillId="2" borderId="1" xfId="0" applyNumberFormat="1" applyFont="1" applyFill="1" applyBorder="1" applyAlignment="1">
      <alignment vertical="center" wrapText="1"/>
    </xf>
    <xf numFmtId="49" fontId="2" fillId="2" borderId="1" xfId="0" applyNumberFormat="1" applyFont="1" applyFill="1" applyBorder="1" applyAlignment="1">
      <alignment vertical="center" wrapText="1"/>
    </xf>
    <xf numFmtId="49" fontId="4" fillId="2" borderId="1" xfId="0" applyNumberFormat="1" applyFont="1" applyFill="1" applyBorder="1" applyAlignment="1">
      <alignment vertical="center" wrapText="1"/>
    </xf>
    <xf numFmtId="0" fontId="1"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0" fillId="2" borderId="0" xfId="0" applyFill="1" applyAlignment="1">
      <alignment wrapText="1"/>
    </xf>
    <xf numFmtId="0" fontId="3" fillId="2" borderId="1" xfId="2" applyFont="1" applyFill="1" applyBorder="1" applyAlignment="1">
      <alignment vertical="center" wrapText="1"/>
    </xf>
    <xf numFmtId="0" fontId="9" fillId="2" borderId="1" xfId="0" applyFont="1" applyFill="1" applyBorder="1" applyAlignment="1">
      <alignment vertical="center" wrapText="1"/>
    </xf>
    <xf numFmtId="164" fontId="9" fillId="2" borderId="1" xfId="0" applyNumberFormat="1" applyFont="1" applyFill="1" applyBorder="1" applyAlignment="1">
      <alignment horizontal="center" vertical="center" wrapText="1"/>
    </xf>
    <xf numFmtId="0" fontId="1" fillId="2" borderId="1" xfId="0" applyFont="1" applyFill="1" applyBorder="1" applyAlignment="1">
      <alignment horizontal="justify" vertical="center" wrapText="1"/>
    </xf>
    <xf numFmtId="0" fontId="3" fillId="2" borderId="1" xfId="0" applyFont="1" applyFill="1" applyBorder="1" applyAlignment="1">
      <alignment horizontal="justify" vertical="center" wrapText="1"/>
    </xf>
    <xf numFmtId="0" fontId="10" fillId="2" borderId="1" xfId="1" applyFont="1" applyFill="1" applyBorder="1" applyAlignment="1">
      <alignment horizontal="left" vertical="top" wrapText="1"/>
    </xf>
    <xf numFmtId="0" fontId="9" fillId="2" borderId="1" xfId="0" applyFont="1" applyFill="1" applyBorder="1" applyAlignment="1">
      <alignment horizontal="left" vertical="top" wrapText="1"/>
    </xf>
    <xf numFmtId="0" fontId="10" fillId="2" borderId="1" xfId="0" applyFont="1" applyFill="1" applyBorder="1" applyAlignment="1">
      <alignment horizontal="left" vertical="top" wrapText="1"/>
    </xf>
    <xf numFmtId="2" fontId="4" fillId="2"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2" fontId="11" fillId="2" borderId="1" xfId="0" applyNumberFormat="1" applyFont="1" applyFill="1" applyBorder="1" applyAlignment="1">
      <alignment horizontal="center" vertical="center" wrapText="1"/>
    </xf>
    <xf numFmtId="164" fontId="3" fillId="2" borderId="8" xfId="0" applyNumberFormat="1" applyFont="1" applyFill="1" applyBorder="1" applyAlignment="1">
      <alignment horizontal="center" vertical="center" wrapText="1"/>
    </xf>
    <xf numFmtId="2" fontId="1" fillId="2" borderId="5"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0" fontId="8" fillId="2" borderId="1" xfId="0" applyFont="1" applyFill="1" applyBorder="1" applyAlignment="1">
      <alignment horizontal="center" vertical="center" wrapText="1"/>
    </xf>
    <xf numFmtId="49" fontId="3" fillId="0" borderId="0" xfId="0" applyNumberFormat="1" applyFont="1"/>
    <xf numFmtId="0" fontId="3" fillId="0" borderId="0" xfId="0" applyFont="1"/>
    <xf numFmtId="0" fontId="3" fillId="0" borderId="0" xfId="0" applyFont="1" applyAlignment="1">
      <alignment horizontal="center"/>
    </xf>
    <xf numFmtId="164" fontId="3" fillId="0" borderId="0" xfId="0" applyNumberFormat="1" applyFont="1" applyAlignment="1">
      <alignment horizontal="center"/>
    </xf>
    <xf numFmtId="2" fontId="3" fillId="0" borderId="0" xfId="0" applyNumberFormat="1" applyFont="1" applyAlignment="1">
      <alignment horizontal="center"/>
    </xf>
    <xf numFmtId="0" fontId="3" fillId="2" borderId="1" xfId="0" applyFont="1" applyFill="1" applyBorder="1" applyAlignment="1">
      <alignment wrapText="1"/>
    </xf>
    <xf numFmtId="49" fontId="3" fillId="2" borderId="1" xfId="0" applyNumberFormat="1" applyFont="1" applyFill="1" applyBorder="1"/>
    <xf numFmtId="0" fontId="3" fillId="2" borderId="1" xfId="0" applyFont="1" applyFill="1" applyBorder="1" applyAlignment="1">
      <alignment horizontal="center"/>
    </xf>
    <xf numFmtId="164" fontId="3" fillId="2" borderId="1" xfId="0" applyNumberFormat="1" applyFont="1" applyFill="1" applyBorder="1" applyAlignment="1">
      <alignment horizontal="center" vertical="center"/>
    </xf>
    <xf numFmtId="2" fontId="3" fillId="2" borderId="1" xfId="0" applyNumberFormat="1" applyFont="1" applyFill="1" applyBorder="1" applyAlignment="1">
      <alignment horizontal="center"/>
    </xf>
    <xf numFmtId="49" fontId="1" fillId="2" borderId="1" xfId="0" applyNumberFormat="1" applyFont="1" applyFill="1" applyBorder="1" applyAlignment="1">
      <alignment horizontal="left"/>
    </xf>
    <xf numFmtId="0" fontId="3" fillId="2" borderId="1" xfId="0" applyFont="1" applyFill="1" applyBorder="1"/>
    <xf numFmtId="164" fontId="3" fillId="2" borderId="1" xfId="0" applyNumberFormat="1" applyFont="1" applyFill="1" applyBorder="1" applyAlignment="1">
      <alignment horizontal="center"/>
    </xf>
    <xf numFmtId="2" fontId="1" fillId="2" borderId="1" xfId="0" applyNumberFormat="1" applyFont="1" applyFill="1" applyBorder="1" applyAlignment="1">
      <alignment horizontal="center"/>
    </xf>
    <xf numFmtId="2" fontId="1" fillId="2" borderId="0" xfId="0" applyNumberFormat="1" applyFont="1" applyFill="1" applyAlignment="1">
      <alignment horizontal="center"/>
    </xf>
    <xf numFmtId="0" fontId="3" fillId="0" borderId="0" xfId="0" applyFont="1" applyAlignment="1">
      <alignment horizontal="left"/>
    </xf>
    <xf numFmtId="0" fontId="3"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2" fillId="2" borderId="6" xfId="1" applyFont="1" applyFill="1" applyBorder="1" applyAlignment="1">
      <alignment horizontal="left" vertical="center" wrapText="1"/>
    </xf>
    <xf numFmtId="0" fontId="12" fillId="2" borderId="6" xfId="1" applyFont="1" applyFill="1" applyBorder="1" applyAlignment="1">
      <alignment horizontal="left" vertical="top" wrapText="1"/>
    </xf>
    <xf numFmtId="0" fontId="9" fillId="2" borderId="1" xfId="0" applyFont="1" applyFill="1" applyBorder="1" applyAlignment="1">
      <alignment horizontal="left" vertical="center" wrapText="1"/>
    </xf>
    <xf numFmtId="0" fontId="3" fillId="2" borderId="1" xfId="0" applyFont="1" applyFill="1" applyBorder="1" applyAlignment="1">
      <alignment horizontal="left" wrapText="1"/>
    </xf>
    <xf numFmtId="0" fontId="9" fillId="2" borderId="6" xfId="0" applyFont="1" applyFill="1" applyBorder="1" applyAlignment="1">
      <alignment horizontal="left" vertical="top" wrapText="1"/>
    </xf>
    <xf numFmtId="0" fontId="12" fillId="2" borderId="7" xfId="1" applyFont="1" applyFill="1" applyBorder="1" applyAlignment="1">
      <alignment horizontal="left" vertical="top"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3" fillId="0" borderId="1" xfId="0" applyFont="1" applyBorder="1" applyAlignment="1">
      <alignment horizontal="left" vertical="center" wrapText="1"/>
    </xf>
    <xf numFmtId="2" fontId="1" fillId="0" borderId="0" xfId="0" applyNumberFormat="1" applyFont="1" applyAlignment="1">
      <alignment horizontal="center"/>
    </xf>
    <xf numFmtId="2" fontId="3"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2" fillId="0" borderId="1" xfId="0" applyFont="1" applyBorder="1" applyAlignment="1">
      <alignment vertical="center" wrapText="1"/>
    </xf>
    <xf numFmtId="49" fontId="2" fillId="2" borderId="1" xfId="0" applyNumberFormat="1" applyFont="1" applyFill="1" applyBorder="1" applyAlignment="1">
      <alignment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2" borderId="5" xfId="0" applyFont="1" applyFill="1" applyBorder="1" applyAlignment="1">
      <alignmen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cellXfs>
  <cellStyles count="3">
    <cellStyle name="Įprastas" xfId="0" builtinId="0"/>
    <cellStyle name="Įprastas 2" xfId="1" xr:uid="{7CC6A5B1-46C8-49FC-8B25-A25D862F4DE0}"/>
    <cellStyle name="Normal 2" xfId="2" xr:uid="{10BB0D16-09C4-4DD9-A2E6-A075733652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4554-8BC8-4DEF-A12B-40F535E1C53A}">
  <dimension ref="A1:J199"/>
  <sheetViews>
    <sheetView tabSelected="1" topLeftCell="A185" zoomScale="98" zoomScaleNormal="98" workbookViewId="0">
      <selection activeCell="E205" sqref="E205"/>
    </sheetView>
  </sheetViews>
  <sheetFormatPr defaultRowHeight="21.95" customHeight="1" x14ac:dyDescent="0.25"/>
  <cols>
    <col min="1" max="1" width="10.140625" style="40" bestFit="1" customWidth="1"/>
    <col min="2" max="2" width="61" style="41" customWidth="1"/>
    <col min="3" max="4" width="9.140625" style="42"/>
    <col min="5" max="5" width="17.5703125" style="55" customWidth="1"/>
    <col min="6" max="6" width="10.140625" style="43" customWidth="1"/>
    <col min="7" max="8" width="9.140625" style="42"/>
    <col min="9" max="9" width="10.7109375" style="44" customWidth="1"/>
    <col min="10" max="10" width="30.5703125" customWidth="1"/>
  </cols>
  <sheetData>
    <row r="1" spans="1:9" ht="21.95" customHeight="1" x14ac:dyDescent="0.25">
      <c r="B1" s="41" t="s">
        <v>180</v>
      </c>
    </row>
    <row r="3" spans="1:9" s="11" customFormat="1" ht="63" customHeight="1" x14ac:dyDescent="0.25">
      <c r="A3" s="5" t="s">
        <v>0</v>
      </c>
      <c r="B3" s="6" t="s">
        <v>1</v>
      </c>
      <c r="C3" s="6" t="s">
        <v>2</v>
      </c>
      <c r="D3" s="6" t="s">
        <v>3</v>
      </c>
      <c r="E3" s="8" t="s">
        <v>4</v>
      </c>
      <c r="F3" s="9" t="s">
        <v>5</v>
      </c>
      <c r="G3" s="8" t="s">
        <v>6</v>
      </c>
      <c r="H3" s="8" t="s">
        <v>7</v>
      </c>
      <c r="I3" s="10" t="s">
        <v>8</v>
      </c>
    </row>
    <row r="4" spans="1:9" s="11" customFormat="1" ht="21.95" customHeight="1" x14ac:dyDescent="0.25">
      <c r="A4" s="5">
        <v>1</v>
      </c>
      <c r="B4" s="12" t="s">
        <v>13</v>
      </c>
      <c r="C4" s="8"/>
      <c r="D4" s="8"/>
      <c r="E4" s="56"/>
      <c r="F4" s="9"/>
      <c r="G4" s="8"/>
      <c r="H4" s="8"/>
      <c r="I4" s="10"/>
    </row>
    <row r="5" spans="1:9" s="11" customFormat="1" ht="30" customHeight="1" x14ac:dyDescent="0.25">
      <c r="A5" s="13" t="s">
        <v>181</v>
      </c>
      <c r="B5" s="7" t="s">
        <v>14</v>
      </c>
      <c r="C5" s="6" t="s">
        <v>9</v>
      </c>
      <c r="D5" s="6">
        <v>1</v>
      </c>
      <c r="E5" s="56" t="s">
        <v>366</v>
      </c>
      <c r="F5" s="27">
        <v>52</v>
      </c>
      <c r="G5" s="10">
        <f>SUM(H5-F5)</f>
        <v>2.6</v>
      </c>
      <c r="H5" s="10">
        <f>SUM(F5*1.05)</f>
        <v>54.6</v>
      </c>
      <c r="I5" s="10">
        <f>SUM(H5*D5)</f>
        <v>54.6</v>
      </c>
    </row>
    <row r="6" spans="1:9" s="11" customFormat="1" ht="21.95" customHeight="1" x14ac:dyDescent="0.25">
      <c r="A6" s="13" t="s">
        <v>182</v>
      </c>
      <c r="B6" s="7" t="s">
        <v>15</v>
      </c>
      <c r="C6" s="6" t="s">
        <v>11</v>
      </c>
      <c r="D6" s="6">
        <v>100</v>
      </c>
      <c r="E6" s="56" t="s">
        <v>367</v>
      </c>
      <c r="F6" s="27">
        <v>1.3</v>
      </c>
      <c r="G6" s="10">
        <f t="shared" ref="G6:G7" si="0">SUM(H6-F6)</f>
        <v>7.0000000000000007E-2</v>
      </c>
      <c r="H6" s="10">
        <f t="shared" ref="H6:H7" si="1">SUM(F6*1.05)</f>
        <v>1.37</v>
      </c>
      <c r="I6" s="10">
        <f t="shared" ref="I6:I7" si="2">SUM(H6*D6)</f>
        <v>137</v>
      </c>
    </row>
    <row r="7" spans="1:9" s="11" customFormat="1" ht="58.5" customHeight="1" x14ac:dyDescent="0.25">
      <c r="A7" s="13" t="s">
        <v>183</v>
      </c>
      <c r="B7" s="7" t="s">
        <v>16</v>
      </c>
      <c r="C7" s="6" t="s">
        <v>11</v>
      </c>
      <c r="D7" s="6">
        <v>100</v>
      </c>
      <c r="E7" s="56" t="s">
        <v>328</v>
      </c>
      <c r="F7" s="9">
        <v>0.03</v>
      </c>
      <c r="G7" s="8">
        <f t="shared" si="0"/>
        <v>1.5E-3</v>
      </c>
      <c r="H7" s="8">
        <f t="shared" si="1"/>
        <v>3.15E-2</v>
      </c>
      <c r="I7" s="10">
        <f t="shared" si="2"/>
        <v>3.15</v>
      </c>
    </row>
    <row r="8" spans="1:9" s="11" customFormat="1" ht="21.95" customHeight="1" x14ac:dyDescent="0.25">
      <c r="A8" s="77" t="s">
        <v>10</v>
      </c>
      <c r="B8" s="77"/>
      <c r="C8" s="77"/>
      <c r="D8" s="77"/>
      <c r="E8" s="77"/>
      <c r="F8" s="77"/>
      <c r="G8" s="77"/>
      <c r="H8" s="77"/>
      <c r="I8" s="28">
        <f>SUM(I5:I7)</f>
        <v>194.75</v>
      </c>
    </row>
    <row r="9" spans="1:9" s="11" customFormat="1" ht="21.95" customHeight="1" x14ac:dyDescent="0.25">
      <c r="A9" s="14" t="s">
        <v>184</v>
      </c>
      <c r="B9" s="12" t="s">
        <v>18</v>
      </c>
      <c r="C9" s="8"/>
      <c r="D9" s="8"/>
      <c r="E9" s="56"/>
      <c r="F9" s="9"/>
      <c r="G9" s="8"/>
      <c r="H9" s="8"/>
      <c r="I9" s="10"/>
    </row>
    <row r="10" spans="1:9" s="11" customFormat="1" ht="21.95" customHeight="1" x14ac:dyDescent="0.25">
      <c r="A10" s="15" t="s">
        <v>185</v>
      </c>
      <c r="B10" s="7" t="s">
        <v>19</v>
      </c>
      <c r="C10" s="6" t="s">
        <v>9</v>
      </c>
      <c r="D10" s="6">
        <v>10</v>
      </c>
      <c r="E10" s="56" t="s">
        <v>368</v>
      </c>
      <c r="F10" s="27">
        <v>65</v>
      </c>
      <c r="G10" s="10">
        <f>SUM(H10-F10)</f>
        <v>3.25</v>
      </c>
      <c r="H10" s="10">
        <f>SUM(F10*1.05)</f>
        <v>68.25</v>
      </c>
      <c r="I10" s="10">
        <f>SUM(H10*D10)</f>
        <v>682.5</v>
      </c>
    </row>
    <row r="11" spans="1:9" s="11" customFormat="1" ht="21.95" customHeight="1" x14ac:dyDescent="0.25">
      <c r="A11" s="15" t="s">
        <v>186</v>
      </c>
      <c r="B11" s="7" t="s">
        <v>20</v>
      </c>
      <c r="C11" s="6" t="s">
        <v>9</v>
      </c>
      <c r="D11" s="6">
        <v>20</v>
      </c>
      <c r="E11" s="56" t="s">
        <v>369</v>
      </c>
      <c r="F11" s="27">
        <v>3.8</v>
      </c>
      <c r="G11" s="10">
        <f>SUM(H11-F11)</f>
        <v>0.19</v>
      </c>
      <c r="H11" s="10">
        <f>SUM(F11*1.05)</f>
        <v>3.99</v>
      </c>
      <c r="I11" s="10">
        <f>SUM(H11*D11)</f>
        <v>79.8</v>
      </c>
    </row>
    <row r="12" spans="1:9" s="11" customFormat="1" ht="21.95" customHeight="1" x14ac:dyDescent="0.25">
      <c r="A12" s="77" t="s">
        <v>10</v>
      </c>
      <c r="B12" s="77"/>
      <c r="C12" s="77"/>
      <c r="D12" s="77"/>
      <c r="E12" s="77"/>
      <c r="F12" s="77"/>
      <c r="G12" s="77"/>
      <c r="H12" s="77"/>
      <c r="I12" s="28">
        <f>SUM(I10:I11)</f>
        <v>762.3</v>
      </c>
    </row>
    <row r="13" spans="1:9" s="11" customFormat="1" ht="21.95" customHeight="1" x14ac:dyDescent="0.25">
      <c r="A13" s="5" t="s">
        <v>187</v>
      </c>
      <c r="B13" s="12" t="s">
        <v>21</v>
      </c>
      <c r="C13" s="8"/>
      <c r="D13" s="8"/>
      <c r="E13" s="56"/>
      <c r="F13" s="9"/>
      <c r="G13" s="8"/>
      <c r="H13" s="8"/>
      <c r="I13" s="10"/>
    </row>
    <row r="14" spans="1:9" s="11" customFormat="1" ht="65.25" customHeight="1" x14ac:dyDescent="0.25">
      <c r="A14" s="15" t="s">
        <v>188</v>
      </c>
      <c r="B14" s="7" t="s">
        <v>22</v>
      </c>
      <c r="C14" s="6" t="s">
        <v>11</v>
      </c>
      <c r="D14" s="6">
        <v>1500</v>
      </c>
      <c r="E14" s="56" t="s">
        <v>344</v>
      </c>
      <c r="F14" s="29">
        <v>0.09</v>
      </c>
      <c r="G14" s="8">
        <f>SUM(H14-F14)</f>
        <v>4.4999999999999997E-3</v>
      </c>
      <c r="H14" s="8">
        <f>SUM(F14*1.05)</f>
        <v>9.4500000000000001E-2</v>
      </c>
      <c r="I14" s="10">
        <f>SUM(H14*D14)</f>
        <v>141.75</v>
      </c>
    </row>
    <row r="15" spans="1:9" s="11" customFormat="1" ht="65.25" customHeight="1" x14ac:dyDescent="0.25">
      <c r="A15" s="15" t="s">
        <v>189</v>
      </c>
      <c r="B15" s="7" t="s">
        <v>23</v>
      </c>
      <c r="C15" s="6" t="s">
        <v>11</v>
      </c>
      <c r="D15" s="6">
        <v>100</v>
      </c>
      <c r="E15" s="56" t="s">
        <v>344</v>
      </c>
      <c r="F15" s="29">
        <v>0.09</v>
      </c>
      <c r="G15" s="8">
        <f t="shared" ref="G15:G20" si="3">SUM(H15-F15)</f>
        <v>4.4999999999999997E-3</v>
      </c>
      <c r="H15" s="8">
        <f t="shared" ref="H15:H20" si="4">SUM(F15*1.05)</f>
        <v>9.4500000000000001E-2</v>
      </c>
      <c r="I15" s="10">
        <f t="shared" ref="I15:I20" si="5">SUM(H15*D15)</f>
        <v>9.4499999999999993</v>
      </c>
    </row>
    <row r="16" spans="1:9" s="11" customFormat="1" ht="21.95" customHeight="1" x14ac:dyDescent="0.25">
      <c r="A16" s="15" t="s">
        <v>190</v>
      </c>
      <c r="B16" s="7" t="s">
        <v>24</v>
      </c>
      <c r="C16" s="6" t="s">
        <v>11</v>
      </c>
      <c r="D16" s="6">
        <v>1500</v>
      </c>
      <c r="E16" s="57" t="s">
        <v>372</v>
      </c>
      <c r="F16" s="29">
        <v>0.56999999999999995</v>
      </c>
      <c r="G16" s="8">
        <f t="shared" si="3"/>
        <v>2.8500000000000102E-2</v>
      </c>
      <c r="H16" s="8">
        <f t="shared" si="4"/>
        <v>0.59850000000000003</v>
      </c>
      <c r="I16" s="10">
        <f t="shared" si="5"/>
        <v>897.75</v>
      </c>
    </row>
    <row r="17" spans="1:10" s="11" customFormat="1" ht="21.95" customHeight="1" x14ac:dyDescent="0.25">
      <c r="A17" s="15" t="s">
        <v>191</v>
      </c>
      <c r="B17" s="7" t="s">
        <v>140</v>
      </c>
      <c r="C17" s="6" t="s">
        <v>11</v>
      </c>
      <c r="D17" s="6">
        <v>1500</v>
      </c>
      <c r="E17" s="57" t="s">
        <v>372</v>
      </c>
      <c r="F17" s="29">
        <v>0.56999999999999995</v>
      </c>
      <c r="G17" s="8">
        <f t="shared" si="3"/>
        <v>2.8500000000000102E-2</v>
      </c>
      <c r="H17" s="8">
        <f t="shared" si="4"/>
        <v>0.59850000000000003</v>
      </c>
      <c r="I17" s="10">
        <f t="shared" si="5"/>
        <v>897.75</v>
      </c>
    </row>
    <row r="18" spans="1:10" s="11" customFormat="1" ht="60.75" customHeight="1" x14ac:dyDescent="0.25">
      <c r="A18" s="15" t="s">
        <v>192</v>
      </c>
      <c r="B18" s="7" t="s">
        <v>25</v>
      </c>
      <c r="C18" s="6" t="s">
        <v>11</v>
      </c>
      <c r="D18" s="6">
        <v>10000</v>
      </c>
      <c r="E18" s="56" t="s">
        <v>345</v>
      </c>
      <c r="F18" s="8">
        <v>1.4999999999999999E-2</v>
      </c>
      <c r="G18" s="8">
        <f t="shared" si="3"/>
        <v>7.5000000000000099E-4</v>
      </c>
      <c r="H18" s="8">
        <f t="shared" si="4"/>
        <v>1.575E-2</v>
      </c>
      <c r="I18" s="10">
        <f t="shared" si="5"/>
        <v>157.5</v>
      </c>
    </row>
    <row r="19" spans="1:10" s="11" customFormat="1" ht="62.25" customHeight="1" x14ac:dyDescent="0.25">
      <c r="A19" s="15" t="s">
        <v>193</v>
      </c>
      <c r="B19" s="7" t="s">
        <v>26</v>
      </c>
      <c r="C19" s="6" t="s">
        <v>11</v>
      </c>
      <c r="D19" s="6">
        <v>4000</v>
      </c>
      <c r="E19" s="56" t="s">
        <v>345</v>
      </c>
      <c r="F19" s="8">
        <v>1.4999999999999999E-2</v>
      </c>
      <c r="G19" s="8">
        <f t="shared" si="3"/>
        <v>7.5000000000000099E-4</v>
      </c>
      <c r="H19" s="8">
        <f t="shared" si="4"/>
        <v>1.575E-2</v>
      </c>
      <c r="I19" s="10">
        <f t="shared" si="5"/>
        <v>63</v>
      </c>
    </row>
    <row r="20" spans="1:10" s="11" customFormat="1" ht="66" customHeight="1" x14ac:dyDescent="0.25">
      <c r="A20" s="15" t="s">
        <v>194</v>
      </c>
      <c r="B20" s="7" t="s">
        <v>27</v>
      </c>
      <c r="C20" s="6" t="s">
        <v>11</v>
      </c>
      <c r="D20" s="6">
        <v>500</v>
      </c>
      <c r="E20" s="56" t="s">
        <v>345</v>
      </c>
      <c r="F20" s="8">
        <v>1.4999999999999999E-2</v>
      </c>
      <c r="G20" s="8">
        <f t="shared" si="3"/>
        <v>7.5000000000000099E-4</v>
      </c>
      <c r="H20" s="8">
        <f t="shared" si="4"/>
        <v>1.575E-2</v>
      </c>
      <c r="I20" s="10">
        <f t="shared" si="5"/>
        <v>7.88</v>
      </c>
    </row>
    <row r="21" spans="1:10" s="11" customFormat="1" ht="21.95" customHeight="1" x14ac:dyDescent="0.25">
      <c r="A21" s="70" t="s">
        <v>10</v>
      </c>
      <c r="B21" s="70"/>
      <c r="C21" s="70"/>
      <c r="D21" s="70"/>
      <c r="E21" s="70"/>
      <c r="F21" s="70"/>
      <c r="G21" s="70"/>
      <c r="H21" s="70"/>
      <c r="I21" s="28">
        <f>SUM(I14:I20)</f>
        <v>2175.08</v>
      </c>
    </row>
    <row r="22" spans="1:10" s="11" customFormat="1" ht="28.5" customHeight="1" x14ac:dyDescent="0.25">
      <c r="A22" s="5" t="s">
        <v>195</v>
      </c>
      <c r="B22" s="17" t="s">
        <v>137</v>
      </c>
      <c r="C22" s="8"/>
      <c r="D22" s="8"/>
      <c r="E22" s="56"/>
      <c r="F22" s="9"/>
      <c r="G22" s="8"/>
      <c r="H22" s="8"/>
      <c r="I22" s="10"/>
    </row>
    <row r="23" spans="1:10" s="11" customFormat="1" ht="30.75" customHeight="1" x14ac:dyDescent="0.25">
      <c r="A23" s="13" t="s">
        <v>196</v>
      </c>
      <c r="B23" s="7" t="s">
        <v>28</v>
      </c>
      <c r="C23" s="6" t="s">
        <v>11</v>
      </c>
      <c r="D23" s="6">
        <v>300</v>
      </c>
      <c r="E23" s="57" t="s">
        <v>355</v>
      </c>
      <c r="F23" s="9">
        <v>1.05</v>
      </c>
      <c r="G23" s="8">
        <f>SUM(H23-F23)</f>
        <v>5.2499999999999998E-2</v>
      </c>
      <c r="H23" s="8">
        <f>SUM(F23*1.05)</f>
        <v>1.1025</v>
      </c>
      <c r="I23" s="10">
        <f>SUM(H23*D23)</f>
        <v>330.75</v>
      </c>
      <c r="J23" s="18"/>
    </row>
    <row r="24" spans="1:10" s="11" customFormat="1" ht="36" customHeight="1" x14ac:dyDescent="0.25">
      <c r="A24" s="13" t="s">
        <v>197</v>
      </c>
      <c r="B24" s="7" t="s">
        <v>29</v>
      </c>
      <c r="C24" s="6" t="s">
        <v>11</v>
      </c>
      <c r="D24" s="6">
        <v>50</v>
      </c>
      <c r="E24" s="57" t="s">
        <v>355</v>
      </c>
      <c r="F24" s="9">
        <v>1.65</v>
      </c>
      <c r="G24" s="8">
        <f t="shared" ref="G24:G26" si="6">SUM(H24-F24)</f>
        <v>8.2500000000000004E-2</v>
      </c>
      <c r="H24" s="8">
        <f t="shared" ref="H24:H26" si="7">SUM(F24*1.05)</f>
        <v>1.7324999999999999</v>
      </c>
      <c r="I24" s="10">
        <f t="shared" ref="I24:I26" si="8">SUM(H24*D24)</f>
        <v>86.63</v>
      </c>
    </row>
    <row r="25" spans="1:10" s="11" customFormat="1" ht="34.5" customHeight="1" x14ac:dyDescent="0.25">
      <c r="A25" s="13" t="s">
        <v>198</v>
      </c>
      <c r="B25" s="45" t="s">
        <v>138</v>
      </c>
      <c r="C25" s="6" t="s">
        <v>11</v>
      </c>
      <c r="D25" s="6">
        <v>300</v>
      </c>
      <c r="E25" s="57" t="s">
        <v>355</v>
      </c>
      <c r="F25" s="9">
        <v>1.3</v>
      </c>
      <c r="G25" s="8">
        <f t="shared" si="6"/>
        <v>6.4999999999999905E-2</v>
      </c>
      <c r="H25" s="8">
        <f t="shared" si="7"/>
        <v>1.365</v>
      </c>
      <c r="I25" s="10">
        <f t="shared" si="8"/>
        <v>409.5</v>
      </c>
      <c r="J25" s="18"/>
    </row>
    <row r="26" spans="1:10" s="11" customFormat="1" ht="32.25" customHeight="1" x14ac:dyDescent="0.25">
      <c r="A26" s="13" t="s">
        <v>199</v>
      </c>
      <c r="B26" s="45" t="s">
        <v>139</v>
      </c>
      <c r="C26" s="6" t="s">
        <v>11</v>
      </c>
      <c r="D26" s="6">
        <v>50</v>
      </c>
      <c r="E26" s="57" t="s">
        <v>355</v>
      </c>
      <c r="F26" s="9">
        <v>2.4</v>
      </c>
      <c r="G26" s="8">
        <f t="shared" si="6"/>
        <v>0.12</v>
      </c>
      <c r="H26" s="8">
        <f t="shared" si="7"/>
        <v>2.52</v>
      </c>
      <c r="I26" s="10">
        <f t="shared" si="8"/>
        <v>126</v>
      </c>
      <c r="J26" s="18"/>
    </row>
    <row r="27" spans="1:10" s="11" customFormat="1" ht="21.95" customHeight="1" x14ac:dyDescent="0.25">
      <c r="A27" s="70" t="s">
        <v>10</v>
      </c>
      <c r="B27" s="70"/>
      <c r="C27" s="70"/>
      <c r="D27" s="70"/>
      <c r="E27" s="70"/>
      <c r="F27" s="70"/>
      <c r="G27" s="70"/>
      <c r="H27" s="70"/>
      <c r="I27" s="28">
        <f>SUM(I23:I26)</f>
        <v>952.88</v>
      </c>
    </row>
    <row r="28" spans="1:10" s="11" customFormat="1" ht="21.95" customHeight="1" x14ac:dyDescent="0.25">
      <c r="A28" s="5" t="s">
        <v>200</v>
      </c>
      <c r="B28" s="12" t="s">
        <v>30</v>
      </c>
      <c r="C28" s="8"/>
      <c r="D28" s="8"/>
      <c r="E28" s="56"/>
      <c r="F28" s="9"/>
      <c r="G28" s="8"/>
      <c r="H28" s="8"/>
      <c r="I28" s="10"/>
    </row>
    <row r="29" spans="1:10" s="11" customFormat="1" ht="21.95" customHeight="1" x14ac:dyDescent="0.25">
      <c r="A29" s="15" t="s">
        <v>201</v>
      </c>
      <c r="B29" s="7" t="s">
        <v>31</v>
      </c>
      <c r="C29" s="6" t="s">
        <v>11</v>
      </c>
      <c r="D29" s="6">
        <v>120</v>
      </c>
      <c r="E29" s="56" t="s">
        <v>356</v>
      </c>
      <c r="F29" s="9">
        <v>5.6</v>
      </c>
      <c r="G29" s="8">
        <f>SUM(H29-F29)</f>
        <v>0.28000000000000003</v>
      </c>
      <c r="H29" s="8">
        <f>SUM(F29*1.05)</f>
        <v>5.88</v>
      </c>
      <c r="I29" s="10">
        <f>SUM(H29*D29)</f>
        <v>705.6</v>
      </c>
    </row>
    <row r="30" spans="1:10" s="11" customFormat="1" ht="21.95" customHeight="1" x14ac:dyDescent="0.25">
      <c r="A30" s="15" t="s">
        <v>202</v>
      </c>
      <c r="B30" s="7" t="s">
        <v>32</v>
      </c>
      <c r="C30" s="6" t="s">
        <v>11</v>
      </c>
      <c r="D30" s="6">
        <v>120</v>
      </c>
      <c r="E30" s="56" t="s">
        <v>356</v>
      </c>
      <c r="F30" s="9">
        <v>5</v>
      </c>
      <c r="G30" s="8">
        <f t="shared" ref="G30:G31" si="9">SUM(H30-F30)</f>
        <v>0.25</v>
      </c>
      <c r="H30" s="8">
        <f t="shared" ref="H30:H31" si="10">SUM(F30*1.05)</f>
        <v>5.25</v>
      </c>
      <c r="I30" s="10">
        <f t="shared" ref="I30:I31" si="11">SUM(H30*D30)</f>
        <v>630</v>
      </c>
    </row>
    <row r="31" spans="1:10" s="11" customFormat="1" ht="21.95" customHeight="1" x14ac:dyDescent="0.25">
      <c r="A31" s="15" t="s">
        <v>203</v>
      </c>
      <c r="B31" s="7" t="s">
        <v>33</v>
      </c>
      <c r="C31" s="6" t="s">
        <v>11</v>
      </c>
      <c r="D31" s="6">
        <v>50</v>
      </c>
      <c r="E31" s="56" t="s">
        <v>356</v>
      </c>
      <c r="F31" s="9">
        <v>5.6</v>
      </c>
      <c r="G31" s="8">
        <f t="shared" si="9"/>
        <v>0.28000000000000003</v>
      </c>
      <c r="H31" s="8">
        <f t="shared" si="10"/>
        <v>5.88</v>
      </c>
      <c r="I31" s="10">
        <f t="shared" si="11"/>
        <v>294</v>
      </c>
    </row>
    <row r="32" spans="1:10" s="11" customFormat="1" ht="21.95" customHeight="1" x14ac:dyDescent="0.25">
      <c r="A32" s="70" t="s">
        <v>10</v>
      </c>
      <c r="B32" s="70"/>
      <c r="C32" s="70"/>
      <c r="D32" s="70"/>
      <c r="E32" s="70"/>
      <c r="F32" s="70"/>
      <c r="G32" s="70"/>
      <c r="H32" s="70"/>
      <c r="I32" s="28">
        <f>SUM(I29:I31)</f>
        <v>1629.6</v>
      </c>
    </row>
    <row r="33" spans="1:9" s="11" customFormat="1" ht="21.95" customHeight="1" x14ac:dyDescent="0.25">
      <c r="A33" s="5" t="s">
        <v>204</v>
      </c>
      <c r="B33" s="12" t="s">
        <v>174</v>
      </c>
      <c r="C33" s="8"/>
      <c r="D33" s="8"/>
      <c r="E33" s="56"/>
      <c r="F33" s="9"/>
      <c r="G33" s="8"/>
      <c r="H33" s="8"/>
      <c r="I33" s="10"/>
    </row>
    <row r="34" spans="1:9" s="11" customFormat="1" ht="21.95" customHeight="1" x14ac:dyDescent="0.25">
      <c r="A34" s="13" t="s">
        <v>205</v>
      </c>
      <c r="B34" s="7" t="s">
        <v>34</v>
      </c>
      <c r="C34" s="6" t="s">
        <v>11</v>
      </c>
      <c r="D34" s="6">
        <v>30</v>
      </c>
      <c r="E34" s="56" t="s">
        <v>357</v>
      </c>
      <c r="F34" s="9">
        <v>9.5</v>
      </c>
      <c r="G34" s="8">
        <f>SUM(H34-F34)</f>
        <v>0.47499999999999998</v>
      </c>
      <c r="H34" s="8">
        <f>SUM(F34*1.05)</f>
        <v>9.9749999999999996</v>
      </c>
      <c r="I34" s="10">
        <f>SUM(H34*D34)</f>
        <v>299.25</v>
      </c>
    </row>
    <row r="35" spans="1:9" s="11" customFormat="1" ht="21.95" customHeight="1" x14ac:dyDescent="0.25">
      <c r="A35" s="13" t="s">
        <v>206</v>
      </c>
      <c r="B35" s="7" t="s">
        <v>35</v>
      </c>
      <c r="C35" s="6" t="s">
        <v>11</v>
      </c>
      <c r="D35" s="6">
        <v>30</v>
      </c>
      <c r="E35" s="56" t="s">
        <v>357</v>
      </c>
      <c r="F35" s="9">
        <v>9.5</v>
      </c>
      <c r="G35" s="8">
        <f t="shared" ref="G35:G38" si="12">SUM(H35-F35)</f>
        <v>0.47499999999999998</v>
      </c>
      <c r="H35" s="8">
        <f t="shared" ref="H35:H38" si="13">SUM(F35*1.05)</f>
        <v>9.9749999999999996</v>
      </c>
      <c r="I35" s="10">
        <f t="shared" ref="I35:I38" si="14">SUM(H35*D35)</f>
        <v>299.25</v>
      </c>
    </row>
    <row r="36" spans="1:9" s="11" customFormat="1" ht="21.95" customHeight="1" x14ac:dyDescent="0.25">
      <c r="A36" s="13" t="s">
        <v>207</v>
      </c>
      <c r="B36" s="7" t="s">
        <v>36</v>
      </c>
      <c r="C36" s="6" t="s">
        <v>11</v>
      </c>
      <c r="D36" s="6">
        <v>50</v>
      </c>
      <c r="E36" s="56" t="s">
        <v>357</v>
      </c>
      <c r="F36" s="9">
        <v>7.55</v>
      </c>
      <c r="G36" s="8">
        <f t="shared" si="12"/>
        <v>0.3775</v>
      </c>
      <c r="H36" s="8">
        <f t="shared" si="13"/>
        <v>7.9275000000000002</v>
      </c>
      <c r="I36" s="10">
        <f t="shared" si="14"/>
        <v>396.38</v>
      </c>
    </row>
    <row r="37" spans="1:9" s="11" customFormat="1" ht="21.95" customHeight="1" x14ac:dyDescent="0.25">
      <c r="A37" s="13" t="s">
        <v>208</v>
      </c>
      <c r="B37" s="7" t="s">
        <v>37</v>
      </c>
      <c r="C37" s="6" t="s">
        <v>11</v>
      </c>
      <c r="D37" s="6">
        <v>50</v>
      </c>
      <c r="E37" s="56" t="s">
        <v>357</v>
      </c>
      <c r="F37" s="9">
        <v>7.55</v>
      </c>
      <c r="G37" s="8">
        <f t="shared" si="12"/>
        <v>0.3775</v>
      </c>
      <c r="H37" s="8">
        <f t="shared" si="13"/>
        <v>7.9275000000000002</v>
      </c>
      <c r="I37" s="10">
        <f t="shared" si="14"/>
        <v>396.38</v>
      </c>
    </row>
    <row r="38" spans="1:9" s="11" customFormat="1" ht="21.95" customHeight="1" x14ac:dyDescent="0.25">
      <c r="A38" s="13" t="s">
        <v>209</v>
      </c>
      <c r="B38" s="7" t="s">
        <v>38</v>
      </c>
      <c r="C38" s="6" t="s">
        <v>11</v>
      </c>
      <c r="D38" s="6">
        <v>10</v>
      </c>
      <c r="E38" s="56" t="s">
        <v>357</v>
      </c>
      <c r="F38" s="9">
        <v>32.5</v>
      </c>
      <c r="G38" s="8">
        <f t="shared" si="12"/>
        <v>1.625</v>
      </c>
      <c r="H38" s="8">
        <f t="shared" si="13"/>
        <v>34.125</v>
      </c>
      <c r="I38" s="10">
        <f t="shared" si="14"/>
        <v>341.25</v>
      </c>
    </row>
    <row r="39" spans="1:9" s="11" customFormat="1" ht="21.95" customHeight="1" x14ac:dyDescent="0.25">
      <c r="A39" s="70" t="s">
        <v>10</v>
      </c>
      <c r="B39" s="70"/>
      <c r="C39" s="70"/>
      <c r="D39" s="70"/>
      <c r="E39" s="70"/>
      <c r="F39" s="70"/>
      <c r="G39" s="70"/>
      <c r="H39" s="70"/>
      <c r="I39" s="28">
        <f>SUM(I34:I38)</f>
        <v>1732.51</v>
      </c>
    </row>
    <row r="40" spans="1:9" s="11" customFormat="1" ht="21.95" customHeight="1" x14ac:dyDescent="0.25">
      <c r="A40" s="5" t="s">
        <v>210</v>
      </c>
      <c r="B40" s="12" t="s">
        <v>146</v>
      </c>
      <c r="C40" s="8"/>
      <c r="D40" s="8"/>
      <c r="E40" s="56"/>
      <c r="F40" s="9"/>
      <c r="G40" s="8"/>
      <c r="H40" s="8"/>
      <c r="I40" s="10"/>
    </row>
    <row r="41" spans="1:9" s="11" customFormat="1" ht="63" customHeight="1" x14ac:dyDescent="0.25">
      <c r="A41" s="46" t="s">
        <v>211</v>
      </c>
      <c r="B41" s="19" t="s">
        <v>147</v>
      </c>
      <c r="C41" s="39" t="s">
        <v>130</v>
      </c>
      <c r="D41" s="47">
        <v>500</v>
      </c>
      <c r="E41" s="56" t="s">
        <v>333</v>
      </c>
      <c r="F41" s="48">
        <v>0.18</v>
      </c>
      <c r="G41" s="47">
        <f>SUM(H41-F41)</f>
        <v>9.0000000000000097E-3</v>
      </c>
      <c r="H41" s="47">
        <f>SUM(F41*1.05)</f>
        <v>0.189</v>
      </c>
      <c r="I41" s="49">
        <f>SUM(H41*D41)</f>
        <v>94.5</v>
      </c>
    </row>
    <row r="42" spans="1:9" s="11" customFormat="1" ht="67.5" customHeight="1" x14ac:dyDescent="0.25">
      <c r="A42" s="46" t="s">
        <v>212</v>
      </c>
      <c r="B42" s="19" t="s">
        <v>148</v>
      </c>
      <c r="C42" s="39" t="s">
        <v>130</v>
      </c>
      <c r="D42" s="47">
        <v>3000</v>
      </c>
      <c r="E42" s="56" t="s">
        <v>333</v>
      </c>
      <c r="F42" s="48">
        <v>0.18</v>
      </c>
      <c r="G42" s="47">
        <f t="shared" ref="G42:G44" si="15">SUM(H42-F42)</f>
        <v>9.0000000000000097E-3</v>
      </c>
      <c r="H42" s="47">
        <f t="shared" ref="H42:H44" si="16">SUM(F42*1.05)</f>
        <v>0.189</v>
      </c>
      <c r="I42" s="49">
        <f t="shared" ref="I42:I44" si="17">SUM(H42*D42)</f>
        <v>567</v>
      </c>
    </row>
    <row r="43" spans="1:9" s="11" customFormat="1" ht="66.75" customHeight="1" x14ac:dyDescent="0.25">
      <c r="A43" s="46" t="s">
        <v>213</v>
      </c>
      <c r="B43" s="19" t="s">
        <v>149</v>
      </c>
      <c r="C43" s="39" t="s">
        <v>130</v>
      </c>
      <c r="D43" s="47">
        <v>3000</v>
      </c>
      <c r="E43" s="56" t="s">
        <v>333</v>
      </c>
      <c r="F43" s="48">
        <v>0.18</v>
      </c>
      <c r="G43" s="47">
        <f t="shared" si="15"/>
        <v>9.0000000000000097E-3</v>
      </c>
      <c r="H43" s="47">
        <f t="shared" si="16"/>
        <v>0.189</v>
      </c>
      <c r="I43" s="49">
        <f t="shared" si="17"/>
        <v>567</v>
      </c>
    </row>
    <row r="44" spans="1:9" s="11" customFormat="1" ht="60.75" customHeight="1" x14ac:dyDescent="0.25">
      <c r="A44" s="46" t="s">
        <v>214</v>
      </c>
      <c r="B44" s="19" t="s">
        <v>150</v>
      </c>
      <c r="C44" s="39" t="s">
        <v>130</v>
      </c>
      <c r="D44" s="47">
        <v>500</v>
      </c>
      <c r="E44" s="56" t="s">
        <v>333</v>
      </c>
      <c r="F44" s="48">
        <v>0.18</v>
      </c>
      <c r="G44" s="47">
        <f t="shared" si="15"/>
        <v>9.0000000000000097E-3</v>
      </c>
      <c r="H44" s="47">
        <f t="shared" si="16"/>
        <v>0.189</v>
      </c>
      <c r="I44" s="49">
        <f t="shared" si="17"/>
        <v>94.5</v>
      </c>
    </row>
    <row r="45" spans="1:9" s="11" customFormat="1" ht="21.95" customHeight="1" x14ac:dyDescent="0.25">
      <c r="A45" s="70" t="s">
        <v>10</v>
      </c>
      <c r="B45" s="70"/>
      <c r="C45" s="70"/>
      <c r="D45" s="70"/>
      <c r="E45" s="70"/>
      <c r="F45" s="70"/>
      <c r="G45" s="70"/>
      <c r="H45" s="70"/>
      <c r="I45" s="28">
        <f>SUM(I41:I44)</f>
        <v>1323</v>
      </c>
    </row>
    <row r="46" spans="1:9" s="11" customFormat="1" ht="21.95" customHeight="1" x14ac:dyDescent="0.25">
      <c r="A46" s="5" t="s">
        <v>215</v>
      </c>
      <c r="B46" s="12" t="s">
        <v>50</v>
      </c>
      <c r="C46" s="8"/>
      <c r="D46" s="8"/>
      <c r="E46" s="56"/>
      <c r="F46" s="9"/>
      <c r="G46" s="8"/>
      <c r="H46" s="8"/>
      <c r="I46" s="10"/>
    </row>
    <row r="47" spans="1:9" s="11" customFormat="1" ht="51" customHeight="1" x14ac:dyDescent="0.25">
      <c r="A47" s="13" t="s">
        <v>216</v>
      </c>
      <c r="B47" s="7" t="s">
        <v>141</v>
      </c>
      <c r="C47" s="6" t="s">
        <v>11</v>
      </c>
      <c r="D47" s="6">
        <v>400</v>
      </c>
      <c r="E47" s="56" t="s">
        <v>346</v>
      </c>
      <c r="F47" s="8">
        <v>0.16</v>
      </c>
      <c r="G47" s="8">
        <f>SUM(H47-F47)</f>
        <v>8.0000000000000106E-3</v>
      </c>
      <c r="H47" s="8">
        <f>SUM(F47*1.05)</f>
        <v>0.16800000000000001</v>
      </c>
      <c r="I47" s="10">
        <f>SUM(H47*D47)</f>
        <v>67.2</v>
      </c>
    </row>
    <row r="48" spans="1:9" s="11" customFormat="1" ht="46.5" customHeight="1" x14ac:dyDescent="0.25">
      <c r="A48" s="13" t="s">
        <v>217</v>
      </c>
      <c r="B48" s="7" t="s">
        <v>142</v>
      </c>
      <c r="C48" s="6" t="s">
        <v>11</v>
      </c>
      <c r="D48" s="6">
        <v>400</v>
      </c>
      <c r="E48" s="56" t="s">
        <v>346</v>
      </c>
      <c r="F48" s="8">
        <v>0.16</v>
      </c>
      <c r="G48" s="8">
        <f t="shared" ref="G48:G58" si="18">SUM(H48-F48)</f>
        <v>8.0000000000000106E-3</v>
      </c>
      <c r="H48" s="8">
        <f t="shared" ref="H48:H58" si="19">SUM(F48*1.05)</f>
        <v>0.16800000000000001</v>
      </c>
      <c r="I48" s="10">
        <f t="shared" ref="I48:I58" si="20">SUM(H48*D48)</f>
        <v>67.2</v>
      </c>
    </row>
    <row r="49" spans="1:9" s="11" customFormat="1" ht="44.25" customHeight="1" x14ac:dyDescent="0.25">
      <c r="A49" s="13" t="s">
        <v>218</v>
      </c>
      <c r="B49" s="7" t="s">
        <v>143</v>
      </c>
      <c r="C49" s="6" t="s">
        <v>11</v>
      </c>
      <c r="D49" s="6">
        <v>400</v>
      </c>
      <c r="E49" s="56" t="s">
        <v>346</v>
      </c>
      <c r="F49" s="8">
        <v>0.16</v>
      </c>
      <c r="G49" s="8">
        <f t="shared" si="18"/>
        <v>8.0000000000000106E-3</v>
      </c>
      <c r="H49" s="8">
        <f t="shared" si="19"/>
        <v>0.16800000000000001</v>
      </c>
      <c r="I49" s="10">
        <f t="shared" si="20"/>
        <v>67.2</v>
      </c>
    </row>
    <row r="50" spans="1:9" s="11" customFormat="1" ht="46.5" customHeight="1" x14ac:dyDescent="0.25">
      <c r="A50" s="13" t="s">
        <v>219</v>
      </c>
      <c r="B50" s="7" t="s">
        <v>51</v>
      </c>
      <c r="C50" s="6" t="s">
        <v>11</v>
      </c>
      <c r="D50" s="6">
        <v>100</v>
      </c>
      <c r="E50" s="56" t="s">
        <v>346</v>
      </c>
      <c r="F50" s="29">
        <v>0.16</v>
      </c>
      <c r="G50" s="8">
        <f t="shared" si="18"/>
        <v>8.0000000000000106E-3</v>
      </c>
      <c r="H50" s="8">
        <f t="shared" si="19"/>
        <v>0.16800000000000001</v>
      </c>
      <c r="I50" s="10">
        <f t="shared" si="20"/>
        <v>16.8</v>
      </c>
    </row>
    <row r="51" spans="1:9" s="11" customFormat="1" ht="47.25" customHeight="1" x14ac:dyDescent="0.25">
      <c r="A51" s="13" t="s">
        <v>220</v>
      </c>
      <c r="B51" s="7" t="s">
        <v>52</v>
      </c>
      <c r="C51" s="6" t="s">
        <v>11</v>
      </c>
      <c r="D51" s="6">
        <v>100</v>
      </c>
      <c r="E51" s="56" t="s">
        <v>346</v>
      </c>
      <c r="F51" s="29">
        <v>0.16</v>
      </c>
      <c r="G51" s="8">
        <f t="shared" si="18"/>
        <v>8.0000000000000106E-3</v>
      </c>
      <c r="H51" s="8">
        <f t="shared" si="19"/>
        <v>0.16800000000000001</v>
      </c>
      <c r="I51" s="10">
        <f t="shared" si="20"/>
        <v>16.8</v>
      </c>
    </row>
    <row r="52" spans="1:9" s="11" customFormat="1" ht="51.75" customHeight="1" x14ac:dyDescent="0.25">
      <c r="A52" s="13" t="s">
        <v>221</v>
      </c>
      <c r="B52" s="7" t="s">
        <v>53</v>
      </c>
      <c r="C52" s="6" t="s">
        <v>11</v>
      </c>
      <c r="D52" s="6">
        <v>100</v>
      </c>
      <c r="E52" s="56" t="s">
        <v>346</v>
      </c>
      <c r="F52" s="29">
        <v>0.16</v>
      </c>
      <c r="G52" s="8">
        <f t="shared" si="18"/>
        <v>8.0000000000000106E-3</v>
      </c>
      <c r="H52" s="8">
        <f t="shared" si="19"/>
        <v>0.16800000000000001</v>
      </c>
      <c r="I52" s="10">
        <f t="shared" si="20"/>
        <v>16.8</v>
      </c>
    </row>
    <row r="53" spans="1:9" s="11" customFormat="1" ht="21.95" customHeight="1" x14ac:dyDescent="0.25">
      <c r="A53" s="13" t="s">
        <v>222</v>
      </c>
      <c r="B53" s="7" t="s">
        <v>54</v>
      </c>
      <c r="C53" s="6" t="s">
        <v>11</v>
      </c>
      <c r="D53" s="6">
        <v>500</v>
      </c>
      <c r="E53" s="57" t="s">
        <v>334</v>
      </c>
      <c r="F53" s="30">
        <v>1.5</v>
      </c>
      <c r="G53" s="8">
        <f t="shared" si="18"/>
        <v>7.4999999999999997E-2</v>
      </c>
      <c r="H53" s="8">
        <f t="shared" si="19"/>
        <v>1.575</v>
      </c>
      <c r="I53" s="10">
        <f t="shared" si="20"/>
        <v>787.5</v>
      </c>
    </row>
    <row r="54" spans="1:9" s="11" customFormat="1" ht="54" customHeight="1" x14ac:dyDescent="0.25">
      <c r="A54" s="13" t="s">
        <v>223</v>
      </c>
      <c r="B54" s="7" t="s">
        <v>55</v>
      </c>
      <c r="C54" s="6" t="s">
        <v>11</v>
      </c>
      <c r="D54" s="6">
        <v>500</v>
      </c>
      <c r="E54" s="58" t="s">
        <v>335</v>
      </c>
      <c r="F54" s="30">
        <v>2.7</v>
      </c>
      <c r="G54" s="8">
        <f t="shared" si="18"/>
        <v>0.13500000000000001</v>
      </c>
      <c r="H54" s="8">
        <f t="shared" si="19"/>
        <v>2.835</v>
      </c>
      <c r="I54" s="10">
        <f t="shared" si="20"/>
        <v>1417.5</v>
      </c>
    </row>
    <row r="55" spans="1:9" s="11" customFormat="1" ht="49.5" customHeight="1" x14ac:dyDescent="0.25">
      <c r="A55" s="13" t="s">
        <v>224</v>
      </c>
      <c r="B55" s="7" t="s">
        <v>56</v>
      </c>
      <c r="C55" s="6" t="s">
        <v>11</v>
      </c>
      <c r="D55" s="6">
        <v>30</v>
      </c>
      <c r="E55" s="58" t="s">
        <v>335</v>
      </c>
      <c r="F55" s="9">
        <v>2.85</v>
      </c>
      <c r="G55" s="8">
        <f t="shared" si="18"/>
        <v>0.14249999999999999</v>
      </c>
      <c r="H55" s="8">
        <f t="shared" si="19"/>
        <v>2.9925000000000002</v>
      </c>
      <c r="I55" s="10">
        <f t="shared" si="20"/>
        <v>89.78</v>
      </c>
    </row>
    <row r="56" spans="1:9" s="11" customFormat="1" ht="51" customHeight="1" x14ac:dyDescent="0.25">
      <c r="A56" s="13" t="s">
        <v>225</v>
      </c>
      <c r="B56" s="7" t="s">
        <v>57</v>
      </c>
      <c r="C56" s="6" t="s">
        <v>11</v>
      </c>
      <c r="D56" s="6">
        <v>200</v>
      </c>
      <c r="E56" s="58" t="s">
        <v>335</v>
      </c>
      <c r="F56" s="9">
        <v>2.95</v>
      </c>
      <c r="G56" s="8">
        <f t="shared" si="18"/>
        <v>0.14749999999999999</v>
      </c>
      <c r="H56" s="8">
        <f t="shared" si="19"/>
        <v>3.0975000000000001</v>
      </c>
      <c r="I56" s="10">
        <f t="shared" si="20"/>
        <v>619.5</v>
      </c>
    </row>
    <row r="57" spans="1:9" s="11" customFormat="1" ht="21.95" customHeight="1" x14ac:dyDescent="0.25">
      <c r="A57" s="13" t="s">
        <v>226</v>
      </c>
      <c r="B57" s="7" t="s">
        <v>144</v>
      </c>
      <c r="C57" s="6" t="s">
        <v>11</v>
      </c>
      <c r="D57" s="6">
        <v>20</v>
      </c>
      <c r="E57" s="59" t="s">
        <v>336</v>
      </c>
      <c r="F57" s="9">
        <v>6.9</v>
      </c>
      <c r="G57" s="8">
        <f t="shared" si="18"/>
        <v>0.34499999999999997</v>
      </c>
      <c r="H57" s="8">
        <f t="shared" si="19"/>
        <v>7.2450000000000001</v>
      </c>
      <c r="I57" s="10">
        <f t="shared" si="20"/>
        <v>144.9</v>
      </c>
    </row>
    <row r="58" spans="1:9" s="11" customFormat="1" ht="21.95" customHeight="1" x14ac:dyDescent="0.25">
      <c r="A58" s="13" t="s">
        <v>227</v>
      </c>
      <c r="B58" s="7" t="s">
        <v>145</v>
      </c>
      <c r="C58" s="6" t="s">
        <v>11</v>
      </c>
      <c r="D58" s="6">
        <v>20</v>
      </c>
      <c r="E58" s="59" t="s">
        <v>337</v>
      </c>
      <c r="F58" s="9">
        <v>3.8</v>
      </c>
      <c r="G58" s="8">
        <f t="shared" si="18"/>
        <v>0.19</v>
      </c>
      <c r="H58" s="8">
        <f t="shared" si="19"/>
        <v>3.99</v>
      </c>
      <c r="I58" s="10">
        <f t="shared" si="20"/>
        <v>79.8</v>
      </c>
    </row>
    <row r="59" spans="1:9" s="11" customFormat="1" ht="21.95" customHeight="1" x14ac:dyDescent="0.25">
      <c r="A59" s="70" t="s">
        <v>10</v>
      </c>
      <c r="B59" s="70"/>
      <c r="C59" s="70"/>
      <c r="D59" s="70"/>
      <c r="E59" s="70"/>
      <c r="F59" s="70"/>
      <c r="G59" s="70"/>
      <c r="H59" s="70"/>
      <c r="I59" s="28">
        <f>SUM(I47:I58)</f>
        <v>3390.98</v>
      </c>
    </row>
    <row r="60" spans="1:9" s="11" customFormat="1" ht="21.95" customHeight="1" x14ac:dyDescent="0.25">
      <c r="A60" s="5" t="s">
        <v>228</v>
      </c>
      <c r="B60" s="12" t="s">
        <v>58</v>
      </c>
      <c r="C60" s="8"/>
      <c r="D60" s="8"/>
      <c r="E60" s="56"/>
      <c r="F60" s="9"/>
      <c r="G60" s="8"/>
      <c r="H60" s="8"/>
      <c r="I60" s="10"/>
    </row>
    <row r="61" spans="1:9" s="11" customFormat="1" ht="21.95" customHeight="1" x14ac:dyDescent="0.25">
      <c r="A61" s="13" t="s">
        <v>229</v>
      </c>
      <c r="B61" s="7" t="s">
        <v>59</v>
      </c>
      <c r="C61" s="6" t="s">
        <v>11</v>
      </c>
      <c r="D61" s="6">
        <v>50</v>
      </c>
      <c r="E61" s="60" t="s">
        <v>357</v>
      </c>
      <c r="F61" s="21">
        <v>14.5</v>
      </c>
      <c r="G61" s="10">
        <f>SUM(H61-F61)</f>
        <v>0.73</v>
      </c>
      <c r="H61" s="8">
        <f>SUM(F61*1.05)</f>
        <v>15.225</v>
      </c>
      <c r="I61" s="10">
        <f>SUM(H61*D61)</f>
        <v>761.25</v>
      </c>
    </row>
    <row r="62" spans="1:9" s="11" customFormat="1" ht="21.95" customHeight="1" x14ac:dyDescent="0.25">
      <c r="A62" s="13" t="s">
        <v>230</v>
      </c>
      <c r="B62" s="7" t="s">
        <v>60</v>
      </c>
      <c r="C62" s="6" t="s">
        <v>11</v>
      </c>
      <c r="D62" s="6">
        <v>400</v>
      </c>
      <c r="E62" s="60" t="s">
        <v>338</v>
      </c>
      <c r="F62" s="21">
        <v>6.5</v>
      </c>
      <c r="G62" s="10">
        <f>SUM(H62-F62)</f>
        <v>0.33</v>
      </c>
      <c r="H62" s="8">
        <f>SUM(F62*1.05)</f>
        <v>6.8250000000000002</v>
      </c>
      <c r="I62" s="10">
        <f>SUM(H62*D62)</f>
        <v>2730</v>
      </c>
    </row>
    <row r="63" spans="1:9" s="11" customFormat="1" ht="21.95" customHeight="1" x14ac:dyDescent="0.25">
      <c r="A63" s="70" t="s">
        <v>10</v>
      </c>
      <c r="B63" s="70"/>
      <c r="C63" s="70"/>
      <c r="D63" s="70"/>
      <c r="E63" s="70"/>
      <c r="F63" s="70"/>
      <c r="G63" s="70"/>
      <c r="H63" s="70"/>
      <c r="I63" s="28">
        <f>SUM(I61:I62)</f>
        <v>3491.25</v>
      </c>
    </row>
    <row r="64" spans="1:9" s="11" customFormat="1" ht="21.95" customHeight="1" x14ac:dyDescent="0.25">
      <c r="A64" s="5" t="s">
        <v>231</v>
      </c>
      <c r="B64" s="12" t="s">
        <v>61</v>
      </c>
      <c r="C64" s="8"/>
      <c r="D64" s="8"/>
      <c r="E64" s="56"/>
      <c r="F64" s="9"/>
      <c r="G64" s="8"/>
      <c r="H64" s="8"/>
      <c r="I64" s="10"/>
    </row>
    <row r="65" spans="1:9" s="11" customFormat="1" ht="21.95" customHeight="1" x14ac:dyDescent="0.25">
      <c r="A65" s="13" t="s">
        <v>232</v>
      </c>
      <c r="B65" s="7" t="s">
        <v>62</v>
      </c>
      <c r="C65" s="6" t="s">
        <v>11</v>
      </c>
      <c r="D65" s="6">
        <v>10</v>
      </c>
      <c r="E65" s="56" t="s">
        <v>360</v>
      </c>
      <c r="F65" s="8">
        <v>2.5</v>
      </c>
      <c r="G65" s="8">
        <f>SUM(H65-F65)</f>
        <v>0.125</v>
      </c>
      <c r="H65" s="8">
        <f>SUM(F65*1.05)</f>
        <v>2.625</v>
      </c>
      <c r="I65" s="10">
        <f>SUM(H65*D65)</f>
        <v>26.25</v>
      </c>
    </row>
    <row r="66" spans="1:9" s="11" customFormat="1" ht="21.95" customHeight="1" x14ac:dyDescent="0.25">
      <c r="A66" s="13" t="s">
        <v>233</v>
      </c>
      <c r="B66" s="7" t="s">
        <v>63</v>
      </c>
      <c r="C66" s="6" t="s">
        <v>11</v>
      </c>
      <c r="D66" s="6">
        <v>800</v>
      </c>
      <c r="E66" s="56" t="s">
        <v>347</v>
      </c>
      <c r="F66" s="9">
        <v>0.15</v>
      </c>
      <c r="G66" s="8">
        <f>SUM(H66-F66)</f>
        <v>7.5000000000000101E-3</v>
      </c>
      <c r="H66" s="8">
        <f>SUM(F66*1.05)</f>
        <v>0.1575</v>
      </c>
      <c r="I66" s="10">
        <f>SUM(H66*D66)</f>
        <v>126</v>
      </c>
    </row>
    <row r="67" spans="1:9" s="11" customFormat="1" ht="35.25" customHeight="1" x14ac:dyDescent="0.25">
      <c r="A67" s="13" t="s">
        <v>234</v>
      </c>
      <c r="B67" s="7" t="s">
        <v>64</v>
      </c>
      <c r="C67" s="6" t="s">
        <v>11</v>
      </c>
      <c r="D67" s="6">
        <v>25</v>
      </c>
      <c r="E67" s="57" t="s">
        <v>373</v>
      </c>
      <c r="F67" s="29">
        <v>1.5</v>
      </c>
      <c r="G67" s="8">
        <f t="shared" ref="G67:G68" si="21">SUM(H67-F67)</f>
        <v>7.4999999999999997E-2</v>
      </c>
      <c r="H67" s="8">
        <f t="shared" ref="H67:H68" si="22">SUM(F67*1.05)</f>
        <v>1.575</v>
      </c>
      <c r="I67" s="10">
        <f t="shared" ref="I67:I68" si="23">SUM(H67*D67)</f>
        <v>39.380000000000003</v>
      </c>
    </row>
    <row r="68" spans="1:9" s="11" customFormat="1" ht="38.25" customHeight="1" x14ac:dyDescent="0.25">
      <c r="A68" s="13" t="s">
        <v>235</v>
      </c>
      <c r="B68" s="7" t="s">
        <v>65</v>
      </c>
      <c r="C68" s="6" t="s">
        <v>11</v>
      </c>
      <c r="D68" s="6">
        <v>1200</v>
      </c>
      <c r="E68" s="56" t="s">
        <v>348</v>
      </c>
      <c r="F68" s="9">
        <v>0.45</v>
      </c>
      <c r="G68" s="8">
        <f t="shared" si="21"/>
        <v>2.2499999999999999E-2</v>
      </c>
      <c r="H68" s="8">
        <f t="shared" si="22"/>
        <v>0.47249999999999998</v>
      </c>
      <c r="I68" s="10">
        <f t="shared" si="23"/>
        <v>567</v>
      </c>
    </row>
    <row r="69" spans="1:9" s="11" customFormat="1" ht="21.95" customHeight="1" x14ac:dyDescent="0.25">
      <c r="A69" s="70" t="s">
        <v>10</v>
      </c>
      <c r="B69" s="70"/>
      <c r="C69" s="70"/>
      <c r="D69" s="70"/>
      <c r="E69" s="70"/>
      <c r="F69" s="70"/>
      <c r="G69" s="70"/>
      <c r="H69" s="70"/>
      <c r="I69" s="28">
        <f>SUM(I65:I68)</f>
        <v>758.63</v>
      </c>
    </row>
    <row r="70" spans="1:9" s="11" customFormat="1" ht="44.25" customHeight="1" x14ac:dyDescent="0.25">
      <c r="A70" s="50" t="s">
        <v>236</v>
      </c>
      <c r="B70" s="51" t="s">
        <v>154</v>
      </c>
      <c r="C70" s="47" t="s">
        <v>153</v>
      </c>
      <c r="D70" s="47">
        <v>10</v>
      </c>
      <c r="E70" s="61" t="s">
        <v>329</v>
      </c>
      <c r="F70" s="52">
        <v>2.2400000000000002</v>
      </c>
      <c r="G70" s="49">
        <f>SUM(H70-F70)</f>
        <v>0.11</v>
      </c>
      <c r="H70" s="47">
        <f>SUM(F70*1.05)</f>
        <v>2.3519999999999999</v>
      </c>
      <c r="I70" s="49">
        <f>SUM(H70*D70)</f>
        <v>23.52</v>
      </c>
    </row>
    <row r="71" spans="1:9" s="11" customFormat="1" ht="21.95" customHeight="1" x14ac:dyDescent="0.25">
      <c r="A71" s="70" t="s">
        <v>10</v>
      </c>
      <c r="B71" s="70"/>
      <c r="C71" s="70"/>
      <c r="D71" s="70"/>
      <c r="E71" s="70"/>
      <c r="F71" s="70"/>
      <c r="G71" s="70"/>
      <c r="H71" s="70"/>
      <c r="I71" s="28">
        <f>SUM(I70)</f>
        <v>23.52</v>
      </c>
    </row>
    <row r="72" spans="1:9" s="11" customFormat="1" ht="21.95" customHeight="1" x14ac:dyDescent="0.25">
      <c r="A72" s="70" t="s">
        <v>10</v>
      </c>
      <c r="B72" s="70"/>
      <c r="C72" s="70"/>
      <c r="D72" s="70"/>
      <c r="E72" s="70"/>
      <c r="F72" s="70"/>
      <c r="G72" s="70"/>
      <c r="H72" s="70"/>
      <c r="I72" s="53">
        <f>SUM(I70)</f>
        <v>23.52</v>
      </c>
    </row>
    <row r="73" spans="1:9" s="11" customFormat="1" ht="21.95" customHeight="1" x14ac:dyDescent="0.25">
      <c r="A73" s="13" t="s">
        <v>237</v>
      </c>
      <c r="B73" s="7" t="s">
        <v>66</v>
      </c>
      <c r="C73" s="6" t="s">
        <v>67</v>
      </c>
      <c r="D73" s="6">
        <v>14</v>
      </c>
      <c r="E73" s="56" t="s">
        <v>374</v>
      </c>
      <c r="F73" s="8">
        <v>12.5</v>
      </c>
      <c r="G73" s="8">
        <f>SUM(H73-F73)</f>
        <v>0.625</v>
      </c>
      <c r="H73" s="8">
        <f>SUM(F73*1.05)</f>
        <v>13.125</v>
      </c>
      <c r="I73" s="10">
        <f>SUM(H73*D73)</f>
        <v>183.75</v>
      </c>
    </row>
    <row r="74" spans="1:9" s="11" customFormat="1" ht="21.95" customHeight="1" x14ac:dyDescent="0.25">
      <c r="A74" s="70" t="s">
        <v>10</v>
      </c>
      <c r="B74" s="70"/>
      <c r="C74" s="70"/>
      <c r="D74" s="70"/>
      <c r="E74" s="70"/>
      <c r="F74" s="70"/>
      <c r="G74" s="70"/>
      <c r="H74" s="70"/>
      <c r="I74" s="28">
        <f>SUM(I73)</f>
        <v>183.75</v>
      </c>
    </row>
    <row r="75" spans="1:9" s="11" customFormat="1" ht="21.95" customHeight="1" x14ac:dyDescent="0.25">
      <c r="A75" s="13" t="s">
        <v>238</v>
      </c>
      <c r="B75" s="7" t="s">
        <v>68</v>
      </c>
      <c r="C75" s="6" t="s">
        <v>67</v>
      </c>
      <c r="D75" s="6">
        <v>6</v>
      </c>
      <c r="E75" s="56"/>
      <c r="F75" s="9"/>
      <c r="G75" s="8">
        <f>SUM(H75-F75)</f>
        <v>0</v>
      </c>
      <c r="H75" s="8">
        <f>SUM(F75*1.05)</f>
        <v>0</v>
      </c>
      <c r="I75" s="10">
        <f>SUM(H75*D75)</f>
        <v>0</v>
      </c>
    </row>
    <row r="76" spans="1:9" s="11" customFormat="1" ht="21.95" customHeight="1" x14ac:dyDescent="0.25">
      <c r="A76" s="70" t="s">
        <v>10</v>
      </c>
      <c r="B76" s="70"/>
      <c r="C76" s="70"/>
      <c r="D76" s="70"/>
      <c r="E76" s="70"/>
      <c r="F76" s="70"/>
      <c r="G76" s="70"/>
      <c r="H76" s="70"/>
      <c r="I76" s="28">
        <f>SUM(I75)</f>
        <v>0</v>
      </c>
    </row>
    <row r="77" spans="1:9" s="11" customFormat="1" ht="21.95" customHeight="1" x14ac:dyDescent="0.25">
      <c r="A77" s="5" t="s">
        <v>239</v>
      </c>
      <c r="B77" s="12" t="s">
        <v>69</v>
      </c>
      <c r="C77" s="8"/>
      <c r="D77" s="8"/>
      <c r="E77" s="56"/>
      <c r="F77" s="9"/>
      <c r="G77" s="8"/>
      <c r="H77" s="8"/>
      <c r="I77" s="10"/>
    </row>
    <row r="78" spans="1:9" s="11" customFormat="1" ht="21.95" customHeight="1" x14ac:dyDescent="0.25">
      <c r="A78" s="13" t="s">
        <v>240</v>
      </c>
      <c r="B78" s="7" t="s">
        <v>70</v>
      </c>
      <c r="C78" s="6" t="s">
        <v>11</v>
      </c>
      <c r="D78" s="6">
        <v>5</v>
      </c>
      <c r="E78" s="56" t="s">
        <v>375</v>
      </c>
      <c r="F78" s="10">
        <v>2</v>
      </c>
      <c r="G78" s="10">
        <f>SUM(H78-F78)</f>
        <v>0.1</v>
      </c>
      <c r="H78" s="8">
        <f>SUM(F78*1.05)</f>
        <v>2.1</v>
      </c>
      <c r="I78" s="10">
        <f>SUM(H78*D78)</f>
        <v>10.5</v>
      </c>
    </row>
    <row r="79" spans="1:9" s="11" customFormat="1" ht="21.95" customHeight="1" x14ac:dyDescent="0.25">
      <c r="A79" s="15" t="s">
        <v>241</v>
      </c>
      <c r="B79" s="7" t="s">
        <v>71</v>
      </c>
      <c r="C79" s="6" t="s">
        <v>11</v>
      </c>
      <c r="D79" s="6">
        <v>30</v>
      </c>
      <c r="E79" s="56" t="s">
        <v>375</v>
      </c>
      <c r="F79" s="10">
        <v>2</v>
      </c>
      <c r="G79" s="10">
        <f t="shared" ref="G79:G80" si="24">SUM(H79-F79)</f>
        <v>0.1</v>
      </c>
      <c r="H79" s="8">
        <f t="shared" ref="H79:H80" si="25">SUM(F79*1.05)</f>
        <v>2.1</v>
      </c>
      <c r="I79" s="10">
        <f t="shared" ref="I79:I80" si="26">SUM(H79*D79)</f>
        <v>63</v>
      </c>
    </row>
    <row r="80" spans="1:9" s="11" customFormat="1" ht="21.95" customHeight="1" x14ac:dyDescent="0.25">
      <c r="A80" s="13" t="s">
        <v>242</v>
      </c>
      <c r="B80" s="7" t="s">
        <v>72</v>
      </c>
      <c r="C80" s="6" t="s">
        <v>11</v>
      </c>
      <c r="D80" s="6">
        <v>20</v>
      </c>
      <c r="E80" s="56" t="s">
        <v>375</v>
      </c>
      <c r="F80" s="31">
        <v>2</v>
      </c>
      <c r="G80" s="10">
        <f t="shared" si="24"/>
        <v>0.1</v>
      </c>
      <c r="H80" s="8">
        <f t="shared" si="25"/>
        <v>2.1</v>
      </c>
      <c r="I80" s="10">
        <f t="shared" si="26"/>
        <v>42</v>
      </c>
    </row>
    <row r="81" spans="1:9" s="11" customFormat="1" ht="21.95" customHeight="1" x14ac:dyDescent="0.25">
      <c r="A81" s="79" t="s">
        <v>10</v>
      </c>
      <c r="B81" s="80"/>
      <c r="C81" s="80"/>
      <c r="D81" s="80"/>
      <c r="E81" s="80"/>
      <c r="F81" s="80"/>
      <c r="G81" s="80"/>
      <c r="H81" s="81"/>
      <c r="I81" s="28">
        <f>SUM(I78:I80)</f>
        <v>115.5</v>
      </c>
    </row>
    <row r="82" spans="1:9" s="11" customFormat="1" ht="21.95" customHeight="1" x14ac:dyDescent="0.25">
      <c r="A82" s="5" t="s">
        <v>243</v>
      </c>
      <c r="B82" s="12" t="s">
        <v>73</v>
      </c>
      <c r="C82" s="8"/>
      <c r="D82" s="8"/>
      <c r="E82" s="56"/>
      <c r="F82" s="9"/>
      <c r="G82" s="8"/>
      <c r="H82" s="8"/>
      <c r="I82" s="10"/>
    </row>
    <row r="83" spans="1:9" s="11" customFormat="1" ht="61.5" customHeight="1" x14ac:dyDescent="0.25">
      <c r="A83" s="13" t="s">
        <v>244</v>
      </c>
      <c r="B83" s="7" t="s">
        <v>74</v>
      </c>
      <c r="C83" s="6" t="s">
        <v>11</v>
      </c>
      <c r="D83" s="6">
        <v>10</v>
      </c>
      <c r="E83" s="56" t="s">
        <v>344</v>
      </c>
      <c r="F83" s="8">
        <v>0.9</v>
      </c>
      <c r="G83" s="8">
        <f>SUM(H83-F83)</f>
        <v>4.4999999999999901E-2</v>
      </c>
      <c r="H83" s="8">
        <f>SUM(F83*1.05)</f>
        <v>0.94499999999999995</v>
      </c>
      <c r="I83" s="10">
        <f>SUM(H83*D83)</f>
        <v>9.4499999999999993</v>
      </c>
    </row>
    <row r="84" spans="1:9" s="11" customFormat="1" ht="39.75" customHeight="1" x14ac:dyDescent="0.25">
      <c r="A84" s="13" t="s">
        <v>245</v>
      </c>
      <c r="B84" s="7" t="s">
        <v>75</v>
      </c>
      <c r="C84" s="6" t="s">
        <v>11</v>
      </c>
      <c r="D84" s="6">
        <v>3</v>
      </c>
      <c r="E84" s="56" t="s">
        <v>349</v>
      </c>
      <c r="F84" s="8">
        <v>15</v>
      </c>
      <c r="G84" s="8">
        <f t="shared" ref="G84:G103" si="27">SUM(H84-F84)</f>
        <v>0.75</v>
      </c>
      <c r="H84" s="8">
        <f t="shared" ref="H84:H103" si="28">SUM(F84*1.05)</f>
        <v>15.75</v>
      </c>
      <c r="I84" s="10">
        <f t="shared" ref="I84:I103" si="29">SUM(H84*D84)</f>
        <v>47.25</v>
      </c>
    </row>
    <row r="85" spans="1:9" s="11" customFormat="1" ht="38.25" customHeight="1" x14ac:dyDescent="0.25">
      <c r="A85" s="13" t="s">
        <v>246</v>
      </c>
      <c r="B85" s="7" t="s">
        <v>76</v>
      </c>
      <c r="C85" s="6" t="s">
        <v>11</v>
      </c>
      <c r="D85" s="6">
        <v>150</v>
      </c>
      <c r="E85" s="56" t="s">
        <v>349</v>
      </c>
      <c r="F85" s="8">
        <v>0.3</v>
      </c>
      <c r="G85" s="8">
        <f t="shared" si="27"/>
        <v>1.4999999999999999E-2</v>
      </c>
      <c r="H85" s="8">
        <f t="shared" si="28"/>
        <v>0.315</v>
      </c>
      <c r="I85" s="10">
        <f t="shared" si="29"/>
        <v>47.25</v>
      </c>
    </row>
    <row r="86" spans="1:9" s="11" customFormat="1" ht="24.75" customHeight="1" x14ac:dyDescent="0.25">
      <c r="A86" s="13" t="s">
        <v>247</v>
      </c>
      <c r="B86" s="7" t="s">
        <v>77</v>
      </c>
      <c r="C86" s="6" t="s">
        <v>11</v>
      </c>
      <c r="D86" s="6">
        <v>10</v>
      </c>
      <c r="E86" s="56" t="s">
        <v>350</v>
      </c>
      <c r="F86" s="29">
        <v>0.12</v>
      </c>
      <c r="G86" s="8">
        <f t="shared" si="27"/>
        <v>6.0000000000000097E-3</v>
      </c>
      <c r="H86" s="8">
        <f t="shared" si="28"/>
        <v>0.126</v>
      </c>
      <c r="I86" s="10">
        <f t="shared" si="29"/>
        <v>1.26</v>
      </c>
    </row>
    <row r="87" spans="1:9" s="11" customFormat="1" ht="51" customHeight="1" x14ac:dyDescent="0.25">
      <c r="A87" s="13" t="s">
        <v>248</v>
      </c>
      <c r="B87" s="7" t="s">
        <v>78</v>
      </c>
      <c r="C87" s="6" t="s">
        <v>12</v>
      </c>
      <c r="D87" s="6">
        <v>200</v>
      </c>
      <c r="E87" s="56" t="s">
        <v>344</v>
      </c>
      <c r="F87" s="29">
        <v>1.1000000000000001</v>
      </c>
      <c r="G87" s="8">
        <f t="shared" si="27"/>
        <v>5.4999999999999903E-2</v>
      </c>
      <c r="H87" s="8">
        <f t="shared" si="28"/>
        <v>1.155</v>
      </c>
      <c r="I87" s="10">
        <f t="shared" si="29"/>
        <v>231</v>
      </c>
    </row>
    <row r="88" spans="1:9" s="11" customFormat="1" ht="21.95" customHeight="1" x14ac:dyDescent="0.25">
      <c r="A88" s="13" t="s">
        <v>249</v>
      </c>
      <c r="B88" s="7" t="s">
        <v>79</v>
      </c>
      <c r="C88" s="6" t="s">
        <v>9</v>
      </c>
      <c r="D88" s="6">
        <v>60</v>
      </c>
      <c r="E88" s="62" t="s">
        <v>330</v>
      </c>
      <c r="F88" s="9">
        <v>5.9</v>
      </c>
      <c r="G88" s="8">
        <f t="shared" si="27"/>
        <v>0.29499999999999998</v>
      </c>
      <c r="H88" s="8">
        <f t="shared" si="28"/>
        <v>6.1950000000000003</v>
      </c>
      <c r="I88" s="10">
        <f t="shared" si="29"/>
        <v>371.7</v>
      </c>
    </row>
    <row r="89" spans="1:9" s="11" customFormat="1" ht="48" customHeight="1" x14ac:dyDescent="0.25">
      <c r="A89" s="13" t="s">
        <v>250</v>
      </c>
      <c r="B89" s="7" t="s">
        <v>80</v>
      </c>
      <c r="C89" s="6" t="s">
        <v>11</v>
      </c>
      <c r="D89" s="6">
        <v>2400</v>
      </c>
      <c r="E89" s="56" t="s">
        <v>351</v>
      </c>
      <c r="F89" s="29">
        <v>7.0000000000000007E-2</v>
      </c>
      <c r="G89" s="8">
        <f t="shared" si="27"/>
        <v>3.4999999999999901E-3</v>
      </c>
      <c r="H89" s="8">
        <f t="shared" si="28"/>
        <v>7.3499999999999996E-2</v>
      </c>
      <c r="I89" s="10">
        <f t="shared" si="29"/>
        <v>176.4</v>
      </c>
    </row>
    <row r="90" spans="1:9" s="11" customFormat="1" ht="21.95" customHeight="1" x14ac:dyDescent="0.25">
      <c r="A90" s="13" t="s">
        <v>251</v>
      </c>
      <c r="B90" s="7" t="s">
        <v>81</v>
      </c>
      <c r="C90" s="6" t="s">
        <v>11</v>
      </c>
      <c r="D90" s="6">
        <v>100</v>
      </c>
      <c r="E90" s="56" t="s">
        <v>352</v>
      </c>
      <c r="F90" s="29">
        <v>0.17</v>
      </c>
      <c r="G90" s="8">
        <f t="shared" si="27"/>
        <v>8.4999999999999798E-3</v>
      </c>
      <c r="H90" s="8">
        <f t="shared" si="28"/>
        <v>0.17849999999999999</v>
      </c>
      <c r="I90" s="10">
        <f t="shared" si="29"/>
        <v>17.850000000000001</v>
      </c>
    </row>
    <row r="91" spans="1:9" s="11" customFormat="1" ht="46.5" customHeight="1" x14ac:dyDescent="0.25">
      <c r="A91" s="13" t="s">
        <v>252</v>
      </c>
      <c r="B91" s="7" t="s">
        <v>82</v>
      </c>
      <c r="C91" s="6" t="s">
        <v>11</v>
      </c>
      <c r="D91" s="6">
        <v>600</v>
      </c>
      <c r="E91" s="56" t="s">
        <v>351</v>
      </c>
      <c r="F91" s="29">
        <v>0.48</v>
      </c>
      <c r="G91" s="8">
        <f t="shared" si="27"/>
        <v>2.4E-2</v>
      </c>
      <c r="H91" s="8">
        <f t="shared" si="28"/>
        <v>0.504</v>
      </c>
      <c r="I91" s="10">
        <f t="shared" si="29"/>
        <v>302.39999999999998</v>
      </c>
    </row>
    <row r="92" spans="1:9" s="11" customFormat="1" ht="63" customHeight="1" x14ac:dyDescent="0.25">
      <c r="A92" s="13" t="s">
        <v>253</v>
      </c>
      <c r="B92" s="7" t="s">
        <v>83</v>
      </c>
      <c r="C92" s="6" t="s">
        <v>11</v>
      </c>
      <c r="D92" s="6">
        <v>60</v>
      </c>
      <c r="E92" s="56" t="s">
        <v>353</v>
      </c>
      <c r="F92" s="8">
        <v>0.16</v>
      </c>
      <c r="G92" s="8">
        <f t="shared" si="27"/>
        <v>8.0000000000000106E-3</v>
      </c>
      <c r="H92" s="8">
        <f t="shared" si="28"/>
        <v>0.16800000000000001</v>
      </c>
      <c r="I92" s="10">
        <f t="shared" si="29"/>
        <v>10.08</v>
      </c>
    </row>
    <row r="93" spans="1:9" s="11" customFormat="1" ht="34.5" customHeight="1" x14ac:dyDescent="0.25">
      <c r="A93" s="13" t="s">
        <v>254</v>
      </c>
      <c r="B93" s="7" t="s">
        <v>84</v>
      </c>
      <c r="C93" s="6" t="s">
        <v>11</v>
      </c>
      <c r="D93" s="6">
        <v>20</v>
      </c>
      <c r="E93" s="56" t="s">
        <v>376</v>
      </c>
      <c r="F93" s="8">
        <v>0.35</v>
      </c>
      <c r="G93" s="8">
        <f t="shared" si="27"/>
        <v>1.7500000000000002E-2</v>
      </c>
      <c r="H93" s="8">
        <f t="shared" si="28"/>
        <v>0.36749999999999999</v>
      </c>
      <c r="I93" s="10">
        <f t="shared" si="29"/>
        <v>7.35</v>
      </c>
    </row>
    <row r="94" spans="1:9" s="11" customFormat="1" ht="21.95" customHeight="1" x14ac:dyDescent="0.25">
      <c r="A94" s="13" t="s">
        <v>255</v>
      </c>
      <c r="B94" s="7" t="s">
        <v>85</v>
      </c>
      <c r="C94" s="6" t="s">
        <v>11</v>
      </c>
      <c r="D94" s="6">
        <v>5</v>
      </c>
      <c r="E94" s="56" t="s">
        <v>339</v>
      </c>
      <c r="F94" s="9">
        <v>14</v>
      </c>
      <c r="G94" s="8">
        <f t="shared" si="27"/>
        <v>0.69999999999999896</v>
      </c>
      <c r="H94" s="8">
        <f t="shared" si="28"/>
        <v>14.7</v>
      </c>
      <c r="I94" s="10">
        <f t="shared" si="29"/>
        <v>73.5</v>
      </c>
    </row>
    <row r="95" spans="1:9" s="11" customFormat="1" ht="21.95" customHeight="1" x14ac:dyDescent="0.25">
      <c r="A95" s="13" t="s">
        <v>256</v>
      </c>
      <c r="B95" s="7" t="s">
        <v>86</v>
      </c>
      <c r="C95" s="6" t="s">
        <v>11</v>
      </c>
      <c r="D95" s="6">
        <v>5</v>
      </c>
      <c r="E95" s="59" t="s">
        <v>340</v>
      </c>
      <c r="F95" s="9">
        <v>22</v>
      </c>
      <c r="G95" s="8">
        <f t="shared" si="27"/>
        <v>1.1000000000000001</v>
      </c>
      <c r="H95" s="8">
        <f t="shared" si="28"/>
        <v>23.1</v>
      </c>
      <c r="I95" s="10">
        <f t="shared" si="29"/>
        <v>115.5</v>
      </c>
    </row>
    <row r="96" spans="1:9" s="11" customFormat="1" ht="21.95" customHeight="1" x14ac:dyDescent="0.25">
      <c r="A96" s="13" t="s">
        <v>257</v>
      </c>
      <c r="B96" s="7" t="s">
        <v>87</v>
      </c>
      <c r="C96" s="6" t="s">
        <v>11</v>
      </c>
      <c r="D96" s="6">
        <v>5</v>
      </c>
      <c r="E96" s="59" t="s">
        <v>340</v>
      </c>
      <c r="F96" s="9">
        <v>9</v>
      </c>
      <c r="G96" s="8">
        <f t="shared" si="27"/>
        <v>0.44999999999999901</v>
      </c>
      <c r="H96" s="8">
        <f t="shared" si="28"/>
        <v>9.4499999999999993</v>
      </c>
      <c r="I96" s="10">
        <f t="shared" si="29"/>
        <v>47.25</v>
      </c>
    </row>
    <row r="97" spans="1:9" s="11" customFormat="1" ht="21.95" customHeight="1" x14ac:dyDescent="0.25">
      <c r="A97" s="13" t="s">
        <v>258</v>
      </c>
      <c r="B97" s="7" t="s">
        <v>88</v>
      </c>
      <c r="C97" s="6" t="s">
        <v>11</v>
      </c>
      <c r="D97" s="6">
        <v>5</v>
      </c>
      <c r="E97" s="59" t="s">
        <v>340</v>
      </c>
      <c r="F97" s="9">
        <v>9</v>
      </c>
      <c r="G97" s="8">
        <f t="shared" si="27"/>
        <v>0.44999999999999901</v>
      </c>
      <c r="H97" s="8">
        <f t="shared" si="28"/>
        <v>9.4499999999999993</v>
      </c>
      <c r="I97" s="10">
        <f t="shared" si="29"/>
        <v>47.25</v>
      </c>
    </row>
    <row r="98" spans="1:9" s="11" customFormat="1" ht="73.5" customHeight="1" x14ac:dyDescent="0.25">
      <c r="A98" s="13" t="s">
        <v>259</v>
      </c>
      <c r="B98" s="7" t="s">
        <v>89</v>
      </c>
      <c r="C98" s="6" t="s">
        <v>11</v>
      </c>
      <c r="D98" s="6">
        <v>100</v>
      </c>
      <c r="E98" s="56" t="s">
        <v>346</v>
      </c>
      <c r="F98" s="8">
        <v>3.5</v>
      </c>
      <c r="G98" s="8">
        <f t="shared" si="27"/>
        <v>0.17499999999999999</v>
      </c>
      <c r="H98" s="8">
        <f t="shared" si="28"/>
        <v>3.6749999999999998</v>
      </c>
      <c r="I98" s="10">
        <f t="shared" si="29"/>
        <v>367.5</v>
      </c>
    </row>
    <row r="99" spans="1:9" s="11" customFormat="1" ht="21.95" customHeight="1" x14ac:dyDescent="0.25">
      <c r="A99" s="13" t="s">
        <v>260</v>
      </c>
      <c r="B99" s="7" t="s">
        <v>90</v>
      </c>
      <c r="C99" s="6" t="s">
        <v>11</v>
      </c>
      <c r="D99" s="6">
        <v>100</v>
      </c>
      <c r="E99" s="56" t="s">
        <v>341</v>
      </c>
      <c r="F99" s="9">
        <v>6.9</v>
      </c>
      <c r="G99" s="8">
        <f t="shared" si="27"/>
        <v>0.34499999999999997</v>
      </c>
      <c r="H99" s="8">
        <f t="shared" si="28"/>
        <v>7.2450000000000001</v>
      </c>
      <c r="I99" s="10">
        <f t="shared" si="29"/>
        <v>724.5</v>
      </c>
    </row>
    <row r="100" spans="1:9" s="11" customFormat="1" ht="35.25" customHeight="1" x14ac:dyDescent="0.25">
      <c r="A100" s="13" t="s">
        <v>261</v>
      </c>
      <c r="B100" s="7" t="s">
        <v>91</v>
      </c>
      <c r="C100" s="6" t="s">
        <v>11</v>
      </c>
      <c r="D100" s="6">
        <v>10</v>
      </c>
      <c r="E100" s="63" t="s">
        <v>342</v>
      </c>
      <c r="F100" s="32">
        <v>10.6</v>
      </c>
      <c r="G100" s="8">
        <f t="shared" si="27"/>
        <v>0.53000000000000103</v>
      </c>
      <c r="H100" s="8">
        <f t="shared" si="28"/>
        <v>11.13</v>
      </c>
      <c r="I100" s="10">
        <f t="shared" si="29"/>
        <v>111.3</v>
      </c>
    </row>
    <row r="101" spans="1:9" s="11" customFormat="1" ht="21.95" customHeight="1" x14ac:dyDescent="0.25">
      <c r="A101" s="13" t="s">
        <v>262</v>
      </c>
      <c r="B101" s="7" t="s">
        <v>92</v>
      </c>
      <c r="C101" s="6" t="s">
        <v>11</v>
      </c>
      <c r="D101" s="6">
        <v>2000</v>
      </c>
      <c r="E101" s="56" t="s">
        <v>354</v>
      </c>
      <c r="F101" s="8">
        <v>0.18</v>
      </c>
      <c r="G101" s="8">
        <f t="shared" si="27"/>
        <v>9.0000000000000097E-3</v>
      </c>
      <c r="H101" s="8">
        <f t="shared" si="28"/>
        <v>0.189</v>
      </c>
      <c r="I101" s="10">
        <f t="shared" si="29"/>
        <v>378</v>
      </c>
    </row>
    <row r="102" spans="1:9" s="11" customFormat="1" ht="51" customHeight="1" x14ac:dyDescent="0.25">
      <c r="A102" s="13" t="s">
        <v>263</v>
      </c>
      <c r="B102" s="7" t="s">
        <v>93</v>
      </c>
      <c r="C102" s="6" t="s">
        <v>11</v>
      </c>
      <c r="D102" s="6">
        <v>5</v>
      </c>
      <c r="E102" s="56" t="s">
        <v>351</v>
      </c>
      <c r="F102" s="8">
        <v>1.5</v>
      </c>
      <c r="G102" s="8">
        <f t="shared" si="27"/>
        <v>7.4999999999999997E-2</v>
      </c>
      <c r="H102" s="8">
        <f t="shared" si="28"/>
        <v>1.575</v>
      </c>
      <c r="I102" s="10">
        <f t="shared" si="29"/>
        <v>7.88</v>
      </c>
    </row>
    <row r="103" spans="1:9" s="11" customFormat="1" ht="37.5" customHeight="1" x14ac:dyDescent="0.25">
      <c r="A103" s="13" t="s">
        <v>264</v>
      </c>
      <c r="B103" s="7" t="s">
        <v>94</v>
      </c>
      <c r="C103" s="6" t="s">
        <v>11</v>
      </c>
      <c r="D103" s="6">
        <v>100</v>
      </c>
      <c r="E103" s="56" t="s">
        <v>331</v>
      </c>
      <c r="F103" s="9">
        <v>0.16</v>
      </c>
      <c r="G103" s="8">
        <f t="shared" si="27"/>
        <v>8.0000000000000106E-3</v>
      </c>
      <c r="H103" s="8">
        <f t="shared" si="28"/>
        <v>0.16800000000000001</v>
      </c>
      <c r="I103" s="10">
        <f t="shared" si="29"/>
        <v>16.8</v>
      </c>
    </row>
    <row r="104" spans="1:9" s="11" customFormat="1" ht="21.95" customHeight="1" x14ac:dyDescent="0.25">
      <c r="A104" s="70" t="s">
        <v>10</v>
      </c>
      <c r="B104" s="70"/>
      <c r="C104" s="70"/>
      <c r="D104" s="70"/>
      <c r="E104" s="70"/>
      <c r="F104" s="70"/>
      <c r="G104" s="70"/>
      <c r="H104" s="70"/>
      <c r="I104" s="28">
        <f>SUM(I83:I103)</f>
        <v>3111.47</v>
      </c>
    </row>
    <row r="105" spans="1:9" s="11" customFormat="1" ht="21.95" customHeight="1" x14ac:dyDescent="0.25">
      <c r="A105" s="5" t="s">
        <v>265</v>
      </c>
      <c r="B105" s="12" t="s">
        <v>175</v>
      </c>
      <c r="C105" s="8"/>
      <c r="D105" s="8"/>
      <c r="E105" s="56"/>
      <c r="F105" s="9"/>
      <c r="G105" s="8"/>
      <c r="H105" s="8"/>
      <c r="I105" s="10"/>
    </row>
    <row r="106" spans="1:9" s="11" customFormat="1" ht="27" customHeight="1" x14ac:dyDescent="0.25">
      <c r="A106" s="13" t="s">
        <v>131</v>
      </c>
      <c r="B106" s="7" t="s">
        <v>95</v>
      </c>
      <c r="C106" s="6" t="s">
        <v>9</v>
      </c>
      <c r="D106" s="6">
        <v>5</v>
      </c>
      <c r="E106" s="64" t="s">
        <v>370</v>
      </c>
      <c r="F106" s="27">
        <v>50</v>
      </c>
      <c r="G106" s="27">
        <v>2.5</v>
      </c>
      <c r="H106" s="8">
        <f t="shared" ref="H106:H109" si="30">SUM(F106*1.05)</f>
        <v>52.5</v>
      </c>
      <c r="I106" s="10">
        <f t="shared" ref="I106:I109" si="31">SUM(H106*D106)</f>
        <v>262.5</v>
      </c>
    </row>
    <row r="107" spans="1:9" s="11" customFormat="1" ht="26.25" customHeight="1" x14ac:dyDescent="0.25">
      <c r="A107" s="13" t="s">
        <v>132</v>
      </c>
      <c r="B107" s="7" t="s">
        <v>96</v>
      </c>
      <c r="C107" s="6" t="s">
        <v>9</v>
      </c>
      <c r="D107" s="6">
        <v>5</v>
      </c>
      <c r="E107" s="64" t="s">
        <v>370</v>
      </c>
      <c r="F107" s="27">
        <v>50</v>
      </c>
      <c r="G107" s="27">
        <v>2.5</v>
      </c>
      <c r="H107" s="8">
        <f t="shared" si="30"/>
        <v>52.5</v>
      </c>
      <c r="I107" s="10">
        <f t="shared" si="31"/>
        <v>262.5</v>
      </c>
    </row>
    <row r="108" spans="1:9" s="11" customFormat="1" ht="26.25" customHeight="1" x14ac:dyDescent="0.25">
      <c r="A108" s="13" t="s">
        <v>133</v>
      </c>
      <c r="B108" s="7" t="s">
        <v>97</v>
      </c>
      <c r="C108" s="6" t="s">
        <v>9</v>
      </c>
      <c r="D108" s="6">
        <v>5</v>
      </c>
      <c r="E108" s="64" t="s">
        <v>370</v>
      </c>
      <c r="F108" s="27">
        <v>50</v>
      </c>
      <c r="G108" s="27">
        <v>2.5</v>
      </c>
      <c r="H108" s="8">
        <f t="shared" si="30"/>
        <v>52.5</v>
      </c>
      <c r="I108" s="10">
        <f t="shared" si="31"/>
        <v>262.5</v>
      </c>
    </row>
    <row r="109" spans="1:9" s="11" customFormat="1" ht="29.25" customHeight="1" x14ac:dyDescent="0.25">
      <c r="A109" s="13" t="s">
        <v>134</v>
      </c>
      <c r="B109" s="7" t="s">
        <v>98</v>
      </c>
      <c r="C109" s="6"/>
      <c r="D109" s="6">
        <v>5</v>
      </c>
      <c r="E109" s="64" t="s">
        <v>370</v>
      </c>
      <c r="F109" s="27">
        <v>50</v>
      </c>
      <c r="G109" s="27">
        <v>2.5</v>
      </c>
      <c r="H109" s="8">
        <f t="shared" si="30"/>
        <v>52.5</v>
      </c>
      <c r="I109" s="10">
        <f t="shared" si="31"/>
        <v>262.5</v>
      </c>
    </row>
    <row r="110" spans="1:9" s="11" customFormat="1" ht="21.95" customHeight="1" x14ac:dyDescent="0.25">
      <c r="A110" s="70" t="s">
        <v>10</v>
      </c>
      <c r="B110" s="70"/>
      <c r="C110" s="78"/>
      <c r="D110" s="78"/>
      <c r="E110" s="78"/>
      <c r="F110" s="78"/>
      <c r="G110" s="78"/>
      <c r="H110" s="78"/>
      <c r="I110" s="33">
        <f>SUM(I106:I109)</f>
        <v>1050</v>
      </c>
    </row>
    <row r="111" spans="1:9" s="11" customFormat="1" ht="21.95" customHeight="1" x14ac:dyDescent="0.25">
      <c r="A111" s="72" t="s">
        <v>266</v>
      </c>
      <c r="B111" s="12" t="s">
        <v>99</v>
      </c>
      <c r="C111" s="76"/>
      <c r="D111" s="76"/>
      <c r="E111" s="74"/>
      <c r="F111" s="75"/>
      <c r="G111" s="76"/>
      <c r="H111" s="76"/>
      <c r="I111" s="69"/>
    </row>
    <row r="112" spans="1:9" s="11" customFormat="1" ht="57.75" customHeight="1" x14ac:dyDescent="0.25">
      <c r="A112" s="72"/>
      <c r="B112" s="7" t="s">
        <v>135</v>
      </c>
      <c r="C112" s="76"/>
      <c r="D112" s="76"/>
      <c r="E112" s="74"/>
      <c r="F112" s="75"/>
      <c r="G112" s="76"/>
      <c r="H112" s="76"/>
      <c r="I112" s="69"/>
    </row>
    <row r="113" spans="1:9" s="11" customFormat="1" ht="21.95" customHeight="1" x14ac:dyDescent="0.25">
      <c r="A113" s="15" t="s">
        <v>267</v>
      </c>
      <c r="B113" s="7" t="s">
        <v>100</v>
      </c>
      <c r="C113" s="6" t="s">
        <v>11</v>
      </c>
      <c r="D113" s="6">
        <v>40</v>
      </c>
      <c r="E113" s="65" t="s">
        <v>371</v>
      </c>
      <c r="F113" s="8">
        <v>3.65</v>
      </c>
      <c r="G113" s="10">
        <f>H113-F113</f>
        <v>0.18</v>
      </c>
      <c r="H113" s="10">
        <f>F113*1.05</f>
        <v>3.83</v>
      </c>
      <c r="I113" s="10">
        <f>D113*H113</f>
        <v>153.19999999999999</v>
      </c>
    </row>
    <row r="114" spans="1:9" s="11" customFormat="1" ht="21.95" customHeight="1" x14ac:dyDescent="0.25">
      <c r="A114" s="15" t="s">
        <v>268</v>
      </c>
      <c r="B114" s="7" t="s">
        <v>101</v>
      </c>
      <c r="C114" s="6" t="s">
        <v>11</v>
      </c>
      <c r="D114" s="6">
        <v>50</v>
      </c>
      <c r="E114" s="65" t="s">
        <v>371</v>
      </c>
      <c r="F114" s="10">
        <v>16.5</v>
      </c>
      <c r="G114" s="10">
        <f t="shared" ref="G114:G117" si="32">H114-F114</f>
        <v>0.83</v>
      </c>
      <c r="H114" s="10">
        <f t="shared" ref="H114:H117" si="33">F114*1.05</f>
        <v>17.329999999999998</v>
      </c>
      <c r="I114" s="10">
        <f t="shared" ref="I114:I117" si="34">D114*H114</f>
        <v>866.5</v>
      </c>
    </row>
    <row r="115" spans="1:9" s="11" customFormat="1" ht="21.95" customHeight="1" x14ac:dyDescent="0.25">
      <c r="A115" s="15" t="s">
        <v>269</v>
      </c>
      <c r="B115" s="7" t="s">
        <v>102</v>
      </c>
      <c r="C115" s="6" t="s">
        <v>11</v>
      </c>
      <c r="D115" s="6">
        <v>30</v>
      </c>
      <c r="E115" s="65" t="s">
        <v>371</v>
      </c>
      <c r="F115" s="10">
        <v>7.5</v>
      </c>
      <c r="G115" s="10">
        <f t="shared" si="32"/>
        <v>0.38</v>
      </c>
      <c r="H115" s="10">
        <f t="shared" si="33"/>
        <v>7.88</v>
      </c>
      <c r="I115" s="10">
        <f t="shared" si="34"/>
        <v>236.4</v>
      </c>
    </row>
    <row r="116" spans="1:9" s="11" customFormat="1" ht="21.95" customHeight="1" x14ac:dyDescent="0.25">
      <c r="A116" s="15" t="s">
        <v>270</v>
      </c>
      <c r="B116" s="20" t="s">
        <v>136</v>
      </c>
      <c r="C116" s="6" t="s">
        <v>11</v>
      </c>
      <c r="D116" s="6">
        <v>30</v>
      </c>
      <c r="E116" s="65" t="s">
        <v>371</v>
      </c>
      <c r="F116" s="8">
        <v>13.95</v>
      </c>
      <c r="G116" s="10">
        <f t="shared" si="32"/>
        <v>0.7</v>
      </c>
      <c r="H116" s="10">
        <f t="shared" si="33"/>
        <v>14.65</v>
      </c>
      <c r="I116" s="10">
        <f t="shared" si="34"/>
        <v>439.5</v>
      </c>
    </row>
    <row r="117" spans="1:9" s="11" customFormat="1" ht="21.95" customHeight="1" x14ac:dyDescent="0.25">
      <c r="A117" s="15" t="s">
        <v>271</v>
      </c>
      <c r="B117" s="7" t="s">
        <v>103</v>
      </c>
      <c r="C117" s="6" t="s">
        <v>11</v>
      </c>
      <c r="D117" s="6">
        <v>5</v>
      </c>
      <c r="E117" s="65" t="s">
        <v>371</v>
      </c>
      <c r="F117" s="10">
        <v>5.2</v>
      </c>
      <c r="G117" s="10">
        <f t="shared" si="32"/>
        <v>0.26</v>
      </c>
      <c r="H117" s="10">
        <f t="shared" si="33"/>
        <v>5.46</v>
      </c>
      <c r="I117" s="10">
        <f t="shared" si="34"/>
        <v>27.3</v>
      </c>
    </row>
    <row r="118" spans="1:9" s="11" customFormat="1" ht="21.95" customHeight="1" x14ac:dyDescent="0.25">
      <c r="A118" s="77" t="s">
        <v>10</v>
      </c>
      <c r="B118" s="77"/>
      <c r="C118" s="77"/>
      <c r="D118" s="77"/>
      <c r="E118" s="77"/>
      <c r="F118" s="77"/>
      <c r="G118" s="77"/>
      <c r="H118" s="77"/>
      <c r="I118" s="28">
        <f>SUM(I113:I117)</f>
        <v>1722.9</v>
      </c>
    </row>
    <row r="119" spans="1:9" s="11" customFormat="1" ht="21.95" customHeight="1" x14ac:dyDescent="0.25">
      <c r="A119" s="5" t="s">
        <v>272</v>
      </c>
      <c r="B119" s="12" t="s">
        <v>104</v>
      </c>
      <c r="C119" s="6" t="s">
        <v>11</v>
      </c>
      <c r="D119" s="6">
        <v>10</v>
      </c>
      <c r="E119" s="56" t="s">
        <v>358</v>
      </c>
      <c r="F119" s="9">
        <v>4.5999999999999996</v>
      </c>
      <c r="G119" s="8">
        <f>SUM(H119-F119)</f>
        <v>0.23</v>
      </c>
      <c r="H119" s="8">
        <f>SUM(F119*1.05)</f>
        <v>4.83</v>
      </c>
      <c r="I119" s="10">
        <f>SUM(H119*D119)</f>
        <v>48.3</v>
      </c>
    </row>
    <row r="120" spans="1:9" s="11" customFormat="1" ht="21.95" customHeight="1" x14ac:dyDescent="0.25">
      <c r="A120" s="70" t="s">
        <v>10</v>
      </c>
      <c r="B120" s="70"/>
      <c r="C120" s="70"/>
      <c r="D120" s="70"/>
      <c r="E120" s="70"/>
      <c r="F120" s="70"/>
      <c r="G120" s="70"/>
      <c r="H120" s="70"/>
      <c r="I120" s="28">
        <f>SUM(I119)</f>
        <v>48.3</v>
      </c>
    </row>
    <row r="121" spans="1:9" s="11" customFormat="1" ht="21.95" customHeight="1" x14ac:dyDescent="0.25">
      <c r="A121" s="5" t="s">
        <v>273</v>
      </c>
      <c r="B121" s="12" t="s">
        <v>105</v>
      </c>
      <c r="C121" s="6" t="s">
        <v>11</v>
      </c>
      <c r="D121" s="6">
        <v>4</v>
      </c>
      <c r="E121" s="56" t="s">
        <v>359</v>
      </c>
      <c r="F121" s="9">
        <v>30.5</v>
      </c>
      <c r="G121" s="8">
        <f>SUM(H121-F121)</f>
        <v>1.5249999999999999</v>
      </c>
      <c r="H121" s="8">
        <f>SUM(F121*1.05)</f>
        <v>32.024999999999999</v>
      </c>
      <c r="I121" s="10">
        <f>SUM(H121*D121)</f>
        <v>128.1</v>
      </c>
    </row>
    <row r="122" spans="1:9" s="11" customFormat="1" ht="21.95" customHeight="1" x14ac:dyDescent="0.25">
      <c r="A122" s="70" t="s">
        <v>10</v>
      </c>
      <c r="B122" s="70"/>
      <c r="C122" s="70"/>
      <c r="D122" s="70"/>
      <c r="E122" s="70"/>
      <c r="F122" s="70"/>
      <c r="G122" s="70"/>
      <c r="H122" s="70"/>
      <c r="I122" s="28">
        <f>SUM(I121)</f>
        <v>128.1</v>
      </c>
    </row>
    <row r="123" spans="1:9" s="11" customFormat="1" ht="21.95" customHeight="1" x14ac:dyDescent="0.25">
      <c r="A123" s="5" t="s">
        <v>274</v>
      </c>
      <c r="B123" s="12" t="s">
        <v>106</v>
      </c>
      <c r="C123" s="8"/>
      <c r="D123" s="8"/>
      <c r="E123" s="56"/>
      <c r="F123" s="9"/>
      <c r="G123" s="8"/>
      <c r="H123" s="8"/>
      <c r="I123" s="10"/>
    </row>
    <row r="124" spans="1:9" s="11" customFormat="1" ht="21.95" customHeight="1" x14ac:dyDescent="0.25">
      <c r="A124" s="13" t="s">
        <v>275</v>
      </c>
      <c r="B124" s="7" t="s">
        <v>107</v>
      </c>
      <c r="C124" s="6" t="s">
        <v>11</v>
      </c>
      <c r="D124" s="6">
        <v>2</v>
      </c>
      <c r="E124" s="56" t="s">
        <v>360</v>
      </c>
      <c r="F124" s="9">
        <v>40</v>
      </c>
      <c r="G124" s="8">
        <f>SUM(H124-F124)</f>
        <v>2</v>
      </c>
      <c r="H124" s="8">
        <f>SUM(F124*1.05)</f>
        <v>42</v>
      </c>
      <c r="I124" s="10">
        <f>SUM(H124*D124)</f>
        <v>84</v>
      </c>
    </row>
    <row r="125" spans="1:9" s="11" customFormat="1" ht="21.95" customHeight="1" x14ac:dyDescent="0.25">
      <c r="A125" s="13" t="s">
        <v>276</v>
      </c>
      <c r="B125" s="7" t="s">
        <v>108</v>
      </c>
      <c r="C125" s="6" t="s">
        <v>11</v>
      </c>
      <c r="D125" s="6">
        <v>2</v>
      </c>
      <c r="E125" s="56" t="s">
        <v>360</v>
      </c>
      <c r="F125" s="9">
        <v>40</v>
      </c>
      <c r="G125" s="8">
        <f t="shared" ref="G125:G129" si="35">SUM(H125-F125)</f>
        <v>2</v>
      </c>
      <c r="H125" s="8">
        <f t="shared" ref="H125:H129" si="36">SUM(F125*1.05)</f>
        <v>42</v>
      </c>
      <c r="I125" s="10">
        <f t="shared" ref="I125:I129" si="37">SUM(H125*D125)</f>
        <v>84</v>
      </c>
    </row>
    <row r="126" spans="1:9" s="11" customFormat="1" ht="21.95" customHeight="1" x14ac:dyDescent="0.25">
      <c r="A126" s="13" t="s">
        <v>277</v>
      </c>
      <c r="B126" s="7" t="s">
        <v>109</v>
      </c>
      <c r="C126" s="6" t="s">
        <v>11</v>
      </c>
      <c r="D126" s="6">
        <v>15</v>
      </c>
      <c r="E126" s="56" t="s">
        <v>361</v>
      </c>
      <c r="F126" s="9">
        <v>4.5</v>
      </c>
      <c r="G126" s="8">
        <f t="shared" si="35"/>
        <v>0.22500000000000001</v>
      </c>
      <c r="H126" s="8">
        <f t="shared" si="36"/>
        <v>4.7249999999999996</v>
      </c>
      <c r="I126" s="10">
        <f t="shared" si="37"/>
        <v>70.88</v>
      </c>
    </row>
    <row r="127" spans="1:9" s="11" customFormat="1" ht="21.95" customHeight="1" x14ac:dyDescent="0.25">
      <c r="A127" s="13" t="s">
        <v>278</v>
      </c>
      <c r="B127" s="7" t="s">
        <v>110</v>
      </c>
      <c r="C127" s="6" t="s">
        <v>11</v>
      </c>
      <c r="D127" s="6">
        <v>15</v>
      </c>
      <c r="E127" s="56" t="s">
        <v>361</v>
      </c>
      <c r="F127" s="9">
        <v>4.5</v>
      </c>
      <c r="G127" s="8">
        <f t="shared" si="35"/>
        <v>0.22500000000000001</v>
      </c>
      <c r="H127" s="8">
        <f t="shared" si="36"/>
        <v>4.7249999999999996</v>
      </c>
      <c r="I127" s="10">
        <f t="shared" si="37"/>
        <v>70.88</v>
      </c>
    </row>
    <row r="128" spans="1:9" s="11" customFormat="1" ht="21.95" customHeight="1" x14ac:dyDescent="0.25">
      <c r="A128" s="13" t="s">
        <v>279</v>
      </c>
      <c r="B128" s="7" t="s">
        <v>111</v>
      </c>
      <c r="C128" s="6" t="s">
        <v>11</v>
      </c>
      <c r="D128" s="6">
        <v>6</v>
      </c>
      <c r="E128" s="56" t="s">
        <v>361</v>
      </c>
      <c r="F128" s="9">
        <v>4.5</v>
      </c>
      <c r="G128" s="8">
        <f t="shared" si="35"/>
        <v>0.22500000000000001</v>
      </c>
      <c r="H128" s="8">
        <f t="shared" si="36"/>
        <v>4.7249999999999996</v>
      </c>
      <c r="I128" s="10">
        <f t="shared" si="37"/>
        <v>28.35</v>
      </c>
    </row>
    <row r="129" spans="1:9" s="11" customFormat="1" ht="21.95" customHeight="1" x14ac:dyDescent="0.25">
      <c r="A129" s="13" t="s">
        <v>280</v>
      </c>
      <c r="B129" s="7" t="s">
        <v>112</v>
      </c>
      <c r="C129" s="6" t="s">
        <v>11</v>
      </c>
      <c r="D129" s="6">
        <v>4</v>
      </c>
      <c r="E129" s="56" t="s">
        <v>361</v>
      </c>
      <c r="F129" s="9">
        <v>4.5</v>
      </c>
      <c r="G129" s="8">
        <f t="shared" si="35"/>
        <v>0.22500000000000001</v>
      </c>
      <c r="H129" s="8">
        <f t="shared" si="36"/>
        <v>4.7249999999999996</v>
      </c>
      <c r="I129" s="10">
        <f t="shared" si="37"/>
        <v>18.899999999999999</v>
      </c>
    </row>
    <row r="130" spans="1:9" s="11" customFormat="1" ht="21.95" customHeight="1" x14ac:dyDescent="0.25">
      <c r="A130" s="70" t="s">
        <v>10</v>
      </c>
      <c r="B130" s="70"/>
      <c r="C130" s="70"/>
      <c r="D130" s="70"/>
      <c r="E130" s="70"/>
      <c r="F130" s="70"/>
      <c r="G130" s="70"/>
      <c r="H130" s="70"/>
      <c r="I130" s="28">
        <f>SUM(I124:I129)</f>
        <v>357.01</v>
      </c>
    </row>
    <row r="131" spans="1:9" s="11" customFormat="1" ht="21.95" customHeight="1" x14ac:dyDescent="0.25">
      <c r="A131" s="72" t="s">
        <v>281</v>
      </c>
      <c r="B131" s="22" t="s">
        <v>113</v>
      </c>
      <c r="C131" s="73" t="s">
        <v>11</v>
      </c>
      <c r="D131" s="73">
        <v>3</v>
      </c>
      <c r="E131" s="74" t="s">
        <v>332</v>
      </c>
      <c r="F131" s="75">
        <v>25</v>
      </c>
      <c r="G131" s="76">
        <f>SUM(H131-F131)</f>
        <v>1.25</v>
      </c>
      <c r="H131" s="76">
        <f>SUM(F131*1.05)</f>
        <v>26.25</v>
      </c>
      <c r="I131" s="69">
        <f>SUM(H131*D131)</f>
        <v>78.75</v>
      </c>
    </row>
    <row r="132" spans="1:9" s="11" customFormat="1" ht="21.95" customHeight="1" x14ac:dyDescent="0.25">
      <c r="A132" s="72"/>
      <c r="B132" s="23" t="s">
        <v>114</v>
      </c>
      <c r="C132" s="73"/>
      <c r="D132" s="73"/>
      <c r="E132" s="74"/>
      <c r="F132" s="75"/>
      <c r="G132" s="76"/>
      <c r="H132" s="76"/>
      <c r="I132" s="69"/>
    </row>
    <row r="133" spans="1:9" s="11" customFormat="1" ht="21.95" customHeight="1" x14ac:dyDescent="0.25">
      <c r="A133" s="72"/>
      <c r="B133" s="23" t="s">
        <v>115</v>
      </c>
      <c r="C133" s="73"/>
      <c r="D133" s="73"/>
      <c r="E133" s="74"/>
      <c r="F133" s="75"/>
      <c r="G133" s="76"/>
      <c r="H133" s="76"/>
      <c r="I133" s="69"/>
    </row>
    <row r="134" spans="1:9" s="11" customFormat="1" ht="21.95" customHeight="1" x14ac:dyDescent="0.25">
      <c r="A134" s="72"/>
      <c r="B134" s="23" t="s">
        <v>116</v>
      </c>
      <c r="C134" s="73"/>
      <c r="D134" s="73"/>
      <c r="E134" s="74"/>
      <c r="F134" s="75"/>
      <c r="G134" s="76"/>
      <c r="H134" s="76"/>
      <c r="I134" s="69"/>
    </row>
    <row r="135" spans="1:9" s="11" customFormat="1" ht="21.95" customHeight="1" x14ac:dyDescent="0.25">
      <c r="A135" s="72"/>
      <c r="B135" s="23" t="s">
        <v>117</v>
      </c>
      <c r="C135" s="73"/>
      <c r="D135" s="73"/>
      <c r="E135" s="74"/>
      <c r="F135" s="75"/>
      <c r="G135" s="76"/>
      <c r="H135" s="76"/>
      <c r="I135" s="69"/>
    </row>
    <row r="136" spans="1:9" s="11" customFormat="1" ht="21.95" customHeight="1" x14ac:dyDescent="0.25">
      <c r="A136" s="72"/>
      <c r="B136" s="23" t="s">
        <v>118</v>
      </c>
      <c r="C136" s="73"/>
      <c r="D136" s="73"/>
      <c r="E136" s="74"/>
      <c r="F136" s="75"/>
      <c r="G136" s="76"/>
      <c r="H136" s="76"/>
      <c r="I136" s="69"/>
    </row>
    <row r="137" spans="1:9" s="11" customFormat="1" ht="21.95" customHeight="1" x14ac:dyDescent="0.25">
      <c r="A137" s="72"/>
      <c r="B137" s="23" t="s">
        <v>119</v>
      </c>
      <c r="C137" s="73"/>
      <c r="D137" s="73"/>
      <c r="E137" s="74"/>
      <c r="F137" s="75"/>
      <c r="G137" s="76"/>
      <c r="H137" s="76"/>
      <c r="I137" s="69"/>
    </row>
    <row r="138" spans="1:9" s="11" customFormat="1" ht="21.95" customHeight="1" x14ac:dyDescent="0.25">
      <c r="A138" s="72"/>
      <c r="B138" s="23" t="s">
        <v>120</v>
      </c>
      <c r="C138" s="73"/>
      <c r="D138" s="73"/>
      <c r="E138" s="74"/>
      <c r="F138" s="75"/>
      <c r="G138" s="76"/>
      <c r="H138" s="76"/>
      <c r="I138" s="69"/>
    </row>
    <row r="139" spans="1:9" s="11" customFormat="1" ht="21.95" customHeight="1" x14ac:dyDescent="0.25">
      <c r="A139" s="72"/>
      <c r="B139" s="23" t="s">
        <v>121</v>
      </c>
      <c r="C139" s="73"/>
      <c r="D139" s="73"/>
      <c r="E139" s="74"/>
      <c r="F139" s="75"/>
      <c r="G139" s="76"/>
      <c r="H139" s="76"/>
      <c r="I139" s="69"/>
    </row>
    <row r="140" spans="1:9" s="11" customFormat="1" ht="21.95" customHeight="1" x14ac:dyDescent="0.25">
      <c r="A140" s="72"/>
      <c r="B140" s="23" t="s">
        <v>122</v>
      </c>
      <c r="C140" s="73"/>
      <c r="D140" s="73"/>
      <c r="E140" s="74"/>
      <c r="F140" s="75"/>
      <c r="G140" s="76"/>
      <c r="H140" s="76"/>
      <c r="I140" s="69"/>
    </row>
    <row r="141" spans="1:9" s="11" customFormat="1" ht="21.95" customHeight="1" x14ac:dyDescent="0.25">
      <c r="A141" s="72"/>
      <c r="B141" s="23" t="s">
        <v>123</v>
      </c>
      <c r="C141" s="73"/>
      <c r="D141" s="73"/>
      <c r="E141" s="74"/>
      <c r="F141" s="75"/>
      <c r="G141" s="76"/>
      <c r="H141" s="76"/>
      <c r="I141" s="69"/>
    </row>
    <row r="142" spans="1:9" s="11" customFormat="1" ht="21.95" customHeight="1" x14ac:dyDescent="0.25">
      <c r="A142" s="72"/>
      <c r="B142" s="23" t="s">
        <v>124</v>
      </c>
      <c r="C142" s="73"/>
      <c r="D142" s="73"/>
      <c r="E142" s="74"/>
      <c r="F142" s="75"/>
      <c r="G142" s="76"/>
      <c r="H142" s="76"/>
      <c r="I142" s="69"/>
    </row>
    <row r="143" spans="1:9" s="11" customFormat="1" ht="21.95" customHeight="1" x14ac:dyDescent="0.25">
      <c r="A143" s="72"/>
      <c r="B143" s="23" t="s">
        <v>125</v>
      </c>
      <c r="C143" s="73"/>
      <c r="D143" s="73"/>
      <c r="E143" s="74"/>
      <c r="F143" s="75"/>
      <c r="G143" s="76"/>
      <c r="H143" s="76"/>
      <c r="I143" s="69"/>
    </row>
    <row r="144" spans="1:9" s="11" customFormat="1" ht="21.95" customHeight="1" x14ac:dyDescent="0.25">
      <c r="A144" s="72"/>
      <c r="B144" s="23" t="s">
        <v>126</v>
      </c>
      <c r="C144" s="73"/>
      <c r="D144" s="73"/>
      <c r="E144" s="74"/>
      <c r="F144" s="75"/>
      <c r="G144" s="76"/>
      <c r="H144" s="76"/>
      <c r="I144" s="69"/>
    </row>
    <row r="145" spans="1:9" s="11" customFormat="1" ht="21.95" customHeight="1" x14ac:dyDescent="0.25">
      <c r="A145" s="72"/>
      <c r="B145" s="23" t="s">
        <v>127</v>
      </c>
      <c r="C145" s="73"/>
      <c r="D145" s="73"/>
      <c r="E145" s="74"/>
      <c r="F145" s="75"/>
      <c r="G145" s="76"/>
      <c r="H145" s="76"/>
      <c r="I145" s="69"/>
    </row>
    <row r="146" spans="1:9" s="11" customFormat="1" ht="21.95" customHeight="1" x14ac:dyDescent="0.25">
      <c r="A146" s="70" t="s">
        <v>10</v>
      </c>
      <c r="B146" s="70"/>
      <c r="C146" s="70"/>
      <c r="D146" s="70"/>
      <c r="E146" s="70"/>
      <c r="F146" s="70"/>
      <c r="G146" s="70"/>
      <c r="H146" s="70"/>
      <c r="I146" s="28">
        <f>SUM(I131)</f>
        <v>78.75</v>
      </c>
    </row>
    <row r="147" spans="1:9" s="11" customFormat="1" ht="21.95" customHeight="1" x14ac:dyDescent="0.25">
      <c r="A147" s="14" t="s">
        <v>282</v>
      </c>
      <c r="B147" s="22" t="s">
        <v>171</v>
      </c>
      <c r="C147" s="6"/>
      <c r="D147" s="6"/>
      <c r="E147" s="56"/>
      <c r="F147" s="9"/>
      <c r="G147" s="8"/>
      <c r="H147" s="8"/>
      <c r="I147" s="10"/>
    </row>
    <row r="148" spans="1:9" s="11" customFormat="1" ht="21.95" customHeight="1" x14ac:dyDescent="0.25">
      <c r="A148" s="15" t="s">
        <v>283</v>
      </c>
      <c r="B148" s="23" t="s">
        <v>172</v>
      </c>
      <c r="C148" s="6" t="s">
        <v>11</v>
      </c>
      <c r="D148" s="6">
        <v>10</v>
      </c>
      <c r="E148" s="56" t="s">
        <v>361</v>
      </c>
      <c r="F148" s="9">
        <v>0.4</v>
      </c>
      <c r="G148" s="8">
        <f>SUM(H148-F148)</f>
        <v>0.02</v>
      </c>
      <c r="H148" s="8">
        <f>SUM(F148*1.05)</f>
        <v>0.42</v>
      </c>
      <c r="I148" s="10">
        <f>SUM(H148*D148)</f>
        <v>4.2</v>
      </c>
    </row>
    <row r="149" spans="1:9" s="11" customFormat="1" ht="21.95" customHeight="1" x14ac:dyDescent="0.25">
      <c r="A149" s="15" t="s">
        <v>284</v>
      </c>
      <c r="B149" s="23" t="s">
        <v>173</v>
      </c>
      <c r="C149" s="6" t="s">
        <v>11</v>
      </c>
      <c r="D149" s="6">
        <v>10</v>
      </c>
      <c r="E149" s="56" t="s">
        <v>361</v>
      </c>
      <c r="F149" s="9">
        <v>0.4</v>
      </c>
      <c r="G149" s="8">
        <f t="shared" ref="G149:G150" si="38">SUM(H149-F149)</f>
        <v>0.02</v>
      </c>
      <c r="H149" s="8">
        <f t="shared" ref="H149:H150" si="39">SUM(F149*1.05)</f>
        <v>0.42</v>
      </c>
      <c r="I149" s="10">
        <f t="shared" ref="I149:I150" si="40">SUM(H149*D149)</f>
        <v>4.2</v>
      </c>
    </row>
    <row r="150" spans="1:9" s="11" customFormat="1" ht="21.95" customHeight="1" x14ac:dyDescent="0.25">
      <c r="A150" s="15" t="s">
        <v>285</v>
      </c>
      <c r="B150" s="23" t="s">
        <v>155</v>
      </c>
      <c r="C150" s="6" t="s">
        <v>11</v>
      </c>
      <c r="D150" s="6">
        <v>10</v>
      </c>
      <c r="E150" s="56" t="s">
        <v>361</v>
      </c>
      <c r="F150" s="9">
        <v>0.4</v>
      </c>
      <c r="G150" s="8">
        <f t="shared" si="38"/>
        <v>0.02</v>
      </c>
      <c r="H150" s="8">
        <f t="shared" si="39"/>
        <v>0.42</v>
      </c>
      <c r="I150" s="10">
        <f t="shared" si="40"/>
        <v>4.2</v>
      </c>
    </row>
    <row r="151" spans="1:9" s="11" customFormat="1" ht="21.95" customHeight="1" x14ac:dyDescent="0.25">
      <c r="A151" s="70" t="s">
        <v>10</v>
      </c>
      <c r="B151" s="70"/>
      <c r="C151" s="70"/>
      <c r="D151" s="70"/>
      <c r="E151" s="70"/>
      <c r="F151" s="70"/>
      <c r="G151" s="70"/>
      <c r="H151" s="70"/>
      <c r="I151" s="28">
        <f>SUM(I148:I150)</f>
        <v>12.6</v>
      </c>
    </row>
    <row r="152" spans="1:9" s="11" customFormat="1" ht="80.25" customHeight="1" x14ac:dyDescent="0.25">
      <c r="A152" s="5" t="s">
        <v>286</v>
      </c>
      <c r="B152" s="24" t="s">
        <v>176</v>
      </c>
      <c r="C152" s="34"/>
      <c r="D152" s="34"/>
      <c r="E152" s="66"/>
      <c r="F152" s="9"/>
      <c r="G152" s="34"/>
      <c r="H152" s="34"/>
      <c r="I152" s="10"/>
    </row>
    <row r="153" spans="1:9" s="11" customFormat="1" ht="21.95" customHeight="1" x14ac:dyDescent="0.25">
      <c r="A153" s="13" t="s">
        <v>287</v>
      </c>
      <c r="B153" s="25" t="s">
        <v>155</v>
      </c>
      <c r="C153" s="34"/>
      <c r="D153" s="34">
        <v>20</v>
      </c>
      <c r="E153" s="56" t="s">
        <v>361</v>
      </c>
      <c r="F153" s="9">
        <v>0.63</v>
      </c>
      <c r="G153" s="8">
        <f>SUM(H153-F153)</f>
        <v>3.15E-2</v>
      </c>
      <c r="H153" s="8">
        <f>SUM(F153*1.05)</f>
        <v>0.66149999999999998</v>
      </c>
      <c r="I153" s="10">
        <f>SUM(H153*D153)</f>
        <v>13.23</v>
      </c>
    </row>
    <row r="154" spans="1:9" s="11" customFormat="1" ht="21.95" customHeight="1" x14ac:dyDescent="0.25">
      <c r="A154" s="13" t="s">
        <v>288</v>
      </c>
      <c r="B154" s="25" t="s">
        <v>156</v>
      </c>
      <c r="C154" s="34"/>
      <c r="D154" s="34">
        <v>20</v>
      </c>
      <c r="E154" s="56" t="s">
        <v>361</v>
      </c>
      <c r="F154" s="9">
        <v>0.63</v>
      </c>
      <c r="G154" s="8">
        <f t="shared" ref="G154:G162" si="41">SUM(H154-F154)</f>
        <v>3.15E-2</v>
      </c>
      <c r="H154" s="8">
        <f t="shared" ref="H154:H162" si="42">SUM(F154*1.05)</f>
        <v>0.66149999999999998</v>
      </c>
      <c r="I154" s="10">
        <f t="shared" ref="I154:I162" si="43">SUM(H154*D154)</f>
        <v>13.23</v>
      </c>
    </row>
    <row r="155" spans="1:9" s="11" customFormat="1" ht="21.95" customHeight="1" x14ac:dyDescent="0.25">
      <c r="A155" s="13" t="s">
        <v>289</v>
      </c>
      <c r="B155" s="25" t="s">
        <v>157</v>
      </c>
      <c r="C155" s="34"/>
      <c r="D155" s="34">
        <v>20</v>
      </c>
      <c r="E155" s="56" t="s">
        <v>361</v>
      </c>
      <c r="F155" s="9">
        <v>0.63</v>
      </c>
      <c r="G155" s="8">
        <f t="shared" si="41"/>
        <v>3.15E-2</v>
      </c>
      <c r="H155" s="8">
        <f t="shared" si="42"/>
        <v>0.66149999999999998</v>
      </c>
      <c r="I155" s="10">
        <f t="shared" si="43"/>
        <v>13.23</v>
      </c>
    </row>
    <row r="156" spans="1:9" s="11" customFormat="1" ht="21.95" customHeight="1" x14ac:dyDescent="0.25">
      <c r="A156" s="13" t="s">
        <v>290</v>
      </c>
      <c r="B156" s="25" t="s">
        <v>158</v>
      </c>
      <c r="C156" s="34"/>
      <c r="D156" s="34">
        <v>20</v>
      </c>
      <c r="E156" s="56" t="s">
        <v>361</v>
      </c>
      <c r="F156" s="9">
        <v>0.63</v>
      </c>
      <c r="G156" s="8">
        <f t="shared" si="41"/>
        <v>3.15E-2</v>
      </c>
      <c r="H156" s="8">
        <f t="shared" si="42"/>
        <v>0.66149999999999998</v>
      </c>
      <c r="I156" s="10">
        <f t="shared" si="43"/>
        <v>13.23</v>
      </c>
    </row>
    <row r="157" spans="1:9" s="11" customFormat="1" ht="21.95" customHeight="1" x14ac:dyDescent="0.25">
      <c r="A157" s="13" t="s">
        <v>291</v>
      </c>
      <c r="B157" s="25" t="s">
        <v>159</v>
      </c>
      <c r="C157" s="34"/>
      <c r="D157" s="34">
        <v>20</v>
      </c>
      <c r="E157" s="56" t="s">
        <v>361</v>
      </c>
      <c r="F157" s="9">
        <v>0.63</v>
      </c>
      <c r="G157" s="8">
        <f t="shared" si="41"/>
        <v>3.15E-2</v>
      </c>
      <c r="H157" s="8">
        <f t="shared" si="42"/>
        <v>0.66149999999999998</v>
      </c>
      <c r="I157" s="10">
        <f t="shared" si="43"/>
        <v>13.23</v>
      </c>
    </row>
    <row r="158" spans="1:9" s="11" customFormat="1" ht="21.95" customHeight="1" x14ac:dyDescent="0.25">
      <c r="A158" s="13" t="s">
        <v>292</v>
      </c>
      <c r="B158" s="25" t="s">
        <v>160</v>
      </c>
      <c r="C158" s="34"/>
      <c r="D158" s="34">
        <v>100</v>
      </c>
      <c r="E158" s="56" t="s">
        <v>361</v>
      </c>
      <c r="F158" s="9">
        <v>0.63</v>
      </c>
      <c r="G158" s="8">
        <f t="shared" si="41"/>
        <v>3.15E-2</v>
      </c>
      <c r="H158" s="8">
        <f t="shared" si="42"/>
        <v>0.66149999999999998</v>
      </c>
      <c r="I158" s="10">
        <f t="shared" si="43"/>
        <v>66.150000000000006</v>
      </c>
    </row>
    <row r="159" spans="1:9" s="11" customFormat="1" ht="21.95" customHeight="1" x14ac:dyDescent="0.25">
      <c r="A159" s="13" t="s">
        <v>293</v>
      </c>
      <c r="B159" s="25" t="s">
        <v>161</v>
      </c>
      <c r="C159" s="34"/>
      <c r="D159" s="34">
        <v>150</v>
      </c>
      <c r="E159" s="56" t="s">
        <v>361</v>
      </c>
      <c r="F159" s="9">
        <v>0.63</v>
      </c>
      <c r="G159" s="8">
        <f t="shared" si="41"/>
        <v>3.15E-2</v>
      </c>
      <c r="H159" s="8">
        <f t="shared" si="42"/>
        <v>0.66149999999999998</v>
      </c>
      <c r="I159" s="10">
        <f t="shared" si="43"/>
        <v>99.23</v>
      </c>
    </row>
    <row r="160" spans="1:9" s="11" customFormat="1" ht="21.95" customHeight="1" x14ac:dyDescent="0.25">
      <c r="A160" s="13" t="s">
        <v>294</v>
      </c>
      <c r="B160" s="25" t="s">
        <v>162</v>
      </c>
      <c r="C160" s="34"/>
      <c r="D160" s="34">
        <v>150</v>
      </c>
      <c r="E160" s="56" t="s">
        <v>361</v>
      </c>
      <c r="F160" s="9">
        <v>0.63</v>
      </c>
      <c r="G160" s="8">
        <f t="shared" si="41"/>
        <v>3.15E-2</v>
      </c>
      <c r="H160" s="8">
        <f t="shared" si="42"/>
        <v>0.66149999999999998</v>
      </c>
      <c r="I160" s="10">
        <f t="shared" si="43"/>
        <v>99.23</v>
      </c>
    </row>
    <row r="161" spans="1:9" s="11" customFormat="1" ht="21.95" customHeight="1" x14ac:dyDescent="0.25">
      <c r="A161" s="13" t="s">
        <v>295</v>
      </c>
      <c r="B161" s="25" t="s">
        <v>163</v>
      </c>
      <c r="C161" s="34"/>
      <c r="D161" s="34">
        <v>150</v>
      </c>
      <c r="E161" s="56" t="s">
        <v>361</v>
      </c>
      <c r="F161" s="9">
        <v>0.63</v>
      </c>
      <c r="G161" s="8">
        <f t="shared" si="41"/>
        <v>3.15E-2</v>
      </c>
      <c r="H161" s="8">
        <f t="shared" si="42"/>
        <v>0.66149999999999998</v>
      </c>
      <c r="I161" s="10">
        <f t="shared" si="43"/>
        <v>99.23</v>
      </c>
    </row>
    <row r="162" spans="1:9" s="11" customFormat="1" ht="21.95" customHeight="1" x14ac:dyDescent="0.25">
      <c r="A162" s="13" t="s">
        <v>296</v>
      </c>
      <c r="B162" s="25" t="s">
        <v>164</v>
      </c>
      <c r="C162" s="34"/>
      <c r="D162" s="34">
        <v>150</v>
      </c>
      <c r="E162" s="56" t="s">
        <v>361</v>
      </c>
      <c r="F162" s="9">
        <v>0.63</v>
      </c>
      <c r="G162" s="8">
        <f t="shared" si="41"/>
        <v>3.15E-2</v>
      </c>
      <c r="H162" s="8">
        <f t="shared" si="42"/>
        <v>0.66149999999999998</v>
      </c>
      <c r="I162" s="10">
        <f t="shared" si="43"/>
        <v>99.23</v>
      </c>
    </row>
    <row r="163" spans="1:9" s="11" customFormat="1" ht="21.95" customHeight="1" x14ac:dyDescent="0.25">
      <c r="A163" s="70" t="s">
        <v>10</v>
      </c>
      <c r="B163" s="70"/>
      <c r="C163" s="70"/>
      <c r="D163" s="70"/>
      <c r="E163" s="70"/>
      <c r="F163" s="70"/>
      <c r="G163" s="70"/>
      <c r="H163" s="70"/>
      <c r="I163" s="28">
        <f>SUM(I153:I162)</f>
        <v>529.22</v>
      </c>
    </row>
    <row r="164" spans="1:9" s="11" customFormat="1" ht="21.95" customHeight="1" x14ac:dyDescent="0.25">
      <c r="A164" s="5" t="s">
        <v>297</v>
      </c>
      <c r="B164" s="24" t="s">
        <v>298</v>
      </c>
      <c r="C164" s="34"/>
      <c r="D164" s="34"/>
      <c r="E164" s="66"/>
      <c r="F164" s="9"/>
      <c r="G164" s="34"/>
      <c r="H164" s="34"/>
      <c r="I164" s="10"/>
    </row>
    <row r="165" spans="1:9" s="11" customFormat="1" ht="21.95" customHeight="1" x14ac:dyDescent="0.25">
      <c r="A165" s="13" t="s">
        <v>299</v>
      </c>
      <c r="B165" s="16" t="s">
        <v>151</v>
      </c>
      <c r="C165" s="34"/>
      <c r="D165" s="34">
        <v>300</v>
      </c>
      <c r="E165" s="56" t="s">
        <v>362</v>
      </c>
      <c r="F165" s="9">
        <v>0.25</v>
      </c>
      <c r="G165" s="8">
        <f>SUM(H165-F165)</f>
        <v>1.2500000000000001E-2</v>
      </c>
      <c r="H165" s="8">
        <f>SUM(F165*1.05)</f>
        <v>0.26250000000000001</v>
      </c>
      <c r="I165" s="10">
        <f>SUM(H165*D165)</f>
        <v>78.75</v>
      </c>
    </row>
    <row r="166" spans="1:9" s="11" customFormat="1" ht="21.95" customHeight="1" x14ac:dyDescent="0.25">
      <c r="A166" s="13" t="s">
        <v>300</v>
      </c>
      <c r="B166" s="16" t="s">
        <v>152</v>
      </c>
      <c r="C166" s="34"/>
      <c r="D166" s="34">
        <v>100</v>
      </c>
      <c r="E166" s="56" t="s">
        <v>363</v>
      </c>
      <c r="F166" s="9">
        <v>0.55000000000000004</v>
      </c>
      <c r="G166" s="8">
        <f>SUM(H166-F166)</f>
        <v>2.75E-2</v>
      </c>
      <c r="H166" s="8">
        <f>SUM(F166*1.05)</f>
        <v>0.57750000000000001</v>
      </c>
      <c r="I166" s="10">
        <f>SUM(H166*D166)</f>
        <v>57.75</v>
      </c>
    </row>
    <row r="167" spans="1:9" s="11" customFormat="1" ht="21.95" customHeight="1" x14ac:dyDescent="0.25">
      <c r="A167" s="70" t="s">
        <v>10</v>
      </c>
      <c r="B167" s="70"/>
      <c r="C167" s="70"/>
      <c r="D167" s="70"/>
      <c r="E167" s="70"/>
      <c r="F167" s="70"/>
      <c r="G167" s="70"/>
      <c r="H167" s="70"/>
      <c r="I167" s="28">
        <f>SUM(I165:I166)</f>
        <v>136.5</v>
      </c>
    </row>
    <row r="168" spans="1:9" s="11" customFormat="1" ht="21.95" customHeight="1" x14ac:dyDescent="0.25">
      <c r="A168" s="5" t="s">
        <v>301</v>
      </c>
      <c r="B168" s="16" t="s">
        <v>166</v>
      </c>
      <c r="C168" s="34"/>
      <c r="D168" s="34">
        <v>50</v>
      </c>
      <c r="E168" s="56" t="s">
        <v>364</v>
      </c>
      <c r="F168" s="9">
        <v>0.95</v>
      </c>
      <c r="G168" s="8">
        <f>SUM(H168-F168)</f>
        <v>4.7500000000000098E-2</v>
      </c>
      <c r="H168" s="8">
        <f>SUM(F168*1.05)</f>
        <v>0.99750000000000005</v>
      </c>
      <c r="I168" s="10">
        <f>SUM(H168*D168)</f>
        <v>49.88</v>
      </c>
    </row>
    <row r="169" spans="1:9" s="11" customFormat="1" ht="21.95" customHeight="1" x14ac:dyDescent="0.25">
      <c r="A169" s="70" t="s">
        <v>10</v>
      </c>
      <c r="B169" s="70"/>
      <c r="C169" s="70"/>
      <c r="D169" s="70"/>
      <c r="E169" s="70"/>
      <c r="F169" s="70"/>
      <c r="G169" s="70"/>
      <c r="H169" s="70"/>
      <c r="I169" s="28">
        <f>SUM(I168)</f>
        <v>49.88</v>
      </c>
    </row>
    <row r="170" spans="1:9" s="11" customFormat="1" ht="21.95" customHeight="1" x14ac:dyDescent="0.25">
      <c r="A170" s="5" t="s">
        <v>303</v>
      </c>
      <c r="B170" s="16" t="s">
        <v>304</v>
      </c>
      <c r="C170" s="34"/>
      <c r="D170" s="34">
        <v>50</v>
      </c>
      <c r="E170" s="56"/>
      <c r="F170" s="9"/>
      <c r="G170" s="8">
        <f>SUM(H170-F170)</f>
        <v>0</v>
      </c>
      <c r="H170" s="8">
        <f>SUM(F170*1.05)</f>
        <v>0</v>
      </c>
      <c r="I170" s="10">
        <f>SUM(H170*D170)</f>
        <v>0</v>
      </c>
    </row>
    <row r="171" spans="1:9" s="11" customFormat="1" ht="21.95" customHeight="1" x14ac:dyDescent="0.25">
      <c r="A171" s="13" t="s">
        <v>305</v>
      </c>
      <c r="B171" s="16" t="s">
        <v>167</v>
      </c>
      <c r="C171" s="34"/>
      <c r="D171" s="34">
        <v>100</v>
      </c>
      <c r="E171" s="56" t="s">
        <v>364</v>
      </c>
      <c r="F171" s="9">
        <v>0.66</v>
      </c>
      <c r="G171" s="8">
        <f>SUM(H171-F171)</f>
        <v>3.2999999999999897E-2</v>
      </c>
      <c r="H171" s="8">
        <f>SUM(F171*1.05)</f>
        <v>0.69299999999999995</v>
      </c>
      <c r="I171" s="10">
        <f>SUM(H171*D171)</f>
        <v>69.3</v>
      </c>
    </row>
    <row r="172" spans="1:9" s="11" customFormat="1" ht="21.95" customHeight="1" x14ac:dyDescent="0.25">
      <c r="A172" s="13" t="s">
        <v>306</v>
      </c>
      <c r="B172" s="16" t="s">
        <v>168</v>
      </c>
      <c r="C172" s="34"/>
      <c r="D172" s="34">
        <v>100</v>
      </c>
      <c r="E172" s="56" t="s">
        <v>364</v>
      </c>
      <c r="F172" s="9">
        <v>0.59</v>
      </c>
      <c r="G172" s="8">
        <f>SUM(H172-F172)</f>
        <v>2.9500000000000099E-2</v>
      </c>
      <c r="H172" s="8">
        <f>SUM(F172*1.05)</f>
        <v>0.61950000000000005</v>
      </c>
      <c r="I172" s="10">
        <f>SUM(H172*D172)</f>
        <v>61.95</v>
      </c>
    </row>
    <row r="173" spans="1:9" s="11" customFormat="1" ht="21.95" customHeight="1" x14ac:dyDescent="0.25">
      <c r="A173" s="70" t="s">
        <v>10</v>
      </c>
      <c r="B173" s="70"/>
      <c r="C173" s="70"/>
      <c r="D173" s="70"/>
      <c r="E173" s="70"/>
      <c r="F173" s="70"/>
      <c r="G173" s="70"/>
      <c r="H173" s="70"/>
      <c r="I173" s="28">
        <f>SUM(I171:I172)</f>
        <v>131.25</v>
      </c>
    </row>
    <row r="174" spans="1:9" s="11" customFormat="1" ht="21.95" customHeight="1" x14ac:dyDescent="0.25">
      <c r="A174" s="5" t="s">
        <v>307</v>
      </c>
      <c r="B174" s="16" t="s">
        <v>302</v>
      </c>
      <c r="C174" s="34"/>
      <c r="D174" s="34"/>
      <c r="E174" s="66"/>
      <c r="F174" s="9"/>
      <c r="G174" s="34"/>
      <c r="H174" s="34"/>
      <c r="I174" s="10"/>
    </row>
    <row r="175" spans="1:9" s="11" customFormat="1" ht="46.5" customHeight="1" x14ac:dyDescent="0.25">
      <c r="A175" s="13" t="s">
        <v>308</v>
      </c>
      <c r="B175" s="26" t="s">
        <v>177</v>
      </c>
      <c r="C175" s="34"/>
      <c r="D175" s="34"/>
      <c r="E175" s="66"/>
      <c r="F175" s="9"/>
      <c r="G175" s="34"/>
      <c r="H175" s="34"/>
      <c r="I175" s="10"/>
    </row>
    <row r="176" spans="1:9" s="11" customFormat="1" ht="34.5" customHeight="1" x14ac:dyDescent="0.25">
      <c r="A176" s="13" t="s">
        <v>309</v>
      </c>
      <c r="B176" s="25" t="s">
        <v>178</v>
      </c>
      <c r="C176" s="34"/>
      <c r="D176" s="34">
        <v>800</v>
      </c>
      <c r="E176" s="56" t="s">
        <v>365</v>
      </c>
      <c r="F176" s="9">
        <v>0.55000000000000004</v>
      </c>
      <c r="G176" s="8">
        <f>SUM(H176-F176)</f>
        <v>2.75E-2</v>
      </c>
      <c r="H176" s="8">
        <f>SUM(F176*1.05)</f>
        <v>0.57750000000000001</v>
      </c>
      <c r="I176" s="10">
        <f>SUM(H176*D176)</f>
        <v>462</v>
      </c>
    </row>
    <row r="177" spans="1:9" s="11" customFormat="1" ht="32.25" customHeight="1" x14ac:dyDescent="0.25">
      <c r="A177" s="13" t="s">
        <v>310</v>
      </c>
      <c r="B177" s="26" t="s">
        <v>179</v>
      </c>
      <c r="C177" s="34"/>
      <c r="D177" s="34">
        <v>200</v>
      </c>
      <c r="E177" s="56" t="s">
        <v>365</v>
      </c>
      <c r="F177" s="9">
        <v>0.79</v>
      </c>
      <c r="G177" s="8">
        <f>SUM(H177-F177)</f>
        <v>3.95E-2</v>
      </c>
      <c r="H177" s="8">
        <f>SUM(F177*1.05)</f>
        <v>0.82950000000000002</v>
      </c>
      <c r="I177" s="10">
        <f>SUM(H177*D177)</f>
        <v>165.9</v>
      </c>
    </row>
    <row r="178" spans="1:9" s="11" customFormat="1" ht="21.95" customHeight="1" x14ac:dyDescent="0.25">
      <c r="A178" s="70" t="s">
        <v>10</v>
      </c>
      <c r="B178" s="70"/>
      <c r="C178" s="70"/>
      <c r="D178" s="70"/>
      <c r="E178" s="70"/>
      <c r="F178" s="70"/>
      <c r="G178" s="70"/>
      <c r="H178" s="70"/>
      <c r="I178" s="28">
        <f>SUM(I176:I177)</f>
        <v>627.9</v>
      </c>
    </row>
    <row r="179" spans="1:9" s="11" customFormat="1" ht="21.95" customHeight="1" x14ac:dyDescent="0.25">
      <c r="A179" s="5" t="s">
        <v>311</v>
      </c>
      <c r="B179" s="16" t="s">
        <v>165</v>
      </c>
      <c r="C179" s="34"/>
      <c r="D179" s="34"/>
      <c r="E179" s="66"/>
      <c r="F179" s="9"/>
      <c r="G179" s="34"/>
      <c r="H179" s="34"/>
      <c r="I179" s="10"/>
    </row>
    <row r="180" spans="1:9" s="11" customFormat="1" ht="21.95" customHeight="1" x14ac:dyDescent="0.25">
      <c r="A180" s="13" t="s">
        <v>312</v>
      </c>
      <c r="B180" s="16" t="s">
        <v>169</v>
      </c>
      <c r="C180" s="34"/>
      <c r="D180" s="34">
        <v>500</v>
      </c>
      <c r="E180" s="56" t="s">
        <v>365</v>
      </c>
      <c r="F180" s="9">
        <v>3.6</v>
      </c>
      <c r="G180" s="10">
        <f>SUM(H180-F180)</f>
        <v>0.18</v>
      </c>
      <c r="H180" s="8">
        <f>SUM(F180*1.05)</f>
        <v>3.78</v>
      </c>
      <c r="I180" s="10">
        <f>SUM(H180*D180)</f>
        <v>1890</v>
      </c>
    </row>
    <row r="181" spans="1:9" s="11" customFormat="1" ht="21.95" customHeight="1" x14ac:dyDescent="0.25">
      <c r="A181" s="13" t="s">
        <v>313</v>
      </c>
      <c r="B181" s="16" t="s">
        <v>170</v>
      </c>
      <c r="C181" s="34"/>
      <c r="D181" s="34">
        <v>200</v>
      </c>
      <c r="E181" s="56" t="s">
        <v>365</v>
      </c>
      <c r="F181" s="9">
        <v>3.3</v>
      </c>
      <c r="G181" s="10">
        <f>SUM(H181-F181)</f>
        <v>0.17</v>
      </c>
      <c r="H181" s="8">
        <f>SUM(F181*1.05)</f>
        <v>3.4649999999999999</v>
      </c>
      <c r="I181" s="10">
        <f>SUM(H181*D181)</f>
        <v>693</v>
      </c>
    </row>
    <row r="182" spans="1:9" s="11" customFormat="1" ht="21.95" customHeight="1" x14ac:dyDescent="0.25">
      <c r="A182" s="70" t="s">
        <v>10</v>
      </c>
      <c r="B182" s="70"/>
      <c r="C182" s="70"/>
      <c r="D182" s="70"/>
      <c r="E182" s="70"/>
      <c r="F182" s="70"/>
      <c r="G182" s="70"/>
      <c r="H182" s="70"/>
      <c r="I182" s="28">
        <f>SUM(I180:I181)</f>
        <v>2583</v>
      </c>
    </row>
    <row r="183" spans="1:9" s="11" customFormat="1" ht="21.95" customHeight="1" x14ac:dyDescent="0.25">
      <c r="A183" s="5" t="s">
        <v>314</v>
      </c>
      <c r="B183" s="12" t="s">
        <v>39</v>
      </c>
      <c r="C183" s="8"/>
      <c r="D183" s="8"/>
      <c r="E183" s="56"/>
      <c r="F183" s="9"/>
      <c r="G183" s="8"/>
      <c r="H183" s="8"/>
      <c r="I183" s="10"/>
    </row>
    <row r="184" spans="1:9" s="11" customFormat="1" ht="21.95" customHeight="1" x14ac:dyDescent="0.25">
      <c r="A184" s="13" t="s">
        <v>315</v>
      </c>
      <c r="B184" s="7" t="s">
        <v>40</v>
      </c>
      <c r="C184" s="6" t="s">
        <v>11</v>
      </c>
      <c r="D184" s="6">
        <v>10</v>
      </c>
      <c r="E184" s="59" t="s">
        <v>343</v>
      </c>
      <c r="F184" s="9">
        <v>4.5999999999999996</v>
      </c>
      <c r="G184" s="9">
        <f>SUM(H184-F184)</f>
        <v>0.23</v>
      </c>
      <c r="H184" s="8">
        <f>SUM(F184*1.05)</f>
        <v>4.83</v>
      </c>
      <c r="I184" s="10">
        <f>SUM(H184*D184)</f>
        <v>48.3</v>
      </c>
    </row>
    <row r="185" spans="1:9" s="11" customFormat="1" ht="21.95" customHeight="1" x14ac:dyDescent="0.25">
      <c r="A185" s="13" t="s">
        <v>316</v>
      </c>
      <c r="B185" s="7" t="s">
        <v>41</v>
      </c>
      <c r="C185" s="6" t="s">
        <v>11</v>
      </c>
      <c r="D185" s="6">
        <v>5</v>
      </c>
      <c r="E185" s="59" t="s">
        <v>343</v>
      </c>
      <c r="F185" s="9">
        <v>5.8</v>
      </c>
      <c r="G185" s="9">
        <f t="shared" ref="G185:G193" si="44">SUM(H185-F185)</f>
        <v>0.28999999999999998</v>
      </c>
      <c r="H185" s="8">
        <f t="shared" ref="H185:H193" si="45">SUM(F185*1.05)</f>
        <v>6.09</v>
      </c>
      <c r="I185" s="10">
        <f t="shared" ref="I185:I193" si="46">SUM(H185*D185)</f>
        <v>30.45</v>
      </c>
    </row>
    <row r="186" spans="1:9" s="11" customFormat="1" ht="21.95" customHeight="1" x14ac:dyDescent="0.25">
      <c r="A186" s="13" t="s">
        <v>317</v>
      </c>
      <c r="B186" s="7" t="s">
        <v>42</v>
      </c>
      <c r="C186" s="6" t="s">
        <v>11</v>
      </c>
      <c r="D186" s="6">
        <v>20</v>
      </c>
      <c r="E186" s="59" t="s">
        <v>343</v>
      </c>
      <c r="F186" s="9">
        <v>4.5999999999999996</v>
      </c>
      <c r="G186" s="9">
        <f t="shared" si="44"/>
        <v>0.23</v>
      </c>
      <c r="H186" s="8">
        <f t="shared" si="45"/>
        <v>4.83</v>
      </c>
      <c r="I186" s="10">
        <f t="shared" si="46"/>
        <v>96.6</v>
      </c>
    </row>
    <row r="187" spans="1:9" s="11" customFormat="1" ht="21.95" customHeight="1" x14ac:dyDescent="0.25">
      <c r="A187" s="13" t="s">
        <v>318</v>
      </c>
      <c r="B187" s="7" t="s">
        <v>43</v>
      </c>
      <c r="C187" s="6" t="s">
        <v>11</v>
      </c>
      <c r="D187" s="6">
        <v>10</v>
      </c>
      <c r="E187" s="59" t="s">
        <v>343</v>
      </c>
      <c r="F187" s="9">
        <v>5.8</v>
      </c>
      <c r="G187" s="9">
        <f t="shared" si="44"/>
        <v>0.28999999999999998</v>
      </c>
      <c r="H187" s="8">
        <f t="shared" si="45"/>
        <v>6.09</v>
      </c>
      <c r="I187" s="10">
        <f t="shared" si="46"/>
        <v>60.9</v>
      </c>
    </row>
    <row r="188" spans="1:9" s="11" customFormat="1" ht="21.95" customHeight="1" x14ac:dyDescent="0.25">
      <c r="A188" s="13" t="s">
        <v>319</v>
      </c>
      <c r="B188" s="7" t="s">
        <v>44</v>
      </c>
      <c r="C188" s="6" t="s">
        <v>11</v>
      </c>
      <c r="D188" s="6">
        <v>20</v>
      </c>
      <c r="E188" s="59" t="s">
        <v>343</v>
      </c>
      <c r="F188" s="9">
        <v>4.5999999999999996</v>
      </c>
      <c r="G188" s="9">
        <f t="shared" si="44"/>
        <v>0.23</v>
      </c>
      <c r="H188" s="8">
        <f t="shared" si="45"/>
        <v>4.83</v>
      </c>
      <c r="I188" s="10">
        <f t="shared" si="46"/>
        <v>96.6</v>
      </c>
    </row>
    <row r="189" spans="1:9" s="11" customFormat="1" ht="21.95" customHeight="1" x14ac:dyDescent="0.25">
      <c r="A189" s="13" t="s">
        <v>320</v>
      </c>
      <c r="B189" s="7" t="s">
        <v>45</v>
      </c>
      <c r="C189" s="6" t="s">
        <v>11</v>
      </c>
      <c r="D189" s="6">
        <v>10</v>
      </c>
      <c r="E189" s="59" t="s">
        <v>343</v>
      </c>
      <c r="F189" s="9">
        <v>5.8</v>
      </c>
      <c r="G189" s="9">
        <f t="shared" si="44"/>
        <v>0.28999999999999998</v>
      </c>
      <c r="H189" s="8">
        <f t="shared" si="45"/>
        <v>6.09</v>
      </c>
      <c r="I189" s="10">
        <f t="shared" si="46"/>
        <v>60.9</v>
      </c>
    </row>
    <row r="190" spans="1:9" s="11" customFormat="1" ht="21.95" customHeight="1" x14ac:dyDescent="0.25">
      <c r="A190" s="13" t="s">
        <v>321</v>
      </c>
      <c r="B190" s="7" t="s">
        <v>46</v>
      </c>
      <c r="C190" s="6" t="s">
        <v>11</v>
      </c>
      <c r="D190" s="6">
        <v>20</v>
      </c>
      <c r="E190" s="59" t="s">
        <v>343</v>
      </c>
      <c r="F190" s="9">
        <v>8.1999999999999993</v>
      </c>
      <c r="G190" s="9">
        <f t="shared" si="44"/>
        <v>0.41</v>
      </c>
      <c r="H190" s="8">
        <f t="shared" si="45"/>
        <v>8.61</v>
      </c>
      <c r="I190" s="10">
        <f t="shared" si="46"/>
        <v>172.2</v>
      </c>
    </row>
    <row r="191" spans="1:9" s="11" customFormat="1" ht="21.95" customHeight="1" x14ac:dyDescent="0.25">
      <c r="A191" s="13" t="s">
        <v>322</v>
      </c>
      <c r="B191" s="7" t="s">
        <v>47</v>
      </c>
      <c r="C191" s="6" t="s">
        <v>11</v>
      </c>
      <c r="D191" s="6">
        <v>20</v>
      </c>
      <c r="E191" s="59" t="s">
        <v>343</v>
      </c>
      <c r="F191" s="9">
        <v>8.1999999999999993</v>
      </c>
      <c r="G191" s="9">
        <f t="shared" si="44"/>
        <v>0.41</v>
      </c>
      <c r="H191" s="8">
        <f t="shared" si="45"/>
        <v>8.61</v>
      </c>
      <c r="I191" s="10">
        <f t="shared" si="46"/>
        <v>172.2</v>
      </c>
    </row>
    <row r="192" spans="1:9" s="11" customFormat="1" ht="21.95" customHeight="1" x14ac:dyDescent="0.25">
      <c r="A192" s="13" t="s">
        <v>323</v>
      </c>
      <c r="B192" s="7" t="s">
        <v>48</v>
      </c>
      <c r="C192" s="6" t="s">
        <v>11</v>
      </c>
      <c r="D192" s="6">
        <v>20</v>
      </c>
      <c r="E192" s="59" t="s">
        <v>343</v>
      </c>
      <c r="F192" s="9">
        <v>8</v>
      </c>
      <c r="G192" s="9">
        <f t="shared" si="44"/>
        <v>0.4</v>
      </c>
      <c r="H192" s="8">
        <f t="shared" si="45"/>
        <v>8.4</v>
      </c>
      <c r="I192" s="10">
        <f t="shared" si="46"/>
        <v>168</v>
      </c>
    </row>
    <row r="193" spans="1:9" s="11" customFormat="1" ht="21.95" customHeight="1" x14ac:dyDescent="0.25">
      <c r="A193" s="13" t="s">
        <v>324</v>
      </c>
      <c r="B193" s="7" t="s">
        <v>49</v>
      </c>
      <c r="C193" s="6" t="s">
        <v>11</v>
      </c>
      <c r="D193" s="6">
        <v>2</v>
      </c>
      <c r="E193" s="59" t="s">
        <v>343</v>
      </c>
      <c r="F193" s="9">
        <v>8</v>
      </c>
      <c r="G193" s="9">
        <f t="shared" si="44"/>
        <v>0.4</v>
      </c>
      <c r="H193" s="8">
        <f t="shared" si="45"/>
        <v>8.4</v>
      </c>
      <c r="I193" s="10">
        <f t="shared" si="46"/>
        <v>16.8</v>
      </c>
    </row>
    <row r="194" spans="1:9" s="11" customFormat="1" ht="21.95" customHeight="1" x14ac:dyDescent="0.25">
      <c r="A194" s="70" t="s">
        <v>10</v>
      </c>
      <c r="B194" s="70"/>
      <c r="C194" s="70"/>
      <c r="D194" s="70"/>
      <c r="E194" s="70"/>
      <c r="F194" s="70"/>
      <c r="G194" s="70"/>
      <c r="H194" s="70"/>
      <c r="I194" s="54">
        <f>SUM(I184:I193)</f>
        <v>922.95</v>
      </c>
    </row>
    <row r="195" spans="1:9" ht="21.95" customHeight="1" x14ac:dyDescent="0.25">
      <c r="A195" s="4" t="s">
        <v>325</v>
      </c>
      <c r="B195" s="2" t="s">
        <v>17</v>
      </c>
      <c r="C195" s="36"/>
      <c r="D195" s="36"/>
      <c r="E195" s="67"/>
      <c r="F195" s="35"/>
      <c r="G195" s="36"/>
      <c r="H195" s="36"/>
      <c r="I195" s="37"/>
    </row>
    <row r="196" spans="1:9" ht="21.95" customHeight="1" x14ac:dyDescent="0.25">
      <c r="A196" s="4" t="s">
        <v>326</v>
      </c>
      <c r="B196" s="1" t="s">
        <v>128</v>
      </c>
      <c r="C196" s="3" t="s">
        <v>11</v>
      </c>
      <c r="D196" s="3">
        <v>50</v>
      </c>
      <c r="E196" s="67"/>
      <c r="F196" s="35"/>
      <c r="G196" s="36">
        <f>SUM(H196-F196)</f>
        <v>0</v>
      </c>
      <c r="H196" s="36">
        <f>SUM(F196*1.05)</f>
        <v>0</v>
      </c>
      <c r="I196" s="37">
        <f>SUM(H196*D196)</f>
        <v>0</v>
      </c>
    </row>
    <row r="197" spans="1:9" ht="21.95" customHeight="1" x14ac:dyDescent="0.25">
      <c r="A197" s="4" t="s">
        <v>327</v>
      </c>
      <c r="B197" s="1" t="s">
        <v>129</v>
      </c>
      <c r="C197" s="3" t="s">
        <v>11</v>
      </c>
      <c r="D197" s="3">
        <v>50</v>
      </c>
      <c r="E197" s="67"/>
      <c r="F197" s="35"/>
      <c r="G197" s="36">
        <f>SUM(H197-F197)</f>
        <v>0</v>
      </c>
      <c r="H197" s="36">
        <f>SUM(F197*1.05)</f>
        <v>0</v>
      </c>
      <c r="I197" s="37">
        <f>SUM(H197*D197)</f>
        <v>0</v>
      </c>
    </row>
    <row r="198" spans="1:9" ht="21.95" customHeight="1" x14ac:dyDescent="0.25">
      <c r="A198" s="71" t="s">
        <v>10</v>
      </c>
      <c r="B198" s="71"/>
      <c r="C198" s="71"/>
      <c r="D198" s="71"/>
      <c r="E198" s="71"/>
      <c r="F198" s="71"/>
      <c r="G198" s="71"/>
      <c r="H198" s="71"/>
      <c r="I198" s="38">
        <f>SUM(I196:I197)</f>
        <v>0</v>
      </c>
    </row>
    <row r="199" spans="1:9" ht="21.95" customHeight="1" x14ac:dyDescent="0.25">
      <c r="I199" s="68">
        <f>I8+I12+I21+I27+I32+I39+I45+I59+I63+I69+I74+I76+I81+I104+I110+I118+I120+I122+I146+I151+I163+I167+I169+I173+I178+I182+I194+I198</f>
        <v>27843.05</v>
      </c>
    </row>
  </sheetData>
  <mergeCells count="47">
    <mergeCell ref="A81:H81"/>
    <mergeCell ref="A45:H45"/>
    <mergeCell ref="A8:H8"/>
    <mergeCell ref="A12:H12"/>
    <mergeCell ref="A39:H39"/>
    <mergeCell ref="A21:H21"/>
    <mergeCell ref="A27:H27"/>
    <mergeCell ref="A32:H32"/>
    <mergeCell ref="A63:H63"/>
    <mergeCell ref="A69:H69"/>
    <mergeCell ref="A59:H59"/>
    <mergeCell ref="A74:H74"/>
    <mergeCell ref="A76:H76"/>
    <mergeCell ref="A72:H72"/>
    <mergeCell ref="A71:H71"/>
    <mergeCell ref="A173:H173"/>
    <mergeCell ref="A169:H169"/>
    <mergeCell ref="A167:H167"/>
    <mergeCell ref="A163:H163"/>
    <mergeCell ref="A146:H146"/>
    <mergeCell ref="I111:I112"/>
    <mergeCell ref="A118:H118"/>
    <mergeCell ref="A104:H104"/>
    <mergeCell ref="A110:H110"/>
    <mergeCell ref="A111:A112"/>
    <mergeCell ref="C111:C112"/>
    <mergeCell ref="D111:D112"/>
    <mergeCell ref="E111:E112"/>
    <mergeCell ref="F111:F112"/>
    <mergeCell ref="G111:G112"/>
    <mergeCell ref="H111:H112"/>
    <mergeCell ref="I131:I145"/>
    <mergeCell ref="A151:H151"/>
    <mergeCell ref="A198:H198"/>
    <mergeCell ref="A120:H120"/>
    <mergeCell ref="A122:H122"/>
    <mergeCell ref="A130:H130"/>
    <mergeCell ref="A131:A145"/>
    <mergeCell ref="C131:C145"/>
    <mergeCell ref="D131:D145"/>
    <mergeCell ref="E131:E145"/>
    <mergeCell ref="F131:F145"/>
    <mergeCell ref="G131:G145"/>
    <mergeCell ref="H131:H145"/>
    <mergeCell ref="A178:H178"/>
    <mergeCell ref="A194:H194"/>
    <mergeCell ref="A182:H182"/>
  </mergeCells>
  <phoneticPr fontId="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Regina</dc:creator>
  <cp:lastModifiedBy>Regina</cp:lastModifiedBy>
  <dcterms:created xsi:type="dcterms:W3CDTF">2023-06-27T15:04:57Z</dcterms:created>
  <dcterms:modified xsi:type="dcterms:W3CDTF">2023-07-27T07:01:03Z</dcterms:modified>
</cp:coreProperties>
</file>