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pasiūlymai\2023 m\Reagentai 2023-09-\UAB DIAMEDICA\"/>
    </mc:Choice>
  </mc:AlternateContent>
  <bookViews>
    <workbookView xWindow="-105" yWindow="-105" windowWidth="23250" windowHeight="1245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1" l="1"/>
  <c r="F256" i="1"/>
  <c r="F255" i="1"/>
  <c r="F254" i="1"/>
  <c r="F253" i="1"/>
  <c r="F252" i="1"/>
  <c r="F251" i="1"/>
  <c r="G257" i="1" s="1"/>
  <c r="G241" i="1"/>
  <c r="F239" i="1"/>
  <c r="G240" i="1" s="1"/>
  <c r="G229" i="1"/>
  <c r="G228" i="1"/>
  <c r="F228" i="1"/>
  <c r="F229" i="1" s="1"/>
  <c r="F230" i="1" s="1"/>
  <c r="F227" i="1"/>
  <c r="G217" i="1"/>
  <c r="F215" i="1"/>
  <c r="F214" i="1"/>
  <c r="G216" i="1" s="1"/>
  <c r="G204" i="1"/>
  <c r="G203" i="1"/>
  <c r="F202" i="1"/>
  <c r="F201" i="1"/>
  <c r="F203" i="1" s="1"/>
  <c r="F204" i="1" s="1"/>
  <c r="F205" i="1" s="1"/>
  <c r="G191" i="1"/>
  <c r="F189" i="1"/>
  <c r="F188" i="1"/>
  <c r="F187" i="1"/>
  <c r="F186" i="1"/>
  <c r="G190" i="1" s="1"/>
  <c r="G176" i="1"/>
  <c r="F174" i="1"/>
  <c r="F173" i="1"/>
  <c r="F172" i="1"/>
  <c r="G175" i="1" s="1"/>
  <c r="F171" i="1"/>
  <c r="F175" i="1" s="1"/>
  <c r="F176" i="1" s="1"/>
  <c r="F177" i="1" s="1"/>
  <c r="F170" i="1"/>
  <c r="G160" i="1"/>
  <c r="F158" i="1"/>
  <c r="F159" i="1" s="1"/>
  <c r="F160" i="1" s="1"/>
  <c r="F161" i="1" s="1"/>
  <c r="F157" i="1"/>
  <c r="F156" i="1"/>
  <c r="G159" i="1" s="1"/>
  <c r="G146"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145" i="1" s="1"/>
  <c r="F146" i="1" s="1"/>
  <c r="F147" i="1" s="1"/>
  <c r="F95" i="1"/>
  <c r="G145" i="1" s="1"/>
  <c r="G85" i="1"/>
  <c r="F83" i="1"/>
  <c r="F82" i="1"/>
  <c r="F81" i="1"/>
  <c r="G84" i="1" s="1"/>
  <c r="F80" i="1"/>
  <c r="F84" i="1" s="1"/>
  <c r="F85" i="1" s="1"/>
  <c r="F86" i="1" s="1"/>
  <c r="G70" i="1"/>
  <c r="F68" i="1"/>
  <c r="F67" i="1"/>
  <c r="F66" i="1"/>
  <c r="F65" i="1"/>
  <c r="F69" i="1" s="1"/>
  <c r="F70" i="1" s="1"/>
  <c r="F71" i="1" s="1"/>
  <c r="G55" i="1"/>
  <c r="F53" i="1"/>
  <c r="F52" i="1"/>
  <c r="F51" i="1"/>
  <c r="F50" i="1"/>
  <c r="G54" i="1" s="1"/>
  <c r="F49" i="1"/>
  <c r="G39" i="1"/>
  <c r="F37" i="1"/>
  <c r="G38" i="1" s="1"/>
  <c r="G21" i="1"/>
  <c r="F54" i="1" l="1"/>
  <c r="F55" i="1" s="1"/>
  <c r="F56" i="1" s="1"/>
  <c r="F190" i="1"/>
  <c r="F191" i="1" s="1"/>
  <c r="F192" i="1" s="1"/>
  <c r="F257" i="1"/>
  <c r="F258" i="1" s="1"/>
  <c r="F259" i="1" s="1"/>
  <c r="F38" i="1"/>
  <c r="F39" i="1" s="1"/>
  <c r="F40" i="1" s="1"/>
  <c r="G69" i="1"/>
  <c r="F216" i="1"/>
  <c r="F217" i="1" s="1"/>
  <c r="F218" i="1" s="1"/>
  <c r="F240" i="1"/>
  <c r="F241" i="1" s="1"/>
  <c r="F242" i="1" s="1"/>
</calcChain>
</file>

<file path=xl/sharedStrings.xml><?xml version="1.0" encoding="utf-8"?>
<sst xmlns="http://schemas.openxmlformats.org/spreadsheetml/2006/main" count="542" uniqueCount="308">
  <si>
    <t>PIRKIMO SĄLYGŲ PRIEDAS "PASIŪLYMO FORMA"</t>
  </si>
  <si>
    <t>REAGENTAI IR PAPILDOMOS PRIEMONĖS LABORATORINIAMS TYRIMAMS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</si>
  <si>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</si>
  <si>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</si>
  <si>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</si>
  <si>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</si>
  <si>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</si>
  <si>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</si>
  <si>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</si>
  <si>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</si>
  <si>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</si>
  <si>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</si>
  <si>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</si>
  <si>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</si>
  <si>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</si>
  <si>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</si>
  <si>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</si>
  <si>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</si>
  <si>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</si>
  <si>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</si>
  <si>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</si>
  <si>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</si>
  <si>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</si>
  <si>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</si>
  <si>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</si>
  <si>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</si>
  <si>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</si>
  <si>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FERMENTINIS VALIKLIS HEMATOLOGINIAM ANALIZATORIUI</t>
  </si>
  <si>
    <t>Tiekėjo pasiūlymas:</t>
  </si>
  <si>
    <t>Nr.</t>
  </si>
  <si>
    <t>Pavadinimas</t>
  </si>
  <si>
    <t>Kiekis</t>
  </si>
  <si>
    <t>Mato vienetas</t>
  </si>
  <si>
    <t>Kaina be PVM, Eur</t>
  </si>
  <si>
    <t>Suma be PVM, Eur</t>
  </si>
  <si>
    <t>Gamintojas, modelis</t>
  </si>
  <si>
    <t>1.</t>
  </si>
  <si>
    <t> Fermentinis valiklis hematologiniam analizatoriui</t>
  </si>
  <si>
    <t>1.1.</t>
  </si>
  <si>
    <t>vnt.</t>
  </si>
  <si>
    <t>Suma be PVM</t>
  </si>
  <si>
    <t>Taikomas PVM dydis (%)</t>
  </si>
  <si>
    <t>PVM suma</t>
  </si>
  <si>
    <t>Suma su PVM</t>
  </si>
  <si>
    <t>2. DALIS</t>
  </si>
  <si>
    <t>PRIEMONĖS IMUNOHEMATOLOGINIAM APARATUI BIOVUE KRAUJO GRUPIŲ ATLIKIMUI ARBA SIŪLYTI LYGIAVERČIUS PRIETAISUS ( ABD KRAUJO GRUPIŲ 1200 TYRIMŲ, REVERSINIŲ KRAUJO GRUPIŲ 500 TYRIMŲ). </t>
  </si>
  <si>
    <t>2.</t>
  </si>
  <si>
    <t>Priemonės imunohematologiniam aparatui BioVue kraujo grupių atlikimui arba siūlyti lygiaverčius prietaisus ( ABD kraujo grupių 1200 tyrimų, reversinių kraujo grupių 500 tyrimų). </t>
  </si>
  <si>
    <t>2.1.</t>
  </si>
  <si>
    <t> BioVue ABDxABD (Rink 20 kort.x 6 stulp.)</t>
  </si>
  <si>
    <t>kompl.</t>
  </si>
  <si>
    <t>2.2.</t>
  </si>
  <si>
    <t>BioVue reversinis kraujo grupių nustatymas, 20 kort.x 6 stulp.</t>
  </si>
  <si>
    <t>2.3.</t>
  </si>
  <si>
    <t xml:space="preserve">Selectogen I+II 0,8proc.  </t>
  </si>
  <si>
    <t>2.4.</t>
  </si>
  <si>
    <t>ORTHO BLISS 10 ml</t>
  </si>
  <si>
    <t>2.5.</t>
  </si>
  <si>
    <t> REIKALAVIMAI IMUNOHEMATOLOGINIŲ TYRIMŲ SISTEMOS ANALIZATORIUI panaudai</t>
  </si>
  <si>
    <t>3. DALIS</t>
  </si>
  <si>
    <t>REAGENTAI MATUOJAMIEMS PARAMETRAMS: PH, PCO2, PO2, HCT ANALIZATORIUI ABL80 FLEX ARBA TEIKTI LYGIAVERTĮ PASIŪLYMĄ REAGENTAMS IR PAPILDOMOMS MEDŽIAGOMS  3600 TYRIMŲ ATLIKTI</t>
  </si>
  <si>
    <t>3.</t>
  </si>
  <si>
    <t>Reagentai matuojamiems parametrams: pH, pCO2, pO2, Hct analizatoriui ABL80 flex arba teikti lygiavertį pasiūlymą reagentams ir papildomoms medžiagoms  3600 tyrimų atlikti</t>
  </si>
  <si>
    <t>3.1.</t>
  </si>
  <si>
    <t>SC80 200/60 kraujo dujos/Hct</t>
  </si>
  <si>
    <t>3.2.</t>
  </si>
  <si>
    <t>SC80 100/30 kraujo dujos/Hct</t>
  </si>
  <si>
    <t>3.3.</t>
  </si>
  <si>
    <t>ABL80 basic kalibracinis paketas</t>
  </si>
  <si>
    <t>3.4.</t>
  </si>
  <si>
    <t>REIKALAVIMAI POCT pH, KRAUJO DUJŲ, ELEKTROLITŲ, METABOLITŲ IR HEMATOKRITO TYRIMŲ SISTEMOS ANALIZATORIUI panaudai </t>
  </si>
  <si>
    <t>4. DALIS</t>
  </si>
  <si>
    <t>REAGENTAI IR PRIEMONĖS AQT90 FLEX ANALIZATORIUI ARBA SIŪLYTI LYGIAVERTĮ  PRIETAISĄ PANAUDAI SU VISOMIS BŪTINOMIS PRIEMONĖMIS  TROPONINO I  TYRIMAMS ATLIKTI (1600 TYRIMŲ)</t>
  </si>
  <si>
    <t>4.</t>
  </si>
  <si>
    <t>Reagentai ir priemonės AQT90 FLEX analizatoriui arba siūlyti lygiavertį  prietaisą panaudai su visomis būtinomis priemonėmis  troponino I  tyrimams atlikti (1600 tyrimų)</t>
  </si>
  <si>
    <t>4.1.</t>
  </si>
  <si>
    <t>AQT90 FLEX TnI reagentų pakuotė 16x10 testų</t>
  </si>
  <si>
    <t>4.2.</t>
  </si>
  <si>
    <t>AQT90 FLEX Multi CHECK Cardiac komplektas. Rinkinys (6 x 0,65 ml)</t>
  </si>
  <si>
    <t>4.3.</t>
  </si>
  <si>
    <t>AQT90 FLEX valymo tirpalas 1 pakuotė (6 x 1 ml)</t>
  </si>
  <si>
    <t>4.4.</t>
  </si>
  <si>
    <t>Pilnai automatinis analizatorius skubiems, kritinių ligų diagnostikos imunologiniams tyrimams</t>
  </si>
  <si>
    <t>5. DALIS</t>
  </si>
  <si>
    <t>REAGENTAI IR PAPILDOMOS PRIEMONĖS VITROS 350 IR VITROS 5600 ANALIZATORIAMS (ĮSTAIGOS NUOSAVYBĖ) ARBA TEIKTI LYGIAVERTĮ PASIŪLYMĄ  REAGENTAMS, REIKALINGOMS PRIEMONĖMS, SU ANALIZATORIAIS PANAUDAI:  2 VNT . ADRESU JOSVAINIŲ G. 2, KAUNAS,  1 VNT. ADRESU LAISVĖS AL. 17, KAUNAS </t>
  </si>
  <si>
    <t>5.</t>
  </si>
  <si>
    <t>Reagentai ir papildomos priemonės Vitros 350 ir Vitros 5600 analizatoriams (įstaigos nuosavybė) arba teikti lygiavertį pasiūlymą  reagentams, reikalingoms priemonėms, su analizatoriais panaudai:  2 vnt . adresu Josvainių g. 2, Kaunas,  1 vnt. adresu Laisvės al. 17, Kaunas </t>
  </si>
  <si>
    <t>5.1.</t>
  </si>
  <si>
    <t>VITROS Vitamin D bendras reag., 100 tyr.</t>
  </si>
  <si>
    <t>5.2.</t>
  </si>
  <si>
    <t>VITROS Vitamin D bendras kalibratorius</t>
  </si>
  <si>
    <t>5.3.</t>
  </si>
  <si>
    <t xml:space="preserve">Vitamino D 3-jų lygių kontrolių rinkinys  </t>
  </si>
  <si>
    <t>5.4.</t>
  </si>
  <si>
    <t> VITROS NT-proBNP reag., 100 tyr.</t>
  </si>
  <si>
    <t>5.5.</t>
  </si>
  <si>
    <t xml:space="preserve">Kardio imunologijos kontrolė trijų lygių Vitros  </t>
  </si>
  <si>
    <t>5.6.</t>
  </si>
  <si>
    <t xml:space="preserve">Siflis TPA kontrolė (2lygiai, 3 rinkiniai)  </t>
  </si>
  <si>
    <t>5.7.</t>
  </si>
  <si>
    <t>VITROS Troponin I 100 tyr</t>
  </si>
  <si>
    <t>5.8.</t>
  </si>
  <si>
    <t>VITROS Gliukozė (GLU) 300 tyr</t>
  </si>
  <si>
    <t>5.9.</t>
  </si>
  <si>
    <t>VITROS Bendras baltymas (250tyr.)</t>
  </si>
  <si>
    <t>5.10.</t>
  </si>
  <si>
    <t>VITROS Šlapalas (BUN/UREA) 300 tyr.</t>
  </si>
  <si>
    <t>5.11.</t>
  </si>
  <si>
    <t>VITROS Kreatininas (CREA) 300 tyr.</t>
  </si>
  <si>
    <t>5.12.</t>
  </si>
  <si>
    <t>VITROS Šlapimo rūgštis (URIC) 300 tyr.</t>
  </si>
  <si>
    <t>5.13.</t>
  </si>
  <si>
    <t>VITROS Kalcis (Ca) 300 tyr</t>
  </si>
  <si>
    <t>5.14.</t>
  </si>
  <si>
    <t> Bendras bilirubinas (TBIL) 300 tyr.</t>
  </si>
  <si>
    <t>5.15.</t>
  </si>
  <si>
    <t> VITROS Bilirubinas konjuguotas/nekonjuguotas(BuBc) 300 tyr</t>
  </si>
  <si>
    <t>5.16.</t>
  </si>
  <si>
    <t>VITROS Alan. Transferazė (ALT) 300</t>
  </si>
  <si>
    <t>5.17.</t>
  </si>
  <si>
    <t>VITROS Šarminė fosfatazė (ALKP) 300 tyr.</t>
  </si>
  <si>
    <t>5.18.</t>
  </si>
  <si>
    <t>VITROS Gamagliutam. transferazė (GGT) 250 tyr.</t>
  </si>
  <si>
    <t>5.19.</t>
  </si>
  <si>
    <t>VITROS Tiesioginis HDL 300 tyr.</t>
  </si>
  <si>
    <t>5.20.</t>
  </si>
  <si>
    <t>VITROS tiesioginis LDL (dLDL), 600 tyr</t>
  </si>
  <si>
    <t>5.21.</t>
  </si>
  <si>
    <t>VITROS C-reaktyvinis baltymas (CRP) 250 tyr.</t>
  </si>
  <si>
    <t>5.22.</t>
  </si>
  <si>
    <t>VITROS Chloridai (Cl) 250 tyr.</t>
  </si>
  <si>
    <t>5.23.</t>
  </si>
  <si>
    <t>VITROS Kalis (K) 250 tyr</t>
  </si>
  <si>
    <t>5.24.</t>
  </si>
  <si>
    <t>VITROS Natris (Na) 250 tyr.</t>
  </si>
  <si>
    <t>5.25.</t>
  </si>
  <si>
    <t>VITROS Kreatinkinazė (CK) 300 tyr.</t>
  </si>
  <si>
    <t>5.26.</t>
  </si>
  <si>
    <t>VITROS Laktatai (LAC) 90 tyr.</t>
  </si>
  <si>
    <t>5.27.</t>
  </si>
  <si>
    <t>Vitros anti-HCV 100 tyrimų</t>
  </si>
  <si>
    <t>5.28.</t>
  </si>
  <si>
    <t>Vitros PAS reagentas 100tyr.</t>
  </si>
  <si>
    <t>5.29.</t>
  </si>
  <si>
    <t>Kalibratorius 2 - tyrimams: Chol,Trig,HDLC, Cl, Na,K,ECO2</t>
  </si>
  <si>
    <t>5.30.</t>
  </si>
  <si>
    <t> Kalibratorius 6 - tyrimams: CKMB, CHE</t>
  </si>
  <si>
    <t>5.31.</t>
  </si>
  <si>
    <t>Kalibratorius 25 - tyrimams: HDL</t>
  </si>
  <si>
    <t>5.32.</t>
  </si>
  <si>
    <t>VITROS CRP kontrolė I</t>
  </si>
  <si>
    <t>5.33.</t>
  </si>
  <si>
    <t>VITROS CRP kontrolė II</t>
  </si>
  <si>
    <t>5.34.</t>
  </si>
  <si>
    <t>Elektrolitų referentinis skystis 6 ml – 1 vnt.</t>
  </si>
  <si>
    <t>5.35.</t>
  </si>
  <si>
    <t>Drėgmės stabilizatorius II (Desiccant), pakuotė 2 vnt.</t>
  </si>
  <si>
    <t>pora</t>
  </si>
  <si>
    <t>5.36.</t>
  </si>
  <si>
    <t>Drėgmės stabilizatorius I (Humidity), pakuotė 2 vnt</t>
  </si>
  <si>
    <t>5.37.</t>
  </si>
  <si>
    <t>Skiedimo indeliai 48 vnt.</t>
  </si>
  <si>
    <t>5.38.</t>
  </si>
  <si>
    <t>Pipečių antgaliai 1000 vnt.</t>
  </si>
  <si>
    <t>5.39.</t>
  </si>
  <si>
    <t>VITROS universalus plovimo tirpalas</t>
  </si>
  <si>
    <t>5.40.</t>
  </si>
  <si>
    <t>Signalinis reagentas (2x200)</t>
  </si>
  <si>
    <t>5.41.</t>
  </si>
  <si>
    <t>FS kiuvetės 1500 vnt./dėž.</t>
  </si>
  <si>
    <t>rink.</t>
  </si>
  <si>
    <t>5.42.</t>
  </si>
  <si>
    <t> FS MicroTip antgaliai 128 vnt.</t>
  </si>
  <si>
    <t>5.43.</t>
  </si>
  <si>
    <t> FS Drėgmės stabilizatorius</t>
  </si>
  <si>
    <t>5.44.</t>
  </si>
  <si>
    <t>Elektrolitų referentinis skystis 16ml (Na, K, Cl)</t>
  </si>
  <si>
    <t>5.45.</t>
  </si>
  <si>
    <t xml:space="preserve">Pankreatinės amilazės kalibratorius (4x3ml)  </t>
  </si>
  <si>
    <t>5.46.</t>
  </si>
  <si>
    <t> VITROS Vankomicinas (VAN) 300 tyr. </t>
  </si>
  <si>
    <t>5.47.</t>
  </si>
  <si>
    <t>VITROS prokalcitoninas PST 100tyr. </t>
  </si>
  <si>
    <t>5.48.</t>
  </si>
  <si>
    <t>AUTOMATINEI INTEGRUOTAI KLINIKINĖS CHEMIJOS IR IMUNOCHEMINIŲ TYRIMŲ ANALIZINEI SISTEMAI PANAUDAI</t>
  </si>
  <si>
    <t>5.49.</t>
  </si>
  <si>
    <t>REIKALAVIMAI AUTOMATINIAM BIOCHEMINIAM ANALIZATORIUI PANAUDAI</t>
  </si>
  <si>
    <t>5.50.</t>
  </si>
  <si>
    <t>Bendrieji reikalavimai analizatoriams, reagentams siūlant ne VITROS 350/5600 </t>
  </si>
  <si>
    <t>6. DALIS</t>
  </si>
  <si>
    <t>REAGENTAI MATUOJAMIEMS PARAMETRAMS: PH, PCO2, PO2, HCT ANALIZATORIUI ABL800 FLEX ARBA SIŪLYTI PANAUDAI KLASIKINĖS TECHNOLOGIJOS, TIRPALINĮ LABORATORINĮ ANALIZATORIŲ, PRITAIKYTĄ DIRBTI SU NEDIDELIO KRAUJO TŪRIO MĖGINIAIS VAIKAMS IR NAUJAGIMIAMS SU VISOMIS REIKALINGOMIS PRIEMONĖMIS, REAGENTAIS. PER MĖN ATLIEKAMA VIDUTINIŠKAI 200 TYRIMŲ</t>
  </si>
  <si>
    <t>6.</t>
  </si>
  <si>
    <t>Reagentai matuojamiems parametrams: pH, pCO2, pO2, Hct analizatoriui ABL800 flex arba siūlyti panaudai klasikinės technologijos, tirpalinį laboratorinį analizatorių, pritaikytą dirbti su nedidelio kraujo tūrio mėginiais vaikams ir naujagimiams su visomis reikalingomis priemonėmis, reagentais. Per mėn atliekama vidutiniškai 200 tyrimų</t>
  </si>
  <si>
    <t>6.1.</t>
  </si>
  <si>
    <t xml:space="preserve">S1820 kalibravimo tirpalas I  </t>
  </si>
  <si>
    <t>6.2.</t>
  </si>
  <si>
    <t xml:space="preserve">S8375 valymo tirpalas , 175 ml  </t>
  </si>
  <si>
    <t>6.3.</t>
  </si>
  <si>
    <t>REIKALAVIMAI KLASIKINĖS TECHNOLOGIJOS pH, KRAUJO DUJŲ, ELEKTROLITŲ, METABOLITŲ, OKSIMETRIJOS IR BILIRUBINO TYRIMŲ SISTEMOS ANALIZATORIAMS</t>
  </si>
  <si>
    <t>7. DALIS</t>
  </si>
  <si>
    <t>REAGENTAI  ANALIZATORIUI MINIVIDAS ARBA SIŪLYTI LYGIAVERTĮ ANALIZATORIŲ PANAUDAI SU VISAIS REIKALINGAIS REAGENTAIS IR PRIEDAIS</t>
  </si>
  <si>
    <t>7.</t>
  </si>
  <si>
    <t>Reagentai  analizatoriui MiniVidas arba siūlyti lygiavertį analizatorių panaudai su visais reikalingais reagentais ir priedais</t>
  </si>
  <si>
    <t>7.1.</t>
  </si>
  <si>
    <t xml:space="preserve">VIDAs Anti-HBc Total II (bioMerieux, 30314) 60 testų  </t>
  </si>
  <si>
    <t>7.2.</t>
  </si>
  <si>
    <t xml:space="preserve">VIDAS Anti-HBs Total Quick (bioMerieux, 30318) 30 testų  </t>
  </si>
  <si>
    <t>7.3.</t>
  </si>
  <si>
    <t xml:space="preserve">VIDAS CMV IgG (bioMerieux, 30204) 60 testų  </t>
  </si>
  <si>
    <t>7.4.</t>
  </si>
  <si>
    <t>VIDAD PTH (30 testų)</t>
  </si>
  <si>
    <t>7.5.</t>
  </si>
  <si>
    <t>Reikalavimai imunologinių tyrimų analizatoriui</t>
  </si>
  <si>
    <t>8. DALIS</t>
  </si>
  <si>
    <t>REAGENTAI SARS-COV-2 RNR NUSTATYMUI SISTEMAI GENEXPERT IV ARBA SIŪLYTI LYGIAVERTĮ PRIETAISĄ PAGAL PRIETAISO TECHNINĘ SPECIFIKACIJĄ</t>
  </si>
  <si>
    <t>8.</t>
  </si>
  <si>
    <t>Reagentai SARS-CoV-2 RNR nustatymui sistemai GeneXpert IV arba siūlyti lygiavertį prietaisą pagal prietaiso techninę specifikaciją</t>
  </si>
  <si>
    <t>8.1.</t>
  </si>
  <si>
    <t xml:space="preserve">SARS –CoV- 2 RNR PGR (10 testų)   </t>
  </si>
  <si>
    <t>8.2.</t>
  </si>
  <si>
    <t xml:space="preserve">SARS-CoV 2/Flu/ RSV (10 testų)  </t>
  </si>
  <si>
    <t>8.3.</t>
  </si>
  <si>
    <t>MTB/Rif (10 testų)</t>
  </si>
  <si>
    <t>8.4.</t>
  </si>
  <si>
    <t>techninė specifikacija prietaisui ir reagentams siūlant lygiavertį prietaisą</t>
  </si>
  <si>
    <t>9. DALIS</t>
  </si>
  <si>
    <t>REAGENTAI PIGF NUSTATYMUI TRIAGE METER ANALIZATORIUI ARBA SIŪLYTI LYGIAVERTĮ POCT PRIETAISĄ</t>
  </si>
  <si>
    <t>9.</t>
  </si>
  <si>
    <t>Reagentai PIGF nustatymui Triage Meter analizatoriui arba siūlyti lygiavertį POCT prietaisą</t>
  </si>
  <si>
    <t>9.1.</t>
  </si>
  <si>
    <t>Reagentai PIGF nustatymui Triage Meter analizatoriui</t>
  </si>
  <si>
    <t>tyr.</t>
  </si>
  <si>
    <t>9.2.</t>
  </si>
  <si>
    <t>Reikalavimai POCT analizatoriui</t>
  </si>
  <si>
    <t>10. DALIS</t>
  </si>
  <si>
    <t>REAGENTAI JERSINIJŲ NUSTATYMUI</t>
  </si>
  <si>
    <t>10.</t>
  </si>
  <si>
    <t>Reagentai jersinijų nustatymui</t>
  </si>
  <si>
    <t>10.1.</t>
  </si>
  <si>
    <t>Yersinia IgG</t>
  </si>
  <si>
    <t>10.2.</t>
  </si>
  <si>
    <t>Yersinia IgM</t>
  </si>
  <si>
    <t>11. DALIS</t>
  </si>
  <si>
    <t>TESTAI KALPROTEKTINO NUSTATYMUI</t>
  </si>
  <si>
    <t>11.</t>
  </si>
  <si>
    <t>testai kalprotektino nustatymui</t>
  </si>
  <si>
    <t>11.1.</t>
  </si>
  <si>
    <t>12. DALIS</t>
  </si>
  <si>
    <t>RINKINYS SLAPTAM KRAUJAVIMUI IŠ VIRŠKINAMOJO TRAKTO SUSEKTI</t>
  </si>
  <si>
    <t>12.</t>
  </si>
  <si>
    <t>Rinkinys slaptam kraujavimui iš virškinamojo trakto susekti</t>
  </si>
  <si>
    <t>12.1.</t>
  </si>
  <si>
    <t>13. DALIS</t>
  </si>
  <si>
    <t>REAGENTAI KRAUJO DUJŲ, ELEKTROLITŲ METABOLITŲ NUSTATYMUI EDAN I15 ANALIZATORIUI ARBA SIŪLYTI  LYGIAVERTĮ PRIETAISĄ (75 TYRIMAI) </t>
  </si>
  <si>
    <t>13.</t>
  </si>
  <si>
    <t>Reagentai kraujo dujų, elektrolitų metabolitų nustatymui EDAN i15 analizatoriui arba siūlyti  lygiavertį prietaisą (75 tyrimai) </t>
  </si>
  <si>
    <t>13.1.</t>
  </si>
  <si>
    <t>Tyrimo kasetės BG10 (25 kasetės/pak) (4pak/rink).Nedalomas rinkinys</t>
  </si>
  <si>
    <t>13.2.</t>
  </si>
  <si>
    <t xml:space="preserve">Kalibratorius CP50  </t>
  </si>
  <si>
    <t>13.3.</t>
  </si>
  <si>
    <t xml:space="preserve">Kokybės kontrolės 1 lygis (5 ampules/rink)  </t>
  </si>
  <si>
    <t>13.4.</t>
  </si>
  <si>
    <t xml:space="preserve">Kokybės kontrolės 2 lygis (5 ampules/rink)  </t>
  </si>
  <si>
    <t>13.5.</t>
  </si>
  <si>
    <t xml:space="preserve">Kokybės kontrolės 3 lygis (5 ampules/rink)  </t>
  </si>
  <si>
    <t>13.6.</t>
  </si>
  <si>
    <t>Reikalavimai prietaisui jeigu siūlomas lygiavertis  prietaisas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</si>
  <si>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</si>
  <si>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</si>
  <si>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</si>
  <si>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</si>
  <si>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</si>
  <si>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</si>
  <si>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</si>
  <si>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</si>
  <si>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</si>
  <si>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</si>
  <si>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</si>
  <si>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</si>
  <si>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</si>
  <si>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</si>
  <si>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</si>
  <si>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</si>
  <si>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</si>
  <si>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</si>
  <si>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</si>
  <si>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</si>
  <si>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7856-1 2023-08-21 09:33:04</t>
  </si>
  <si>
    <t>UAB "DIAMEDICA"</t>
  </si>
  <si>
    <t>LT117681515</t>
  </si>
  <si>
    <t>Vanaginės g. 37A, 14261 Didžioji Riešė</t>
  </si>
  <si>
    <t>bioMerieux, VIDAS Anti-HBc Total II, 30314</t>
  </si>
  <si>
    <t xml:space="preserve">bioMerieux, Imunologinis analizatorius mini VIDAS </t>
  </si>
  <si>
    <t>Cepheid, GeneXpert IV</t>
  </si>
  <si>
    <t>bioMerieux, VIDAS PTH (1-84) 30T, 422010</t>
  </si>
  <si>
    <t>bioMerieux, VIDAS CMV IgG 60 tests, 30204</t>
  </si>
  <si>
    <t>Cepheid; kodas XP3SARS-COV2-10, Xpert Xpress CoV-2 plus</t>
  </si>
  <si>
    <t>Cepheid, kodas XP3COV2/FLU/RSV-10, Xpress COV2/FLU/RSV Plus testas N10</t>
  </si>
  <si>
    <t>Cepheid, kodas GXMTB-RIF-ULTRA-10; Xpert MTB/RIF ULTRA, IVD (10 testø)</t>
  </si>
  <si>
    <t>bioMerieux, VIDAS Anti-HBs Total Quick, 30318</t>
  </si>
  <si>
    <t>Didžioji Riešė</t>
  </si>
  <si>
    <t>Luminor Bank AB
Banko kodas: 21400
Atsisk. sąsk.: LT492140030002131892</t>
  </si>
  <si>
    <t>Viešųjų pirkimų specialistė Asta Montrimienė</t>
  </si>
  <si>
    <t>asta.m@diamedica.lt, +370 679 50 237</t>
  </si>
  <si>
    <t>Generalinis direktorius Stasys Križanauskas</t>
  </si>
  <si>
    <t>Kristina Gaidelionienė, +370 614 46622, kristina@diamedica.lt
Stasys Križanauskas, +370 699 93258, stasys@diamedica.lt</t>
  </si>
  <si>
    <t>Valdyba, Jaan Saluvere
Valdyba, Stasys Križanauskas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</si>
</sst>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49" fontId="3"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9"/>
  <sheetViews>
    <sheetView tabSelected="1" topLeftCell="A13" workbookViewId="0">
      <selection activeCell="A19" sqref="A19:B19"/>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25">
        <v>45195</v>
      </c>
    </row>
    <row r="9" spans="1:6" x14ac:dyDescent="0.25">
      <c r="A9" s="2" t="s">
        <v>5</v>
      </c>
      <c r="B9" s="13"/>
    </row>
    <row r="10" spans="1:6" x14ac:dyDescent="0.25">
      <c r="A10" s="2" t="s">
        <v>6</v>
      </c>
      <c r="B10" s="13" t="s">
        <v>301</v>
      </c>
    </row>
    <row r="12" spans="1:6" ht="15.75" x14ac:dyDescent="0.25">
      <c r="A12" s="33" t="s">
        <v>7</v>
      </c>
      <c r="B12" s="34"/>
      <c r="C12" s="35" t="s">
        <v>289</v>
      </c>
      <c r="D12" s="36"/>
      <c r="E12" s="36"/>
      <c r="F12" s="37"/>
    </row>
    <row r="13" spans="1:6" ht="15.95" customHeight="1" x14ac:dyDescent="0.25">
      <c r="A13" s="40" t="s">
        <v>8</v>
      </c>
      <c r="B13" s="39"/>
      <c r="C13" s="35">
        <v>111768155</v>
      </c>
      <c r="D13" s="36"/>
      <c r="E13" s="36"/>
      <c r="F13" s="37"/>
    </row>
    <row r="14" spans="1:6" ht="15.95" customHeight="1" x14ac:dyDescent="0.25">
      <c r="A14" s="40" t="s">
        <v>9</v>
      </c>
      <c r="B14" s="39"/>
      <c r="C14" s="35" t="s">
        <v>291</v>
      </c>
      <c r="D14" s="36"/>
      <c r="E14" s="36"/>
      <c r="F14" s="37"/>
    </row>
    <row r="15" spans="1:6" ht="15.95" customHeight="1" x14ac:dyDescent="0.25">
      <c r="A15" s="33" t="s">
        <v>10</v>
      </c>
      <c r="B15" s="34"/>
      <c r="C15" s="35" t="s">
        <v>290</v>
      </c>
      <c r="D15" s="36"/>
      <c r="E15" s="36"/>
      <c r="F15" s="37"/>
    </row>
    <row r="16" spans="1:6" ht="63" customHeight="1" x14ac:dyDescent="0.25">
      <c r="A16" s="38" t="s">
        <v>11</v>
      </c>
      <c r="B16" s="39"/>
      <c r="C16" s="35" t="s">
        <v>302</v>
      </c>
      <c r="D16" s="36"/>
      <c r="E16" s="36"/>
      <c r="F16" s="37"/>
    </row>
    <row r="17" spans="1:7" ht="15.95" customHeight="1" x14ac:dyDescent="0.25">
      <c r="A17" s="33" t="s">
        <v>12</v>
      </c>
      <c r="B17" s="34"/>
      <c r="C17" s="35" t="s">
        <v>303</v>
      </c>
      <c r="D17" s="36"/>
      <c r="E17" s="36"/>
      <c r="F17" s="37"/>
    </row>
    <row r="18" spans="1:7" ht="15.95" customHeight="1" x14ac:dyDescent="0.25">
      <c r="A18" s="33" t="s">
        <v>13</v>
      </c>
      <c r="B18" s="34"/>
      <c r="C18" s="35" t="s">
        <v>304</v>
      </c>
      <c r="D18" s="36"/>
      <c r="E18" s="36"/>
      <c r="F18" s="37"/>
    </row>
    <row r="19" spans="1:7" ht="48" customHeight="1" x14ac:dyDescent="0.25">
      <c r="A19" s="33" t="s">
        <v>14</v>
      </c>
      <c r="B19" s="34"/>
      <c r="C19" s="35" t="s">
        <v>305</v>
      </c>
      <c r="D19" s="36"/>
      <c r="E19" s="36"/>
      <c r="F19" s="37"/>
    </row>
    <row r="20" spans="1:7" ht="54.95" customHeight="1" x14ac:dyDescent="0.25">
      <c r="A20" s="33" t="s">
        <v>15</v>
      </c>
      <c r="B20" s="34"/>
      <c r="C20" s="35" t="s">
        <v>306</v>
      </c>
      <c r="D20" s="36"/>
      <c r="E20" s="36"/>
      <c r="F20" s="37"/>
    </row>
    <row r="21" spans="1:7" ht="71.099999999999994" customHeight="1" x14ac:dyDescent="0.25">
      <c r="A21" s="28" t="s">
        <v>16</v>
      </c>
      <c r="B21" s="29"/>
      <c r="C21" s="30" t="s">
        <v>307</v>
      </c>
      <c r="D21" s="31"/>
      <c r="E21" s="31"/>
      <c r="F21" s="31"/>
      <c r="G21" s="14" t="str">
        <f>IF((SUMPRODUCT(--(C21=""))&gt;0), "Privaloma užpildyti, kai taikomi pašalinimo pagrindai", "")</f>
        <v/>
      </c>
    </row>
    <row r="22" spans="1:7" ht="18" customHeight="1" x14ac:dyDescent="0.25">
      <c r="A22" s="8"/>
      <c r="B22" s="8"/>
      <c r="C22" s="9"/>
      <c r="D22" s="9"/>
      <c r="E22" s="9"/>
      <c r="F22" s="9"/>
    </row>
    <row r="23" spans="1:7" x14ac:dyDescent="0.25">
      <c r="A23" s="32"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27"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3</v>
      </c>
      <c r="D37" s="17" t="s">
        <v>39</v>
      </c>
      <c r="E37" s="18"/>
      <c r="F37" s="17" t="str">
        <f>IF(ISBLANK(E37),"", PRODUCT(C37,E37))</f>
        <v/>
      </c>
      <c r="G37" s="19"/>
    </row>
    <row r="38" spans="1:7" x14ac:dyDescent="0.25">
      <c r="E38" s="16" t="s">
        <v>40</v>
      </c>
      <c r="F38" s="16" t="str">
        <f>IF(F37="","",ROUND(SUM(F37:F37),2))</f>
        <v/>
      </c>
      <c r="G38" s="14" t="str">
        <f>IF(F37="","Neužpildytos visos objektų kainos","")</f>
        <v>Neužpildytos visos objektų kainos</v>
      </c>
    </row>
    <row r="39" spans="1:7" x14ac:dyDescent="0.25">
      <c r="C39" s="16" t="s">
        <v>41</v>
      </c>
      <c r="D39" s="19"/>
      <c r="E39" s="16" t="s">
        <v>42</v>
      </c>
      <c r="F39" s="16" t="str">
        <f>IF(OR(F38="",D39=""),"", ROUND(PRODUCT(D39,F38)/100,2))</f>
        <v/>
      </c>
      <c r="G39" s="14" t="str">
        <f>IF(D39="", "Nurodykite taikomą PVM dydį", "")</f>
        <v>Nurodykite taikomą PVM dydį</v>
      </c>
    </row>
    <row r="40" spans="1:7" x14ac:dyDescent="0.25">
      <c r="E40" s="16" t="s">
        <v>43</v>
      </c>
      <c r="F40" s="16">
        <f>IF(ISBLANK(F39), "", ROUND(SUM(F38:F39),2))</f>
        <v>0</v>
      </c>
    </row>
    <row r="44" spans="1:7" x14ac:dyDescent="0.25">
      <c r="A44" s="12" t="s">
        <v>44</v>
      </c>
      <c r="B44" s="12" t="s">
        <v>45</v>
      </c>
    </row>
    <row r="46" spans="1:7" x14ac:dyDescent="0.25">
      <c r="A46" s="12" t="s">
        <v>28</v>
      </c>
    </row>
    <row r="47" spans="1:7" x14ac:dyDescent="0.25">
      <c r="A47" s="16" t="s">
        <v>29</v>
      </c>
      <c r="B47" s="16" t="s">
        <v>30</v>
      </c>
      <c r="C47" s="16" t="s">
        <v>31</v>
      </c>
      <c r="D47" s="16" t="s">
        <v>32</v>
      </c>
      <c r="E47" s="16" t="s">
        <v>33</v>
      </c>
      <c r="F47" s="16" t="s">
        <v>34</v>
      </c>
      <c r="G47" s="16" t="s">
        <v>35</v>
      </c>
    </row>
    <row r="48" spans="1:7" x14ac:dyDescent="0.25">
      <c r="A48" s="16" t="s">
        <v>46</v>
      </c>
      <c r="B48" s="16" t="s">
        <v>47</v>
      </c>
      <c r="C48" s="17"/>
      <c r="D48" s="17"/>
      <c r="E48" s="17"/>
      <c r="F48" s="17"/>
      <c r="G48" s="17"/>
    </row>
    <row r="49" spans="1:7" x14ac:dyDescent="0.25">
      <c r="A49" s="17" t="s">
        <v>48</v>
      </c>
      <c r="B49" s="17" t="s">
        <v>49</v>
      </c>
      <c r="C49" s="17">
        <v>30</v>
      </c>
      <c r="D49" s="17" t="s">
        <v>50</v>
      </c>
      <c r="E49" s="18"/>
      <c r="F49" s="17" t="str">
        <f>IF(ISBLANK(E49),"", PRODUCT(C49,E49))</f>
        <v/>
      </c>
      <c r="G49" s="19"/>
    </row>
    <row r="50" spans="1:7" x14ac:dyDescent="0.25">
      <c r="A50" s="17" t="s">
        <v>51</v>
      </c>
      <c r="B50" s="17" t="s">
        <v>52</v>
      </c>
      <c r="C50" s="17">
        <v>25</v>
      </c>
      <c r="D50" s="17" t="s">
        <v>50</v>
      </c>
      <c r="E50" s="18"/>
      <c r="F50" s="17" t="str">
        <f>IF(ISBLANK(E50),"", PRODUCT(C50,E50))</f>
        <v/>
      </c>
      <c r="G50" s="19"/>
    </row>
    <row r="51" spans="1:7" x14ac:dyDescent="0.25">
      <c r="A51" s="17" t="s">
        <v>53</v>
      </c>
      <c r="B51" s="17" t="s">
        <v>54</v>
      </c>
      <c r="C51" s="17">
        <v>27</v>
      </c>
      <c r="D51" s="17" t="s">
        <v>50</v>
      </c>
      <c r="E51" s="18"/>
      <c r="F51" s="17" t="str">
        <f>IF(ISBLANK(E51),"", PRODUCT(C51,E51))</f>
        <v/>
      </c>
      <c r="G51" s="19"/>
    </row>
    <row r="52" spans="1:7" x14ac:dyDescent="0.25">
      <c r="A52" s="17" t="s">
        <v>55</v>
      </c>
      <c r="B52" s="17" t="s">
        <v>56</v>
      </c>
      <c r="C52" s="17">
        <v>30</v>
      </c>
      <c r="D52" s="17" t="s">
        <v>39</v>
      </c>
      <c r="E52" s="18"/>
      <c r="F52" s="17" t="str">
        <f>IF(ISBLANK(E52),"", PRODUCT(C52,E52))</f>
        <v/>
      </c>
      <c r="G52" s="19"/>
    </row>
    <row r="53" spans="1:7" x14ac:dyDescent="0.25">
      <c r="A53" s="17" t="s">
        <v>57</v>
      </c>
      <c r="B53" s="17" t="s">
        <v>58</v>
      </c>
      <c r="C53" s="17">
        <v>3</v>
      </c>
      <c r="D53" s="17" t="s">
        <v>39</v>
      </c>
      <c r="E53" s="18"/>
      <c r="F53" s="17" t="str">
        <f>IF(ISBLANK(E53),"", PRODUCT(C53,E53))</f>
        <v/>
      </c>
      <c r="G53" s="19"/>
    </row>
    <row r="54" spans="1:7" x14ac:dyDescent="0.25">
      <c r="E54" s="16" t="s">
        <v>40</v>
      </c>
      <c r="F54" s="16" t="str">
        <f>IF((SUMPRODUCT(--(F49:F53=""))&gt;0), "", ROUND(SUM(F49:F53),2))</f>
        <v/>
      </c>
      <c r="G54" s="14" t="str">
        <f>IF((SUMPRODUCT(--(F49:F53=""))&gt;0), "Neužpildytos visų objektų kainos", "")</f>
        <v>Neužpildytos visų objektų kainos</v>
      </c>
    </row>
    <row r="55" spans="1:7" x14ac:dyDescent="0.25">
      <c r="C55" s="16" t="s">
        <v>41</v>
      </c>
      <c r="D55" s="19"/>
      <c r="E55" s="16" t="s">
        <v>42</v>
      </c>
      <c r="F55" s="16" t="str">
        <f>IF(OR(F54="",D55=""),"", ROUND(PRODUCT(D55,F54)/100,2))</f>
        <v/>
      </c>
      <c r="G55" s="14" t="str">
        <f>IF(D55="", "Nurodykite taikomą PVM dydį", "")</f>
        <v>Nurodykite taikomą PVM dydį</v>
      </c>
    </row>
    <row r="56" spans="1:7" x14ac:dyDescent="0.25">
      <c r="E56" s="16" t="s">
        <v>43</v>
      </c>
      <c r="F56" s="16">
        <f>IF(ISBLANK(F55), "", ROUND(SUM(F54:F55),2))</f>
        <v>0</v>
      </c>
    </row>
    <row r="60" spans="1:7" x14ac:dyDescent="0.25">
      <c r="A60" s="12" t="s">
        <v>59</v>
      </c>
      <c r="B60" s="12" t="s">
        <v>60</v>
      </c>
    </row>
    <row r="62" spans="1:7" x14ac:dyDescent="0.25">
      <c r="A62" s="12" t="s">
        <v>28</v>
      </c>
    </row>
    <row r="63" spans="1:7" x14ac:dyDescent="0.25">
      <c r="A63" s="16" t="s">
        <v>29</v>
      </c>
      <c r="B63" s="16" t="s">
        <v>30</v>
      </c>
      <c r="C63" s="16" t="s">
        <v>31</v>
      </c>
      <c r="D63" s="16" t="s">
        <v>32</v>
      </c>
      <c r="E63" s="16" t="s">
        <v>33</v>
      </c>
      <c r="F63" s="16" t="s">
        <v>34</v>
      </c>
      <c r="G63" s="16" t="s">
        <v>35</v>
      </c>
    </row>
    <row r="64" spans="1:7" x14ac:dyDescent="0.25">
      <c r="A64" s="16" t="s">
        <v>61</v>
      </c>
      <c r="B64" s="16" t="s">
        <v>62</v>
      </c>
      <c r="C64" s="17"/>
      <c r="D64" s="17"/>
      <c r="E64" s="17"/>
      <c r="F64" s="17"/>
      <c r="G64" s="17"/>
    </row>
    <row r="65" spans="1:7" x14ac:dyDescent="0.25">
      <c r="A65" s="17" t="s">
        <v>63</v>
      </c>
      <c r="B65" s="17" t="s">
        <v>64</v>
      </c>
      <c r="C65" s="17">
        <v>12</v>
      </c>
      <c r="D65" s="17" t="s">
        <v>39</v>
      </c>
      <c r="E65" s="18"/>
      <c r="F65" s="17" t="str">
        <f>IF(ISBLANK(E65),"", PRODUCT(C65,E65))</f>
        <v/>
      </c>
      <c r="G65" s="19"/>
    </row>
    <row r="66" spans="1:7" x14ac:dyDescent="0.25">
      <c r="A66" s="17" t="s">
        <v>65</v>
      </c>
      <c r="B66" s="17" t="s">
        <v>66</v>
      </c>
      <c r="C66" s="17">
        <v>12</v>
      </c>
      <c r="D66" s="17" t="s">
        <v>39</v>
      </c>
      <c r="E66" s="18"/>
      <c r="F66" s="17" t="str">
        <f>IF(ISBLANK(E66),"", PRODUCT(C66,E66))</f>
        <v/>
      </c>
      <c r="G66" s="19"/>
    </row>
    <row r="67" spans="1:7" x14ac:dyDescent="0.25">
      <c r="A67" s="17" t="s">
        <v>67</v>
      </c>
      <c r="B67" s="17" t="s">
        <v>68</v>
      </c>
      <c r="C67" s="17">
        <v>24</v>
      </c>
      <c r="D67" s="17" t="s">
        <v>39</v>
      </c>
      <c r="E67" s="18"/>
      <c r="F67" s="17" t="str">
        <f>IF(ISBLANK(E67),"", PRODUCT(C67,E67))</f>
        <v/>
      </c>
      <c r="G67" s="19"/>
    </row>
    <row r="68" spans="1:7" x14ac:dyDescent="0.25">
      <c r="A68" s="17" t="s">
        <v>69</v>
      </c>
      <c r="B68" s="17" t="s">
        <v>70</v>
      </c>
      <c r="C68" s="17">
        <v>2</v>
      </c>
      <c r="D68" s="17" t="s">
        <v>39</v>
      </c>
      <c r="E68" s="18"/>
      <c r="F68" s="17" t="str">
        <f>IF(ISBLANK(E68),"", PRODUCT(C68,E68))</f>
        <v/>
      </c>
      <c r="G68" s="19"/>
    </row>
    <row r="69" spans="1:7" x14ac:dyDescent="0.25">
      <c r="E69" s="16" t="s">
        <v>40</v>
      </c>
      <c r="F69" s="16" t="str">
        <f>IF((SUMPRODUCT(--(F65:F68=""))&gt;0), "", ROUND(SUM(F65:F68),2))</f>
        <v/>
      </c>
      <c r="G69" s="14" t="str">
        <f>IF((SUMPRODUCT(--(F65:F68=""))&gt;0), "Neužpildytos visų objektų kainos", "")</f>
        <v>Neužpildytos visų objektų kainos</v>
      </c>
    </row>
    <row r="70" spans="1:7" x14ac:dyDescent="0.25">
      <c r="C70" s="16" t="s">
        <v>41</v>
      </c>
      <c r="D70" s="19"/>
      <c r="E70" s="16" t="s">
        <v>42</v>
      </c>
      <c r="F70" s="16" t="str">
        <f>IF(OR(F69="",D70=""),"", ROUND(PRODUCT(D70,F69)/100,2))</f>
        <v/>
      </c>
      <c r="G70" s="14" t="str">
        <f>IF(D70="", "Nurodykite taikomą PVM dydį", "")</f>
        <v>Nurodykite taikomą PVM dydį</v>
      </c>
    </row>
    <row r="71" spans="1:7" x14ac:dyDescent="0.25">
      <c r="E71" s="16" t="s">
        <v>43</v>
      </c>
      <c r="F71" s="16">
        <f>IF(ISBLANK(F70), "", ROUND(SUM(F69:F70),2))</f>
        <v>0</v>
      </c>
    </row>
    <row r="75" spans="1:7" x14ac:dyDescent="0.25">
      <c r="A75" s="12" t="s">
        <v>71</v>
      </c>
      <c r="B75" s="12" t="s">
        <v>72</v>
      </c>
    </row>
    <row r="77" spans="1:7" x14ac:dyDescent="0.25">
      <c r="A77" s="12" t="s">
        <v>28</v>
      </c>
    </row>
    <row r="78" spans="1:7" x14ac:dyDescent="0.25">
      <c r="A78" s="16" t="s">
        <v>29</v>
      </c>
      <c r="B78" s="16" t="s">
        <v>30</v>
      </c>
      <c r="C78" s="16" t="s">
        <v>31</v>
      </c>
      <c r="D78" s="16" t="s">
        <v>32</v>
      </c>
      <c r="E78" s="16" t="s">
        <v>33</v>
      </c>
      <c r="F78" s="16" t="s">
        <v>34</v>
      </c>
      <c r="G78" s="16" t="s">
        <v>35</v>
      </c>
    </row>
    <row r="79" spans="1:7" x14ac:dyDescent="0.25">
      <c r="A79" s="16" t="s">
        <v>73</v>
      </c>
      <c r="B79" s="16" t="s">
        <v>74</v>
      </c>
      <c r="C79" s="17"/>
      <c r="D79" s="17"/>
      <c r="E79" s="17"/>
      <c r="F79" s="17"/>
      <c r="G79" s="17"/>
    </row>
    <row r="80" spans="1:7" x14ac:dyDescent="0.25">
      <c r="A80" s="17" t="s">
        <v>75</v>
      </c>
      <c r="B80" s="17" t="s">
        <v>76</v>
      </c>
      <c r="C80" s="17">
        <v>10</v>
      </c>
      <c r="D80" s="17" t="s">
        <v>39</v>
      </c>
      <c r="E80" s="18"/>
      <c r="F80" s="17" t="str">
        <f>IF(ISBLANK(E80),"", PRODUCT(C80,E80))</f>
        <v/>
      </c>
      <c r="G80" s="19"/>
    </row>
    <row r="81" spans="1:7" x14ac:dyDescent="0.25">
      <c r="A81" s="17" t="s">
        <v>77</v>
      </c>
      <c r="B81" s="17" t="s">
        <v>78</v>
      </c>
      <c r="C81" s="17">
        <v>2</v>
      </c>
      <c r="D81" s="17" t="s">
        <v>39</v>
      </c>
      <c r="E81" s="18"/>
      <c r="F81" s="17" t="str">
        <f>IF(ISBLANK(E81),"", PRODUCT(C81,E81))</f>
        <v/>
      </c>
      <c r="G81" s="19"/>
    </row>
    <row r="82" spans="1:7" x14ac:dyDescent="0.25">
      <c r="A82" s="17" t="s">
        <v>79</v>
      </c>
      <c r="B82" s="17" t="s">
        <v>80</v>
      </c>
      <c r="C82" s="17">
        <v>2</v>
      </c>
      <c r="D82" s="17" t="s">
        <v>39</v>
      </c>
      <c r="E82" s="18"/>
      <c r="F82" s="17" t="str">
        <f>IF(ISBLANK(E82),"", PRODUCT(C82,E82))</f>
        <v/>
      </c>
      <c r="G82" s="19"/>
    </row>
    <row r="83" spans="1:7" x14ac:dyDescent="0.25">
      <c r="A83" s="17" t="s">
        <v>81</v>
      </c>
      <c r="B83" s="17" t="s">
        <v>82</v>
      </c>
      <c r="C83" s="17">
        <v>1</v>
      </c>
      <c r="D83" s="17" t="s">
        <v>39</v>
      </c>
      <c r="E83" s="18"/>
      <c r="F83" s="17" t="str">
        <f>IF(ISBLANK(E83),"", PRODUCT(C83,E83))</f>
        <v/>
      </c>
      <c r="G83" s="19"/>
    </row>
    <row r="84" spans="1:7" x14ac:dyDescent="0.25">
      <c r="E84" s="16" t="s">
        <v>40</v>
      </c>
      <c r="F84" s="16" t="str">
        <f>IF((SUMPRODUCT(--(F80:F83=""))&gt;0), "", ROUND(SUM(F80:F83),2))</f>
        <v/>
      </c>
      <c r="G84" s="14" t="str">
        <f>IF((SUMPRODUCT(--(F80:F83=""))&gt;0), "Neužpildytos visų objektų kainos", "")</f>
        <v>Neužpildytos visų objektų kainos</v>
      </c>
    </row>
    <row r="85" spans="1:7" x14ac:dyDescent="0.25">
      <c r="C85" s="16" t="s">
        <v>41</v>
      </c>
      <c r="D85" s="19"/>
      <c r="E85" s="16" t="s">
        <v>42</v>
      </c>
      <c r="F85" s="16" t="str">
        <f>IF(OR(F84="",D85=""),"", ROUND(PRODUCT(D85,F84)/100,2))</f>
        <v/>
      </c>
      <c r="G85" s="14" t="str">
        <f>IF(D85="", "Nurodykite taikomą PVM dydį", "")</f>
        <v>Nurodykite taikomą PVM dydį</v>
      </c>
    </row>
    <row r="86" spans="1:7" x14ac:dyDescent="0.25">
      <c r="E86" s="16" t="s">
        <v>43</v>
      </c>
      <c r="F86" s="16">
        <f>IF(ISBLANK(F85), "", ROUND(SUM(F84:F85),2))</f>
        <v>0</v>
      </c>
    </row>
    <row r="90" spans="1:7" x14ac:dyDescent="0.25">
      <c r="A90" s="12" t="s">
        <v>83</v>
      </c>
      <c r="B90" s="12" t="s">
        <v>84</v>
      </c>
    </row>
    <row r="92" spans="1:7" x14ac:dyDescent="0.25">
      <c r="A92" s="12" t="s">
        <v>28</v>
      </c>
    </row>
    <row r="93" spans="1:7" x14ac:dyDescent="0.25">
      <c r="A93" s="16" t="s">
        <v>29</v>
      </c>
      <c r="B93" s="16" t="s">
        <v>30</v>
      </c>
      <c r="C93" s="16" t="s">
        <v>31</v>
      </c>
      <c r="D93" s="16" t="s">
        <v>32</v>
      </c>
      <c r="E93" s="16" t="s">
        <v>33</v>
      </c>
      <c r="F93" s="16" t="s">
        <v>34</v>
      </c>
      <c r="G93" s="16" t="s">
        <v>35</v>
      </c>
    </row>
    <row r="94" spans="1:7" x14ac:dyDescent="0.25">
      <c r="A94" s="16" t="s">
        <v>85</v>
      </c>
      <c r="B94" s="16" t="s">
        <v>86</v>
      </c>
      <c r="C94" s="17"/>
      <c r="D94" s="17"/>
      <c r="E94" s="17"/>
      <c r="F94" s="17"/>
      <c r="G94" s="17"/>
    </row>
    <row r="95" spans="1:7" x14ac:dyDescent="0.25">
      <c r="A95" s="17" t="s">
        <v>87</v>
      </c>
      <c r="B95" s="17" t="s">
        <v>88</v>
      </c>
      <c r="C95" s="17">
        <v>20</v>
      </c>
      <c r="D95" s="17" t="s">
        <v>39</v>
      </c>
      <c r="E95" s="18"/>
      <c r="F95" s="17" t="str">
        <f t="shared" ref="F95:F126" si="0">IF(ISBLANK(E95),"", PRODUCT(C95,E95))</f>
        <v/>
      </c>
      <c r="G95" s="19"/>
    </row>
    <row r="96" spans="1:7" x14ac:dyDescent="0.25">
      <c r="A96" s="17" t="s">
        <v>89</v>
      </c>
      <c r="B96" s="17" t="s">
        <v>90</v>
      </c>
      <c r="C96" s="17">
        <v>3</v>
      </c>
      <c r="D96" s="17" t="s">
        <v>39</v>
      </c>
      <c r="E96" s="18"/>
      <c r="F96" s="17" t="str">
        <f t="shared" si="0"/>
        <v/>
      </c>
      <c r="G96" s="19"/>
    </row>
    <row r="97" spans="1:7" x14ac:dyDescent="0.25">
      <c r="A97" s="17" t="s">
        <v>91</v>
      </c>
      <c r="B97" s="17" t="s">
        <v>92</v>
      </c>
      <c r="C97" s="17">
        <v>1</v>
      </c>
      <c r="D97" s="17" t="s">
        <v>39</v>
      </c>
      <c r="E97" s="18"/>
      <c r="F97" s="17" t="str">
        <f t="shared" si="0"/>
        <v/>
      </c>
      <c r="G97" s="19"/>
    </row>
    <row r="98" spans="1:7" x14ac:dyDescent="0.25">
      <c r="A98" s="17" t="s">
        <v>93</v>
      </c>
      <c r="B98" s="17" t="s">
        <v>94</v>
      </c>
      <c r="C98" s="17">
        <v>30</v>
      </c>
      <c r="D98" s="17" t="s">
        <v>39</v>
      </c>
      <c r="E98" s="18"/>
      <c r="F98" s="17" t="str">
        <f t="shared" si="0"/>
        <v/>
      </c>
      <c r="G98" s="19"/>
    </row>
    <row r="99" spans="1:7" x14ac:dyDescent="0.25">
      <c r="A99" s="17" t="s">
        <v>95</v>
      </c>
      <c r="B99" s="17" t="s">
        <v>96</v>
      </c>
      <c r="C99" s="17">
        <v>2</v>
      </c>
      <c r="D99" s="17" t="s">
        <v>39</v>
      </c>
      <c r="E99" s="18"/>
      <c r="F99" s="17" t="str">
        <f t="shared" si="0"/>
        <v/>
      </c>
      <c r="G99" s="19"/>
    </row>
    <row r="100" spans="1:7" x14ac:dyDescent="0.25">
      <c r="A100" s="17" t="s">
        <v>97</v>
      </c>
      <c r="B100" s="17" t="s">
        <v>98</v>
      </c>
      <c r="C100" s="17">
        <v>3</v>
      </c>
      <c r="D100" s="17" t="s">
        <v>50</v>
      </c>
      <c r="E100" s="18"/>
      <c r="F100" s="17" t="str">
        <f t="shared" si="0"/>
        <v/>
      </c>
      <c r="G100" s="19"/>
    </row>
    <row r="101" spans="1:7" x14ac:dyDescent="0.25">
      <c r="A101" s="17" t="s">
        <v>99</v>
      </c>
      <c r="B101" s="17" t="s">
        <v>100</v>
      </c>
      <c r="C101" s="17">
        <v>40</v>
      </c>
      <c r="D101" s="17" t="s">
        <v>39</v>
      </c>
      <c r="E101" s="18"/>
      <c r="F101" s="17" t="str">
        <f t="shared" si="0"/>
        <v/>
      </c>
      <c r="G101" s="19"/>
    </row>
    <row r="102" spans="1:7" x14ac:dyDescent="0.25">
      <c r="A102" s="17" t="s">
        <v>101</v>
      </c>
      <c r="B102" s="17" t="s">
        <v>102</v>
      </c>
      <c r="C102" s="17">
        <v>100</v>
      </c>
      <c r="D102" s="17" t="s">
        <v>39</v>
      </c>
      <c r="E102" s="18"/>
      <c r="F102" s="17" t="str">
        <f t="shared" si="0"/>
        <v/>
      </c>
      <c r="G102" s="19"/>
    </row>
    <row r="103" spans="1:7" x14ac:dyDescent="0.25">
      <c r="A103" s="17" t="s">
        <v>103</v>
      </c>
      <c r="B103" s="17" t="s">
        <v>104</v>
      </c>
      <c r="C103" s="17">
        <v>5</v>
      </c>
      <c r="D103" s="17" t="s">
        <v>39</v>
      </c>
      <c r="E103" s="18"/>
      <c r="F103" s="17" t="str">
        <f t="shared" si="0"/>
        <v/>
      </c>
      <c r="G103" s="19"/>
    </row>
    <row r="104" spans="1:7" x14ac:dyDescent="0.25">
      <c r="A104" s="17" t="s">
        <v>105</v>
      </c>
      <c r="B104" s="17" t="s">
        <v>106</v>
      </c>
      <c r="C104" s="17">
        <v>40</v>
      </c>
      <c r="D104" s="17" t="s">
        <v>39</v>
      </c>
      <c r="E104" s="18"/>
      <c r="F104" s="17" t="str">
        <f t="shared" si="0"/>
        <v/>
      </c>
      <c r="G104" s="19"/>
    </row>
    <row r="105" spans="1:7" x14ac:dyDescent="0.25">
      <c r="A105" s="17" t="s">
        <v>107</v>
      </c>
      <c r="B105" s="17" t="s">
        <v>108</v>
      </c>
      <c r="C105" s="17">
        <v>50</v>
      </c>
      <c r="D105" s="17" t="s">
        <v>39</v>
      </c>
      <c r="E105" s="18"/>
      <c r="F105" s="17" t="str">
        <f t="shared" si="0"/>
        <v/>
      </c>
      <c r="G105" s="19"/>
    </row>
    <row r="106" spans="1:7" x14ac:dyDescent="0.25">
      <c r="A106" s="17" t="s">
        <v>109</v>
      </c>
      <c r="B106" s="17" t="s">
        <v>110</v>
      </c>
      <c r="C106" s="17">
        <v>6</v>
      </c>
      <c r="D106" s="17" t="s">
        <v>39</v>
      </c>
      <c r="E106" s="18"/>
      <c r="F106" s="17" t="str">
        <f t="shared" si="0"/>
        <v/>
      </c>
      <c r="G106" s="19"/>
    </row>
    <row r="107" spans="1:7" x14ac:dyDescent="0.25">
      <c r="A107" s="17" t="s">
        <v>111</v>
      </c>
      <c r="B107" s="17" t="s">
        <v>112</v>
      </c>
      <c r="C107" s="17">
        <v>6</v>
      </c>
      <c r="D107" s="17" t="s">
        <v>39</v>
      </c>
      <c r="E107" s="18"/>
      <c r="F107" s="17" t="str">
        <f t="shared" si="0"/>
        <v/>
      </c>
      <c r="G107" s="19"/>
    </row>
    <row r="108" spans="1:7" x14ac:dyDescent="0.25">
      <c r="A108" s="17" t="s">
        <v>113</v>
      </c>
      <c r="B108" s="17" t="s">
        <v>114</v>
      </c>
      <c r="C108" s="17">
        <v>5</v>
      </c>
      <c r="D108" s="17" t="s">
        <v>39</v>
      </c>
      <c r="E108" s="18"/>
      <c r="F108" s="17" t="str">
        <f t="shared" si="0"/>
        <v/>
      </c>
      <c r="G108" s="19"/>
    </row>
    <row r="109" spans="1:7" x14ac:dyDescent="0.25">
      <c r="A109" s="17" t="s">
        <v>115</v>
      </c>
      <c r="B109" s="17" t="s">
        <v>116</v>
      </c>
      <c r="C109" s="17">
        <v>5</v>
      </c>
      <c r="D109" s="17" t="s">
        <v>39</v>
      </c>
      <c r="E109" s="18"/>
      <c r="F109" s="17" t="str">
        <f t="shared" si="0"/>
        <v/>
      </c>
      <c r="G109" s="19"/>
    </row>
    <row r="110" spans="1:7" x14ac:dyDescent="0.25">
      <c r="A110" s="17" t="s">
        <v>117</v>
      </c>
      <c r="B110" s="17" t="s">
        <v>118</v>
      </c>
      <c r="C110" s="17">
        <v>10</v>
      </c>
      <c r="D110" s="17" t="s">
        <v>39</v>
      </c>
      <c r="E110" s="18"/>
      <c r="F110" s="17" t="str">
        <f t="shared" si="0"/>
        <v/>
      </c>
      <c r="G110" s="19"/>
    </row>
    <row r="111" spans="1:7" x14ac:dyDescent="0.25">
      <c r="A111" s="17" t="s">
        <v>119</v>
      </c>
      <c r="B111" s="17" t="s">
        <v>120</v>
      </c>
      <c r="C111" s="17">
        <v>15</v>
      </c>
      <c r="D111" s="17" t="s">
        <v>39</v>
      </c>
      <c r="E111" s="18"/>
      <c r="F111" s="17" t="str">
        <f t="shared" si="0"/>
        <v/>
      </c>
      <c r="G111" s="19"/>
    </row>
    <row r="112" spans="1:7" x14ac:dyDescent="0.25">
      <c r="A112" s="17" t="s">
        <v>121</v>
      </c>
      <c r="B112" s="17" t="s">
        <v>122</v>
      </c>
      <c r="C112" s="17">
        <v>10</v>
      </c>
      <c r="D112" s="17" t="s">
        <v>39</v>
      </c>
      <c r="E112" s="18"/>
      <c r="F112" s="17" t="str">
        <f t="shared" si="0"/>
        <v/>
      </c>
      <c r="G112" s="19"/>
    </row>
    <row r="113" spans="1:7" x14ac:dyDescent="0.25">
      <c r="A113" s="17" t="s">
        <v>123</v>
      </c>
      <c r="B113" s="17" t="s">
        <v>124</v>
      </c>
      <c r="C113" s="17">
        <v>15</v>
      </c>
      <c r="D113" s="17" t="s">
        <v>39</v>
      </c>
      <c r="E113" s="18"/>
      <c r="F113" s="17" t="str">
        <f t="shared" si="0"/>
        <v/>
      </c>
      <c r="G113" s="19"/>
    </row>
    <row r="114" spans="1:7" x14ac:dyDescent="0.25">
      <c r="A114" s="17" t="s">
        <v>125</v>
      </c>
      <c r="B114" s="17" t="s">
        <v>126</v>
      </c>
      <c r="C114" s="17">
        <v>2</v>
      </c>
      <c r="D114" s="17" t="s">
        <v>39</v>
      </c>
      <c r="E114" s="18"/>
      <c r="F114" s="17" t="str">
        <f t="shared" si="0"/>
        <v/>
      </c>
      <c r="G114" s="19"/>
    </row>
    <row r="115" spans="1:7" x14ac:dyDescent="0.25">
      <c r="A115" s="17" t="s">
        <v>127</v>
      </c>
      <c r="B115" s="17" t="s">
        <v>128</v>
      </c>
      <c r="C115" s="17">
        <v>120</v>
      </c>
      <c r="D115" s="17" t="s">
        <v>39</v>
      </c>
      <c r="E115" s="18"/>
      <c r="F115" s="17" t="str">
        <f t="shared" si="0"/>
        <v/>
      </c>
      <c r="G115" s="19"/>
    </row>
    <row r="116" spans="1:7" x14ac:dyDescent="0.25">
      <c r="A116" s="17" t="s">
        <v>129</v>
      </c>
      <c r="B116" s="17" t="s">
        <v>130</v>
      </c>
      <c r="C116" s="17">
        <v>30</v>
      </c>
      <c r="D116" s="17" t="s">
        <v>39</v>
      </c>
      <c r="E116" s="18"/>
      <c r="F116" s="17" t="str">
        <f t="shared" si="0"/>
        <v/>
      </c>
      <c r="G116" s="19"/>
    </row>
    <row r="117" spans="1:7" x14ac:dyDescent="0.25">
      <c r="A117" s="17" t="s">
        <v>131</v>
      </c>
      <c r="B117" s="17" t="s">
        <v>132</v>
      </c>
      <c r="C117" s="17">
        <v>120</v>
      </c>
      <c r="D117" s="17" t="s">
        <v>39</v>
      </c>
      <c r="E117" s="18"/>
      <c r="F117" s="17" t="str">
        <f t="shared" si="0"/>
        <v/>
      </c>
      <c r="G117" s="19"/>
    </row>
    <row r="118" spans="1:7" x14ac:dyDescent="0.25">
      <c r="A118" s="17" t="s">
        <v>133</v>
      </c>
      <c r="B118" s="17" t="s">
        <v>134</v>
      </c>
      <c r="C118" s="17">
        <v>100</v>
      </c>
      <c r="D118" s="17" t="s">
        <v>39</v>
      </c>
      <c r="E118" s="18"/>
      <c r="F118" s="17" t="str">
        <f t="shared" si="0"/>
        <v/>
      </c>
      <c r="G118" s="19"/>
    </row>
    <row r="119" spans="1:7" x14ac:dyDescent="0.25">
      <c r="A119" s="17" t="s">
        <v>135</v>
      </c>
      <c r="B119" s="17" t="s">
        <v>136</v>
      </c>
      <c r="C119" s="17">
        <v>2</v>
      </c>
      <c r="D119" s="17" t="s">
        <v>39</v>
      </c>
      <c r="E119" s="18"/>
      <c r="F119" s="17" t="str">
        <f t="shared" si="0"/>
        <v/>
      </c>
      <c r="G119" s="19"/>
    </row>
    <row r="120" spans="1:7" x14ac:dyDescent="0.25">
      <c r="A120" s="17" t="s">
        <v>137</v>
      </c>
      <c r="B120" s="17" t="s">
        <v>138</v>
      </c>
      <c r="C120" s="17">
        <v>5</v>
      </c>
      <c r="D120" s="17" t="s">
        <v>39</v>
      </c>
      <c r="E120" s="18"/>
      <c r="F120" s="17" t="str">
        <f t="shared" si="0"/>
        <v/>
      </c>
      <c r="G120" s="19"/>
    </row>
    <row r="121" spans="1:7" x14ac:dyDescent="0.25">
      <c r="A121" s="17" t="s">
        <v>139</v>
      </c>
      <c r="B121" s="17" t="s">
        <v>140</v>
      </c>
      <c r="C121" s="17">
        <v>20</v>
      </c>
      <c r="D121" s="17" t="s">
        <v>39</v>
      </c>
      <c r="E121" s="18"/>
      <c r="F121" s="17" t="str">
        <f t="shared" si="0"/>
        <v/>
      </c>
      <c r="G121" s="19"/>
    </row>
    <row r="122" spans="1:7" x14ac:dyDescent="0.25">
      <c r="A122" s="17" t="s">
        <v>141</v>
      </c>
      <c r="B122" s="17" t="s">
        <v>142</v>
      </c>
      <c r="C122" s="17">
        <v>10</v>
      </c>
      <c r="D122" s="17" t="s">
        <v>39</v>
      </c>
      <c r="E122" s="18"/>
      <c r="F122" s="17" t="str">
        <f t="shared" si="0"/>
        <v/>
      </c>
      <c r="G122" s="19"/>
    </row>
    <row r="123" spans="1:7" x14ac:dyDescent="0.25">
      <c r="A123" s="17" t="s">
        <v>143</v>
      </c>
      <c r="B123" s="17" t="s">
        <v>144</v>
      </c>
      <c r="C123" s="17">
        <v>3</v>
      </c>
      <c r="D123" s="17" t="s">
        <v>39</v>
      </c>
      <c r="E123" s="18"/>
      <c r="F123" s="17" t="str">
        <f t="shared" si="0"/>
        <v/>
      </c>
      <c r="G123" s="19"/>
    </row>
    <row r="124" spans="1:7" x14ac:dyDescent="0.25">
      <c r="A124" s="17" t="s">
        <v>145</v>
      </c>
      <c r="B124" s="17" t="s">
        <v>146</v>
      </c>
      <c r="C124" s="17">
        <v>2</v>
      </c>
      <c r="D124" s="17" t="s">
        <v>39</v>
      </c>
      <c r="E124" s="18"/>
      <c r="F124" s="17" t="str">
        <f t="shared" si="0"/>
        <v/>
      </c>
      <c r="G124" s="19"/>
    </row>
    <row r="125" spans="1:7" x14ac:dyDescent="0.25">
      <c r="A125" s="17" t="s">
        <v>147</v>
      </c>
      <c r="B125" s="17" t="s">
        <v>148</v>
      </c>
      <c r="C125" s="17">
        <v>2</v>
      </c>
      <c r="D125" s="17" t="s">
        <v>39</v>
      </c>
      <c r="E125" s="18"/>
      <c r="F125" s="17" t="str">
        <f t="shared" si="0"/>
        <v/>
      </c>
      <c r="G125" s="19"/>
    </row>
    <row r="126" spans="1:7" x14ac:dyDescent="0.25">
      <c r="A126" s="17" t="s">
        <v>149</v>
      </c>
      <c r="B126" s="17" t="s">
        <v>150</v>
      </c>
      <c r="C126" s="17">
        <v>8</v>
      </c>
      <c r="D126" s="17" t="s">
        <v>39</v>
      </c>
      <c r="E126" s="18"/>
      <c r="F126" s="17" t="str">
        <f t="shared" si="0"/>
        <v/>
      </c>
      <c r="G126" s="19"/>
    </row>
    <row r="127" spans="1:7" x14ac:dyDescent="0.25">
      <c r="A127" s="17" t="s">
        <v>151</v>
      </c>
      <c r="B127" s="17" t="s">
        <v>152</v>
      </c>
      <c r="C127" s="17">
        <v>8</v>
      </c>
      <c r="D127" s="17" t="s">
        <v>39</v>
      </c>
      <c r="E127" s="18"/>
      <c r="F127" s="17" t="str">
        <f t="shared" ref="F127:F144" si="1">IF(ISBLANK(E127),"", PRODUCT(C127,E127))</f>
        <v/>
      </c>
      <c r="G127" s="19"/>
    </row>
    <row r="128" spans="1:7" x14ac:dyDescent="0.25">
      <c r="A128" s="17" t="s">
        <v>153</v>
      </c>
      <c r="B128" s="17" t="s">
        <v>154</v>
      </c>
      <c r="C128" s="17">
        <v>150</v>
      </c>
      <c r="D128" s="17" t="s">
        <v>39</v>
      </c>
      <c r="E128" s="18"/>
      <c r="F128" s="17" t="str">
        <f t="shared" si="1"/>
        <v/>
      </c>
      <c r="G128" s="19"/>
    </row>
    <row r="129" spans="1:7" x14ac:dyDescent="0.25">
      <c r="A129" s="17" t="s">
        <v>155</v>
      </c>
      <c r="B129" s="17" t="s">
        <v>156</v>
      </c>
      <c r="C129" s="17">
        <v>25</v>
      </c>
      <c r="D129" s="17" t="s">
        <v>157</v>
      </c>
      <c r="E129" s="18"/>
      <c r="F129" s="17" t="str">
        <f t="shared" si="1"/>
        <v/>
      </c>
      <c r="G129" s="19"/>
    </row>
    <row r="130" spans="1:7" x14ac:dyDescent="0.25">
      <c r="A130" s="17" t="s">
        <v>158</v>
      </c>
      <c r="B130" s="17" t="s">
        <v>159</v>
      </c>
      <c r="C130" s="17">
        <v>10</v>
      </c>
      <c r="D130" s="17" t="s">
        <v>157</v>
      </c>
      <c r="E130" s="18"/>
      <c r="F130" s="17" t="str">
        <f t="shared" si="1"/>
        <v/>
      </c>
      <c r="G130" s="19"/>
    </row>
    <row r="131" spans="1:7" x14ac:dyDescent="0.25">
      <c r="A131" s="17" t="s">
        <v>160</v>
      </c>
      <c r="B131" s="17" t="s">
        <v>161</v>
      </c>
      <c r="C131" s="17">
        <v>6</v>
      </c>
      <c r="D131" s="17" t="s">
        <v>50</v>
      </c>
      <c r="E131" s="18"/>
      <c r="F131" s="17" t="str">
        <f t="shared" si="1"/>
        <v/>
      </c>
      <c r="G131" s="19"/>
    </row>
    <row r="132" spans="1:7" x14ac:dyDescent="0.25">
      <c r="A132" s="17" t="s">
        <v>162</v>
      </c>
      <c r="B132" s="17" t="s">
        <v>163</v>
      </c>
      <c r="C132" s="17">
        <v>100</v>
      </c>
      <c r="D132" s="17" t="s">
        <v>50</v>
      </c>
      <c r="E132" s="18"/>
      <c r="F132" s="17" t="str">
        <f t="shared" si="1"/>
        <v/>
      </c>
      <c r="G132" s="19"/>
    </row>
    <row r="133" spans="1:7" x14ac:dyDescent="0.25">
      <c r="A133" s="17" t="s">
        <v>164</v>
      </c>
      <c r="B133" s="17" t="s">
        <v>165</v>
      </c>
      <c r="C133" s="17">
        <v>10</v>
      </c>
      <c r="D133" s="17" t="s">
        <v>39</v>
      </c>
      <c r="E133" s="18"/>
      <c r="F133" s="17" t="str">
        <f t="shared" si="1"/>
        <v/>
      </c>
      <c r="G133" s="19"/>
    </row>
    <row r="134" spans="1:7" x14ac:dyDescent="0.25">
      <c r="A134" s="17" t="s">
        <v>166</v>
      </c>
      <c r="B134" s="17" t="s">
        <v>167</v>
      </c>
      <c r="C134" s="17">
        <v>100</v>
      </c>
      <c r="D134" s="17" t="s">
        <v>50</v>
      </c>
      <c r="E134" s="18"/>
      <c r="F134" s="17" t="str">
        <f t="shared" si="1"/>
        <v/>
      </c>
      <c r="G134" s="19"/>
    </row>
    <row r="135" spans="1:7" x14ac:dyDescent="0.25">
      <c r="A135" s="17" t="s">
        <v>168</v>
      </c>
      <c r="B135" s="17" t="s">
        <v>169</v>
      </c>
      <c r="C135" s="17">
        <v>5</v>
      </c>
      <c r="D135" s="17" t="s">
        <v>170</v>
      </c>
      <c r="E135" s="18"/>
      <c r="F135" s="17" t="str">
        <f t="shared" si="1"/>
        <v/>
      </c>
      <c r="G135" s="19"/>
    </row>
    <row r="136" spans="1:7" x14ac:dyDescent="0.25">
      <c r="A136" s="17" t="s">
        <v>171</v>
      </c>
      <c r="B136" s="17" t="s">
        <v>172</v>
      </c>
      <c r="C136" s="17">
        <v>15</v>
      </c>
      <c r="D136" s="17" t="s">
        <v>50</v>
      </c>
      <c r="E136" s="18"/>
      <c r="F136" s="17" t="str">
        <f t="shared" si="1"/>
        <v/>
      </c>
      <c r="G136" s="19"/>
    </row>
    <row r="137" spans="1:7" x14ac:dyDescent="0.25">
      <c r="A137" s="17" t="s">
        <v>173</v>
      </c>
      <c r="B137" s="17" t="s">
        <v>174</v>
      </c>
      <c r="C137" s="17">
        <v>5</v>
      </c>
      <c r="D137" s="17" t="s">
        <v>39</v>
      </c>
      <c r="E137" s="18"/>
      <c r="F137" s="17" t="str">
        <f t="shared" si="1"/>
        <v/>
      </c>
      <c r="G137" s="19"/>
    </row>
    <row r="138" spans="1:7" x14ac:dyDescent="0.25">
      <c r="A138" s="17" t="s">
        <v>175</v>
      </c>
      <c r="B138" s="17" t="s">
        <v>176</v>
      </c>
      <c r="C138" s="17">
        <v>120</v>
      </c>
      <c r="D138" s="17" t="s">
        <v>39</v>
      </c>
      <c r="E138" s="18"/>
      <c r="F138" s="17" t="str">
        <f t="shared" si="1"/>
        <v/>
      </c>
      <c r="G138" s="19"/>
    </row>
    <row r="139" spans="1:7" x14ac:dyDescent="0.25">
      <c r="A139" s="17" t="s">
        <v>177</v>
      </c>
      <c r="B139" s="17" t="s">
        <v>178</v>
      </c>
      <c r="C139" s="17">
        <v>5</v>
      </c>
      <c r="D139" s="17" t="s">
        <v>50</v>
      </c>
      <c r="E139" s="18"/>
      <c r="F139" s="17" t="str">
        <f t="shared" si="1"/>
        <v/>
      </c>
      <c r="G139" s="19"/>
    </row>
    <row r="140" spans="1:7" x14ac:dyDescent="0.25">
      <c r="A140" s="17" t="s">
        <v>179</v>
      </c>
      <c r="B140" s="17" t="s">
        <v>180</v>
      </c>
      <c r="C140" s="17">
        <v>5</v>
      </c>
      <c r="D140" s="17" t="s">
        <v>39</v>
      </c>
      <c r="E140" s="18"/>
      <c r="F140" s="17" t="str">
        <f t="shared" si="1"/>
        <v/>
      </c>
      <c r="G140" s="19"/>
    </row>
    <row r="141" spans="1:7" x14ac:dyDescent="0.25">
      <c r="A141" s="17" t="s">
        <v>181</v>
      </c>
      <c r="B141" s="17" t="s">
        <v>182</v>
      </c>
      <c r="C141" s="17">
        <v>10</v>
      </c>
      <c r="D141" s="17" t="s">
        <v>39</v>
      </c>
      <c r="E141" s="18"/>
      <c r="F141" s="17" t="str">
        <f t="shared" si="1"/>
        <v/>
      </c>
      <c r="G141" s="19"/>
    </row>
    <row r="142" spans="1:7" x14ac:dyDescent="0.25">
      <c r="A142" s="17" t="s">
        <v>183</v>
      </c>
      <c r="B142" s="17" t="s">
        <v>184</v>
      </c>
      <c r="C142" s="17">
        <v>2</v>
      </c>
      <c r="D142" s="17" t="s">
        <v>39</v>
      </c>
      <c r="E142" s="18"/>
      <c r="F142" s="17" t="str">
        <f t="shared" si="1"/>
        <v/>
      </c>
      <c r="G142" s="19"/>
    </row>
    <row r="143" spans="1:7" x14ac:dyDescent="0.25">
      <c r="A143" s="17" t="s">
        <v>185</v>
      </c>
      <c r="B143" s="17" t="s">
        <v>186</v>
      </c>
      <c r="C143" s="17">
        <v>1</v>
      </c>
      <c r="D143" s="17" t="s">
        <v>39</v>
      </c>
      <c r="E143" s="18"/>
      <c r="F143" s="17" t="str">
        <f t="shared" si="1"/>
        <v/>
      </c>
      <c r="G143" s="19"/>
    </row>
    <row r="144" spans="1:7" x14ac:dyDescent="0.25">
      <c r="A144" s="17" t="s">
        <v>187</v>
      </c>
      <c r="B144" s="17" t="s">
        <v>188</v>
      </c>
      <c r="C144" s="17">
        <v>3</v>
      </c>
      <c r="D144" s="17" t="s">
        <v>39</v>
      </c>
      <c r="E144" s="18"/>
      <c r="F144" s="17" t="str">
        <f t="shared" si="1"/>
        <v/>
      </c>
      <c r="G144" s="19"/>
    </row>
    <row r="145" spans="1:7" x14ac:dyDescent="0.25">
      <c r="E145" s="16" t="s">
        <v>40</v>
      </c>
      <c r="F145" s="16" t="str">
        <f>IF((SUMPRODUCT(--(F95:F144=""))&gt;0), "", ROUND(SUM(F95:F144),2))</f>
        <v/>
      </c>
      <c r="G145" s="14" t="str">
        <f>IF((SUMPRODUCT(--(F95:F144=""))&gt;0), "Neužpildytos visų objektų kainos", "")</f>
        <v>Neužpildytos visų objektų kainos</v>
      </c>
    </row>
    <row r="146" spans="1:7" x14ac:dyDescent="0.25">
      <c r="C146" s="16" t="s">
        <v>41</v>
      </c>
      <c r="D146" s="19"/>
      <c r="E146" s="16" t="s">
        <v>42</v>
      </c>
      <c r="F146" s="16" t="str">
        <f>IF(OR(F145="",D146=""),"", ROUND(PRODUCT(D146,F145)/100,2))</f>
        <v/>
      </c>
      <c r="G146" s="14" t="str">
        <f>IF(D146="", "Nurodykite taikomą PVM dydį", "")</f>
        <v>Nurodykite taikomą PVM dydį</v>
      </c>
    </row>
    <row r="147" spans="1:7" x14ac:dyDescent="0.25">
      <c r="E147" s="16" t="s">
        <v>43</v>
      </c>
      <c r="F147" s="16">
        <f>IF(ISBLANK(F146), "", ROUND(SUM(F145:F146),2))</f>
        <v>0</v>
      </c>
    </row>
    <row r="151" spans="1:7" x14ac:dyDescent="0.25">
      <c r="A151" s="12" t="s">
        <v>189</v>
      </c>
      <c r="B151" s="12" t="s">
        <v>190</v>
      </c>
    </row>
    <row r="153" spans="1:7" x14ac:dyDescent="0.25">
      <c r="A153" s="12" t="s">
        <v>28</v>
      </c>
    </row>
    <row r="154" spans="1:7" x14ac:dyDescent="0.25">
      <c r="A154" s="16" t="s">
        <v>29</v>
      </c>
      <c r="B154" s="16" t="s">
        <v>30</v>
      </c>
      <c r="C154" s="16" t="s">
        <v>31</v>
      </c>
      <c r="D154" s="16" t="s">
        <v>32</v>
      </c>
      <c r="E154" s="16" t="s">
        <v>33</v>
      </c>
      <c r="F154" s="16" t="s">
        <v>34</v>
      </c>
      <c r="G154" s="16" t="s">
        <v>35</v>
      </c>
    </row>
    <row r="155" spans="1:7" x14ac:dyDescent="0.25">
      <c r="A155" s="16" t="s">
        <v>191</v>
      </c>
      <c r="B155" s="16" t="s">
        <v>192</v>
      </c>
      <c r="C155" s="17"/>
      <c r="D155" s="17"/>
      <c r="E155" s="17"/>
      <c r="F155" s="17"/>
      <c r="G155" s="17"/>
    </row>
    <row r="156" spans="1:7" x14ac:dyDescent="0.25">
      <c r="A156" s="17" t="s">
        <v>193</v>
      </c>
      <c r="B156" s="17" t="s">
        <v>194</v>
      </c>
      <c r="C156" s="17">
        <v>10</v>
      </c>
      <c r="D156" s="17" t="s">
        <v>39</v>
      </c>
      <c r="E156" s="18"/>
      <c r="F156" s="17" t="str">
        <f>IF(ISBLANK(E156),"", PRODUCT(C156,E156))</f>
        <v/>
      </c>
      <c r="G156" s="19"/>
    </row>
    <row r="157" spans="1:7" x14ac:dyDescent="0.25">
      <c r="A157" s="17" t="s">
        <v>195</v>
      </c>
      <c r="B157" s="17" t="s">
        <v>196</v>
      </c>
      <c r="C157" s="17">
        <v>10</v>
      </c>
      <c r="D157" s="17" t="s">
        <v>39</v>
      </c>
      <c r="E157" s="18"/>
      <c r="F157" s="17" t="str">
        <f>IF(ISBLANK(E157),"", PRODUCT(C157,E157))</f>
        <v/>
      </c>
      <c r="G157" s="19"/>
    </row>
    <row r="158" spans="1:7" x14ac:dyDescent="0.25">
      <c r="A158" s="17" t="s">
        <v>197</v>
      </c>
      <c r="B158" s="17" t="s">
        <v>198</v>
      </c>
      <c r="C158" s="17">
        <v>1</v>
      </c>
      <c r="D158" s="17" t="s">
        <v>39</v>
      </c>
      <c r="E158" s="18"/>
      <c r="F158" s="17" t="str">
        <f>IF(ISBLANK(E158),"", PRODUCT(C158,E158))</f>
        <v/>
      </c>
      <c r="G158" s="19"/>
    </row>
    <row r="159" spans="1:7" x14ac:dyDescent="0.25">
      <c r="E159" s="16" t="s">
        <v>40</v>
      </c>
      <c r="F159" s="16" t="str">
        <f>IF((SUMPRODUCT(--(F156:F158=""))&gt;0), "", ROUND(SUM(F156:F158),2))</f>
        <v/>
      </c>
      <c r="G159" s="14" t="str">
        <f>IF((SUMPRODUCT(--(F156:F158=""))&gt;0), "Neužpildytos visų objektų kainos", "")</f>
        <v>Neužpildytos visų objektų kainos</v>
      </c>
    </row>
    <row r="160" spans="1:7" x14ac:dyDescent="0.25">
      <c r="C160" s="16" t="s">
        <v>41</v>
      </c>
      <c r="D160" s="19"/>
      <c r="E160" s="16" t="s">
        <v>42</v>
      </c>
      <c r="F160" s="16" t="str">
        <f>IF(OR(F159="",D160=""),"", ROUND(PRODUCT(D160,F159)/100,2))</f>
        <v/>
      </c>
      <c r="G160" s="14" t="str">
        <f>IF(D160="", "Nurodykite taikomą PVM dydį", "")</f>
        <v>Nurodykite taikomą PVM dydį</v>
      </c>
    </row>
    <row r="161" spans="1:7" x14ac:dyDescent="0.25">
      <c r="E161" s="16" t="s">
        <v>43</v>
      </c>
      <c r="F161" s="16">
        <f>IF(ISBLANK(F160), "", ROUND(SUM(F159:F160),2))</f>
        <v>0</v>
      </c>
    </row>
    <row r="165" spans="1:7" x14ac:dyDescent="0.25">
      <c r="A165" s="12" t="s">
        <v>199</v>
      </c>
      <c r="B165" s="12" t="s">
        <v>200</v>
      </c>
    </row>
    <row r="167" spans="1:7" x14ac:dyDescent="0.25">
      <c r="A167" s="12" t="s">
        <v>28</v>
      </c>
    </row>
    <row r="168" spans="1:7" x14ac:dyDescent="0.25">
      <c r="A168" s="16" t="s">
        <v>29</v>
      </c>
      <c r="B168" s="16" t="s">
        <v>30</v>
      </c>
      <c r="C168" s="16" t="s">
        <v>31</v>
      </c>
      <c r="D168" s="16" t="s">
        <v>32</v>
      </c>
      <c r="E168" s="16" t="s">
        <v>33</v>
      </c>
      <c r="F168" s="16" t="s">
        <v>34</v>
      </c>
      <c r="G168" s="16" t="s">
        <v>35</v>
      </c>
    </row>
    <row r="169" spans="1:7" x14ac:dyDescent="0.25">
      <c r="A169" s="16" t="s">
        <v>201</v>
      </c>
      <c r="B169" s="16" t="s">
        <v>202</v>
      </c>
      <c r="C169" s="17"/>
      <c r="D169" s="17"/>
      <c r="E169" s="17"/>
      <c r="F169" s="17"/>
      <c r="G169" s="17"/>
    </row>
    <row r="170" spans="1:7" x14ac:dyDescent="0.25">
      <c r="A170" s="17" t="s">
        <v>203</v>
      </c>
      <c r="B170" s="17" t="s">
        <v>204</v>
      </c>
      <c r="C170" s="17">
        <v>4</v>
      </c>
      <c r="D170" s="17" t="s">
        <v>39</v>
      </c>
      <c r="E170" s="18">
        <v>290</v>
      </c>
      <c r="F170" s="17">
        <f>IF(ISBLANK(E170),"", PRODUCT(C170,E170))</f>
        <v>1160</v>
      </c>
      <c r="G170" s="19" t="s">
        <v>292</v>
      </c>
    </row>
    <row r="171" spans="1:7" x14ac:dyDescent="0.25">
      <c r="A171" s="17" t="s">
        <v>205</v>
      </c>
      <c r="B171" s="17" t="s">
        <v>206</v>
      </c>
      <c r="C171" s="17">
        <v>2</v>
      </c>
      <c r="D171" s="17" t="s">
        <v>39</v>
      </c>
      <c r="E171" s="18">
        <v>310</v>
      </c>
      <c r="F171" s="17">
        <f>IF(ISBLANK(E171),"", PRODUCT(C171,E171))</f>
        <v>620</v>
      </c>
      <c r="G171" s="19" t="s">
        <v>300</v>
      </c>
    </row>
    <row r="172" spans="1:7" x14ac:dyDescent="0.25">
      <c r="A172" s="17" t="s">
        <v>207</v>
      </c>
      <c r="B172" s="17" t="s">
        <v>208</v>
      </c>
      <c r="C172" s="17">
        <v>3</v>
      </c>
      <c r="D172" s="17" t="s">
        <v>39</v>
      </c>
      <c r="E172" s="18">
        <v>290</v>
      </c>
      <c r="F172" s="17">
        <f>IF(ISBLANK(E172),"", PRODUCT(C172,E172))</f>
        <v>870</v>
      </c>
      <c r="G172" s="19" t="s">
        <v>296</v>
      </c>
    </row>
    <row r="173" spans="1:7" x14ac:dyDescent="0.25">
      <c r="A173" s="17" t="s">
        <v>209</v>
      </c>
      <c r="B173" s="17" t="s">
        <v>210</v>
      </c>
      <c r="C173" s="17">
        <v>5</v>
      </c>
      <c r="D173" s="17" t="s">
        <v>39</v>
      </c>
      <c r="E173" s="18">
        <v>160</v>
      </c>
      <c r="F173" s="17">
        <f>IF(ISBLANK(E173),"", PRODUCT(C173,E173))</f>
        <v>800</v>
      </c>
      <c r="G173" s="19" t="s">
        <v>295</v>
      </c>
    </row>
    <row r="174" spans="1:7" x14ac:dyDescent="0.25">
      <c r="A174" s="17" t="s">
        <v>211</v>
      </c>
      <c r="B174" s="17" t="s">
        <v>212</v>
      </c>
      <c r="C174" s="17">
        <v>1</v>
      </c>
      <c r="D174" s="17" t="s">
        <v>39</v>
      </c>
      <c r="E174" s="18">
        <v>0</v>
      </c>
      <c r="F174" s="17">
        <f>IF(ISBLANK(E174),"", PRODUCT(C174,E174))</f>
        <v>0</v>
      </c>
      <c r="G174" s="19" t="s">
        <v>293</v>
      </c>
    </row>
    <row r="175" spans="1:7" x14ac:dyDescent="0.25">
      <c r="E175" s="16" t="s">
        <v>40</v>
      </c>
      <c r="F175" s="16">
        <f>IF((SUMPRODUCT(--(F170:F174=""))&gt;0), "", ROUND(SUM(F170:F174),2))</f>
        <v>3450</v>
      </c>
      <c r="G175" s="14" t="str">
        <f>IF((SUMPRODUCT(--(F170:F174=""))&gt;0), "Neužpildytos visų objektų kainos", "")</f>
        <v/>
      </c>
    </row>
    <row r="176" spans="1:7" x14ac:dyDescent="0.25">
      <c r="C176" s="16" t="s">
        <v>41</v>
      </c>
      <c r="D176" s="19">
        <v>5</v>
      </c>
      <c r="E176" s="16" t="s">
        <v>42</v>
      </c>
      <c r="F176" s="16">
        <f>IF(OR(F175="",D176=""),"", ROUND(PRODUCT(D176,F175)/100,2))</f>
        <v>172.5</v>
      </c>
      <c r="G176" s="14" t="str">
        <f>IF(D176="", "Nurodykite taikomą PVM dydį", "")</f>
        <v/>
      </c>
    </row>
    <row r="177" spans="1:7" x14ac:dyDescent="0.25">
      <c r="E177" s="16" t="s">
        <v>43</v>
      </c>
      <c r="F177" s="16">
        <f>IF(ISBLANK(F176), "", ROUND(SUM(F175:F176),2))</f>
        <v>3622.5</v>
      </c>
    </row>
    <row r="181" spans="1:7" x14ac:dyDescent="0.25">
      <c r="A181" s="12" t="s">
        <v>213</v>
      </c>
      <c r="B181" s="12" t="s">
        <v>214</v>
      </c>
    </row>
    <row r="183" spans="1:7" x14ac:dyDescent="0.25">
      <c r="A183" s="12" t="s">
        <v>28</v>
      </c>
    </row>
    <row r="184" spans="1:7" x14ac:dyDescent="0.25">
      <c r="A184" s="16" t="s">
        <v>29</v>
      </c>
      <c r="B184" s="16" t="s">
        <v>30</v>
      </c>
      <c r="C184" s="16" t="s">
        <v>31</v>
      </c>
      <c r="D184" s="16" t="s">
        <v>32</v>
      </c>
      <c r="E184" s="16" t="s">
        <v>33</v>
      </c>
      <c r="F184" s="16" t="s">
        <v>34</v>
      </c>
      <c r="G184" s="16" t="s">
        <v>35</v>
      </c>
    </row>
    <row r="185" spans="1:7" x14ac:dyDescent="0.25">
      <c r="A185" s="16" t="s">
        <v>215</v>
      </c>
      <c r="B185" s="16" t="s">
        <v>216</v>
      </c>
      <c r="C185" s="17"/>
      <c r="D185" s="17"/>
      <c r="E185" s="17"/>
      <c r="F185" s="17"/>
      <c r="G185" s="17"/>
    </row>
    <row r="186" spans="1:7" x14ac:dyDescent="0.25">
      <c r="A186" s="17" t="s">
        <v>217</v>
      </c>
      <c r="B186" s="17" t="s">
        <v>218</v>
      </c>
      <c r="C186" s="17">
        <v>20</v>
      </c>
      <c r="D186" s="17" t="s">
        <v>50</v>
      </c>
      <c r="E186" s="18">
        <v>350</v>
      </c>
      <c r="F186" s="17">
        <f>IF(ISBLANK(E186),"", PRODUCT(C186,E186))</f>
        <v>7000</v>
      </c>
      <c r="G186" s="19" t="s">
        <v>297</v>
      </c>
    </row>
    <row r="187" spans="1:7" x14ac:dyDescent="0.25">
      <c r="A187" s="17" t="s">
        <v>219</v>
      </c>
      <c r="B187" s="17" t="s">
        <v>220</v>
      </c>
      <c r="C187" s="17">
        <v>50</v>
      </c>
      <c r="D187" s="17" t="s">
        <v>50</v>
      </c>
      <c r="E187" s="18">
        <v>460</v>
      </c>
      <c r="F187" s="17">
        <f>IF(ISBLANK(E187),"", PRODUCT(C187,E187))</f>
        <v>23000</v>
      </c>
      <c r="G187" s="19" t="s">
        <v>298</v>
      </c>
    </row>
    <row r="188" spans="1:7" x14ac:dyDescent="0.25">
      <c r="A188" s="17" t="s">
        <v>221</v>
      </c>
      <c r="B188" s="17" t="s">
        <v>222</v>
      </c>
      <c r="C188" s="17">
        <v>5</v>
      </c>
      <c r="D188" s="17" t="s">
        <v>50</v>
      </c>
      <c r="E188" s="18">
        <v>450</v>
      </c>
      <c r="F188" s="17">
        <f>IF(ISBLANK(E188),"", PRODUCT(C188,E188))</f>
        <v>2250</v>
      </c>
      <c r="G188" s="19" t="s">
        <v>299</v>
      </c>
    </row>
    <row r="189" spans="1:7" x14ac:dyDescent="0.25">
      <c r="A189" s="17" t="s">
        <v>223</v>
      </c>
      <c r="B189" s="17" t="s">
        <v>224</v>
      </c>
      <c r="C189" s="17">
        <v>1</v>
      </c>
      <c r="D189" s="17" t="s">
        <v>39</v>
      </c>
      <c r="E189" s="18">
        <v>0</v>
      </c>
      <c r="F189" s="17">
        <f>IF(ISBLANK(E189),"", PRODUCT(C189,E189))</f>
        <v>0</v>
      </c>
      <c r="G189" s="19" t="s">
        <v>294</v>
      </c>
    </row>
    <row r="190" spans="1:7" x14ac:dyDescent="0.25">
      <c r="E190" s="16" t="s">
        <v>40</v>
      </c>
      <c r="F190" s="16">
        <f>IF((SUMPRODUCT(--(F186:F189=""))&gt;0), "", ROUND(SUM(F186:F189),2))</f>
        <v>32250</v>
      </c>
      <c r="G190" s="14" t="str">
        <f>IF((SUMPRODUCT(--(F186:F189=""))&gt;0), "Neužpildytos visų objektų kainos", "")</f>
        <v/>
      </c>
    </row>
    <row r="191" spans="1:7" x14ac:dyDescent="0.25">
      <c r="C191" s="16" t="s">
        <v>41</v>
      </c>
      <c r="D191" s="19">
        <v>5</v>
      </c>
      <c r="E191" s="16" t="s">
        <v>42</v>
      </c>
      <c r="F191" s="16">
        <f>IF(OR(F190="",D191=""),"", ROUND(PRODUCT(D191,F190)/100,2))</f>
        <v>1612.5</v>
      </c>
      <c r="G191" s="14" t="str">
        <f>IF(D191="", "Nurodykite taikomą PVM dydį", "")</f>
        <v/>
      </c>
    </row>
    <row r="192" spans="1:7" x14ac:dyDescent="0.25">
      <c r="E192" s="16" t="s">
        <v>43</v>
      </c>
      <c r="F192" s="16">
        <f>IF(ISBLANK(F191), "", ROUND(SUM(F190:F191),2))</f>
        <v>33862.5</v>
      </c>
    </row>
    <row r="196" spans="1:7" x14ac:dyDescent="0.25">
      <c r="A196" s="12" t="s">
        <v>225</v>
      </c>
      <c r="B196" s="12" t="s">
        <v>226</v>
      </c>
    </row>
    <row r="198" spans="1:7" x14ac:dyDescent="0.25">
      <c r="A198" s="12" t="s">
        <v>28</v>
      </c>
    </row>
    <row r="199" spans="1:7" x14ac:dyDescent="0.25">
      <c r="A199" s="16" t="s">
        <v>29</v>
      </c>
      <c r="B199" s="16" t="s">
        <v>30</v>
      </c>
      <c r="C199" s="16" t="s">
        <v>31</v>
      </c>
      <c r="D199" s="16" t="s">
        <v>32</v>
      </c>
      <c r="E199" s="16" t="s">
        <v>33</v>
      </c>
      <c r="F199" s="16" t="s">
        <v>34</v>
      </c>
      <c r="G199" s="16" t="s">
        <v>35</v>
      </c>
    </row>
    <row r="200" spans="1:7" x14ac:dyDescent="0.25">
      <c r="A200" s="16" t="s">
        <v>227</v>
      </c>
      <c r="B200" s="16" t="s">
        <v>228</v>
      </c>
      <c r="C200" s="17"/>
      <c r="D200" s="17"/>
      <c r="E200" s="17"/>
      <c r="F200" s="17"/>
      <c r="G200" s="17"/>
    </row>
    <row r="201" spans="1:7" x14ac:dyDescent="0.25">
      <c r="A201" s="17" t="s">
        <v>229</v>
      </c>
      <c r="B201" s="17" t="s">
        <v>230</v>
      </c>
      <c r="C201" s="17">
        <v>1000</v>
      </c>
      <c r="D201" s="17" t="s">
        <v>231</v>
      </c>
      <c r="E201" s="18"/>
      <c r="F201" s="17" t="str">
        <f>IF(ISBLANK(E201),"", PRODUCT(C201,E201))</f>
        <v/>
      </c>
      <c r="G201" s="19"/>
    </row>
    <row r="202" spans="1:7" x14ac:dyDescent="0.25">
      <c r="A202" s="17" t="s">
        <v>232</v>
      </c>
      <c r="B202" s="17" t="s">
        <v>233</v>
      </c>
      <c r="C202" s="17">
        <v>1</v>
      </c>
      <c r="D202" s="17" t="s">
        <v>39</v>
      </c>
      <c r="E202" s="18"/>
      <c r="F202" s="17" t="str">
        <f>IF(ISBLANK(E202),"", PRODUCT(C202,E202))</f>
        <v/>
      </c>
      <c r="G202" s="19"/>
    </row>
    <row r="203" spans="1:7" x14ac:dyDescent="0.25">
      <c r="E203" s="16" t="s">
        <v>40</v>
      </c>
      <c r="F203" s="16" t="str">
        <f>IF((SUMPRODUCT(--(F201:F202=""))&gt;0), "", ROUND(SUM(F201:F202),2))</f>
        <v/>
      </c>
      <c r="G203" s="14" t="str">
        <f>IF((SUMPRODUCT(--(F201:F202=""))&gt;0), "Neužpildytos visų objektų kainos", "")</f>
        <v>Neužpildytos visų objektų kainos</v>
      </c>
    </row>
    <row r="204" spans="1:7" x14ac:dyDescent="0.25">
      <c r="C204" s="16" t="s">
        <v>41</v>
      </c>
      <c r="D204" s="19"/>
      <c r="E204" s="16" t="s">
        <v>42</v>
      </c>
      <c r="F204" s="16" t="str">
        <f>IF(OR(F203="",D204=""),"", ROUND(PRODUCT(D204,F203)/100,2))</f>
        <v/>
      </c>
      <c r="G204" s="14" t="str">
        <f>IF(D204="", "Nurodykite taikomą PVM dydį", "")</f>
        <v>Nurodykite taikomą PVM dydį</v>
      </c>
    </row>
    <row r="205" spans="1:7" x14ac:dyDescent="0.25">
      <c r="E205" s="16" t="s">
        <v>43</v>
      </c>
      <c r="F205" s="16">
        <f>IF(ISBLANK(F204), "", ROUND(SUM(F203:F204),2))</f>
        <v>0</v>
      </c>
    </row>
    <row r="209" spans="1:7" x14ac:dyDescent="0.25">
      <c r="A209" s="12" t="s">
        <v>234</v>
      </c>
      <c r="B209" s="12" t="s">
        <v>235</v>
      </c>
    </row>
    <row r="211" spans="1:7" x14ac:dyDescent="0.25">
      <c r="A211" s="12" t="s">
        <v>28</v>
      </c>
    </row>
    <row r="212" spans="1:7" x14ac:dyDescent="0.25">
      <c r="A212" s="16" t="s">
        <v>29</v>
      </c>
      <c r="B212" s="16" t="s">
        <v>30</v>
      </c>
      <c r="C212" s="16" t="s">
        <v>31</v>
      </c>
      <c r="D212" s="16" t="s">
        <v>32</v>
      </c>
      <c r="E212" s="16" t="s">
        <v>33</v>
      </c>
      <c r="F212" s="16" t="s">
        <v>34</v>
      </c>
      <c r="G212" s="16" t="s">
        <v>35</v>
      </c>
    </row>
    <row r="213" spans="1:7" x14ac:dyDescent="0.25">
      <c r="A213" s="16" t="s">
        <v>236</v>
      </c>
      <c r="B213" s="16" t="s">
        <v>237</v>
      </c>
      <c r="C213" s="17"/>
      <c r="D213" s="17"/>
      <c r="E213" s="17"/>
      <c r="F213" s="17"/>
      <c r="G213" s="17"/>
    </row>
    <row r="214" spans="1:7" x14ac:dyDescent="0.25">
      <c r="A214" s="17" t="s">
        <v>238</v>
      </c>
      <c r="B214" s="17" t="s">
        <v>239</v>
      </c>
      <c r="C214" s="17">
        <v>2</v>
      </c>
      <c r="D214" s="17" t="s">
        <v>50</v>
      </c>
      <c r="E214" s="18"/>
      <c r="F214" s="17" t="str">
        <f>IF(ISBLANK(E214),"", PRODUCT(C214,E214))</f>
        <v/>
      </c>
      <c r="G214" s="19"/>
    </row>
    <row r="215" spans="1:7" x14ac:dyDescent="0.25">
      <c r="A215" s="17" t="s">
        <v>240</v>
      </c>
      <c r="B215" s="17" t="s">
        <v>241</v>
      </c>
      <c r="C215" s="17">
        <v>2</v>
      </c>
      <c r="D215" s="17" t="s">
        <v>50</v>
      </c>
      <c r="E215" s="18"/>
      <c r="F215" s="17" t="str">
        <f>IF(ISBLANK(E215),"", PRODUCT(C215,E215))</f>
        <v/>
      </c>
      <c r="G215" s="19"/>
    </row>
    <row r="216" spans="1:7" x14ac:dyDescent="0.25">
      <c r="E216" s="16" t="s">
        <v>40</v>
      </c>
      <c r="F216" s="16" t="str">
        <f>IF((SUMPRODUCT(--(F214:F215=""))&gt;0), "", ROUND(SUM(F214:F215),2))</f>
        <v/>
      </c>
      <c r="G216" s="14" t="str">
        <f>IF((SUMPRODUCT(--(F214:F215=""))&gt;0), "Neužpildytos visų objektų kainos", "")</f>
        <v>Neužpildytos visų objektų kainos</v>
      </c>
    </row>
    <row r="217" spans="1:7" x14ac:dyDescent="0.25">
      <c r="C217" s="16" t="s">
        <v>41</v>
      </c>
      <c r="D217" s="19"/>
      <c r="E217" s="16" t="s">
        <v>42</v>
      </c>
      <c r="F217" s="16" t="str">
        <f>IF(OR(F216="",D217=""),"", ROUND(PRODUCT(D217,F216)/100,2))</f>
        <v/>
      </c>
      <c r="G217" s="14" t="str">
        <f>IF(D217="", "Nurodykite taikomą PVM dydį", "")</f>
        <v>Nurodykite taikomą PVM dydį</v>
      </c>
    </row>
    <row r="218" spans="1:7" x14ac:dyDescent="0.25">
      <c r="E218" s="16" t="s">
        <v>43</v>
      </c>
      <c r="F218" s="16">
        <f>IF(ISBLANK(F217), "", ROUND(SUM(F216:F217),2))</f>
        <v>0</v>
      </c>
    </row>
    <row r="222" spans="1:7" x14ac:dyDescent="0.25">
      <c r="A222" s="12" t="s">
        <v>242</v>
      </c>
      <c r="B222" s="12" t="s">
        <v>243</v>
      </c>
    </row>
    <row r="224" spans="1:7" x14ac:dyDescent="0.25">
      <c r="A224" s="12" t="s">
        <v>28</v>
      </c>
    </row>
    <row r="225" spans="1:7" x14ac:dyDescent="0.25">
      <c r="A225" s="16" t="s">
        <v>29</v>
      </c>
      <c r="B225" s="16" t="s">
        <v>30</v>
      </c>
      <c r="C225" s="16" t="s">
        <v>31</v>
      </c>
      <c r="D225" s="16" t="s">
        <v>32</v>
      </c>
      <c r="E225" s="16" t="s">
        <v>33</v>
      </c>
      <c r="F225" s="16" t="s">
        <v>34</v>
      </c>
      <c r="G225" s="16" t="s">
        <v>35</v>
      </c>
    </row>
    <row r="226" spans="1:7" x14ac:dyDescent="0.25">
      <c r="A226" s="16" t="s">
        <v>244</v>
      </c>
      <c r="B226" s="16" t="s">
        <v>245</v>
      </c>
      <c r="C226" s="17"/>
      <c r="D226" s="17"/>
      <c r="E226" s="17"/>
      <c r="F226" s="17"/>
      <c r="G226" s="17"/>
    </row>
    <row r="227" spans="1:7" x14ac:dyDescent="0.25">
      <c r="A227" s="17" t="s">
        <v>246</v>
      </c>
      <c r="B227" s="17" t="s">
        <v>245</v>
      </c>
      <c r="C227" s="17">
        <v>250</v>
      </c>
      <c r="D227" s="17" t="s">
        <v>39</v>
      </c>
      <c r="E227" s="18"/>
      <c r="F227" s="17" t="str">
        <f>IF(ISBLANK(E227),"", PRODUCT(C227,E227))</f>
        <v/>
      </c>
      <c r="G227" s="19"/>
    </row>
    <row r="228" spans="1:7" x14ac:dyDescent="0.25">
      <c r="E228" s="16" t="s">
        <v>40</v>
      </c>
      <c r="F228" s="16" t="str">
        <f>IF(F227="","",ROUND(SUM(F227:F227),2))</f>
        <v/>
      </c>
      <c r="G228" s="14" t="str">
        <f>IF(F227="","Neužpildytos visos objektų kainos","")</f>
        <v>Neužpildytos visos objektų kainos</v>
      </c>
    </row>
    <row r="229" spans="1:7" x14ac:dyDescent="0.25">
      <c r="C229" s="16" t="s">
        <v>41</v>
      </c>
      <c r="D229" s="19"/>
      <c r="E229" s="16" t="s">
        <v>42</v>
      </c>
      <c r="F229" s="16" t="str">
        <f>IF(OR(F228="",D229=""),"", ROUND(PRODUCT(D229,F228)/100,2))</f>
        <v/>
      </c>
      <c r="G229" s="14" t="str">
        <f>IF(D229="", "Nurodykite taikomą PVM dydį", "")</f>
        <v>Nurodykite taikomą PVM dydį</v>
      </c>
    </row>
    <row r="230" spans="1:7" x14ac:dyDescent="0.25">
      <c r="E230" s="16" t="s">
        <v>43</v>
      </c>
      <c r="F230" s="16">
        <f>IF(ISBLANK(F229), "", ROUND(SUM(F228:F229),2))</f>
        <v>0</v>
      </c>
    </row>
    <row r="234" spans="1:7" x14ac:dyDescent="0.25">
      <c r="A234" s="12" t="s">
        <v>247</v>
      </c>
      <c r="B234" s="12" t="s">
        <v>248</v>
      </c>
    </row>
    <row r="236" spans="1:7" x14ac:dyDescent="0.25">
      <c r="A236" s="12" t="s">
        <v>28</v>
      </c>
    </row>
    <row r="237" spans="1:7" x14ac:dyDescent="0.25">
      <c r="A237" s="16" t="s">
        <v>29</v>
      </c>
      <c r="B237" s="16" t="s">
        <v>30</v>
      </c>
      <c r="C237" s="16" t="s">
        <v>31</v>
      </c>
      <c r="D237" s="16" t="s">
        <v>32</v>
      </c>
      <c r="E237" s="16" t="s">
        <v>33</v>
      </c>
      <c r="F237" s="16" t="s">
        <v>34</v>
      </c>
      <c r="G237" s="16" t="s">
        <v>35</v>
      </c>
    </row>
    <row r="238" spans="1:7" x14ac:dyDescent="0.25">
      <c r="A238" s="16" t="s">
        <v>249</v>
      </c>
      <c r="B238" s="16" t="s">
        <v>250</v>
      </c>
      <c r="C238" s="17"/>
      <c r="D238" s="17"/>
      <c r="E238" s="17"/>
      <c r="F238" s="17"/>
      <c r="G238" s="17"/>
    </row>
    <row r="239" spans="1:7" x14ac:dyDescent="0.25">
      <c r="A239" s="17" t="s">
        <v>251</v>
      </c>
      <c r="B239" s="17" t="s">
        <v>250</v>
      </c>
      <c r="C239" s="17">
        <v>600</v>
      </c>
      <c r="D239" s="17" t="s">
        <v>39</v>
      </c>
      <c r="E239" s="18"/>
      <c r="F239" s="17" t="str">
        <f>IF(ISBLANK(E239),"", PRODUCT(C239,E239))</f>
        <v/>
      </c>
      <c r="G239" s="19"/>
    </row>
    <row r="240" spans="1:7" x14ac:dyDescent="0.25">
      <c r="E240" s="16" t="s">
        <v>40</v>
      </c>
      <c r="F240" s="16" t="str">
        <f>IF(F239="","",ROUND(SUM(F239:F239),2))</f>
        <v/>
      </c>
      <c r="G240" s="14" t="str">
        <f>IF(F239="","Neužpildytos visos objektų kainos","")</f>
        <v>Neužpildytos visos objektų kainos</v>
      </c>
    </row>
    <row r="241" spans="1:7" x14ac:dyDescent="0.25">
      <c r="C241" s="16" t="s">
        <v>41</v>
      </c>
      <c r="D241" s="19"/>
      <c r="E241" s="16" t="s">
        <v>42</v>
      </c>
      <c r="F241" s="16" t="str">
        <f>IF(OR(F240="",D241=""),"", ROUND(PRODUCT(D241,F240)/100,2))</f>
        <v/>
      </c>
      <c r="G241" s="14" t="str">
        <f>IF(D241="", "Nurodykite taikomą PVM dydį", "")</f>
        <v>Nurodykite taikomą PVM dydį</v>
      </c>
    </row>
    <row r="242" spans="1:7" x14ac:dyDescent="0.25">
      <c r="E242" s="16" t="s">
        <v>43</v>
      </c>
      <c r="F242" s="16">
        <f>IF(ISBLANK(F241), "", ROUND(SUM(F240:F241),2))</f>
        <v>0</v>
      </c>
    </row>
    <row r="246" spans="1:7" x14ac:dyDescent="0.25">
      <c r="A246" s="12" t="s">
        <v>252</v>
      </c>
      <c r="B246" s="12" t="s">
        <v>253</v>
      </c>
    </row>
    <row r="248" spans="1:7" x14ac:dyDescent="0.25">
      <c r="A248" s="12" t="s">
        <v>28</v>
      </c>
    </row>
    <row r="249" spans="1:7" x14ac:dyDescent="0.25">
      <c r="A249" s="16" t="s">
        <v>29</v>
      </c>
      <c r="B249" s="16" t="s">
        <v>30</v>
      </c>
      <c r="C249" s="16" t="s">
        <v>31</v>
      </c>
      <c r="D249" s="16" t="s">
        <v>32</v>
      </c>
      <c r="E249" s="16" t="s">
        <v>33</v>
      </c>
      <c r="F249" s="16" t="s">
        <v>34</v>
      </c>
      <c r="G249" s="16" t="s">
        <v>35</v>
      </c>
    </row>
    <row r="250" spans="1:7" x14ac:dyDescent="0.25">
      <c r="A250" s="16" t="s">
        <v>254</v>
      </c>
      <c r="B250" s="16" t="s">
        <v>255</v>
      </c>
      <c r="C250" s="17"/>
      <c r="D250" s="17"/>
      <c r="E250" s="17"/>
      <c r="F250" s="17"/>
      <c r="G250" s="17"/>
    </row>
    <row r="251" spans="1:7" x14ac:dyDescent="0.25">
      <c r="A251" s="17" t="s">
        <v>256</v>
      </c>
      <c r="B251" s="17" t="s">
        <v>257</v>
      </c>
      <c r="C251" s="17">
        <v>3</v>
      </c>
      <c r="D251" s="17" t="s">
        <v>39</v>
      </c>
      <c r="E251" s="18"/>
      <c r="F251" s="17" t="str">
        <f t="shared" ref="F251:F256" si="2">IF(ISBLANK(E251),"", PRODUCT(C251,E251))</f>
        <v/>
      </c>
      <c r="G251" s="19"/>
    </row>
    <row r="252" spans="1:7" x14ac:dyDescent="0.25">
      <c r="A252" s="17" t="s">
        <v>258</v>
      </c>
      <c r="B252" s="17" t="s">
        <v>259</v>
      </c>
      <c r="C252" s="17">
        <v>3</v>
      </c>
      <c r="D252" s="17" t="s">
        <v>39</v>
      </c>
      <c r="E252" s="18"/>
      <c r="F252" s="17" t="str">
        <f t="shared" si="2"/>
        <v/>
      </c>
      <c r="G252" s="19"/>
    </row>
    <row r="253" spans="1:7" x14ac:dyDescent="0.25">
      <c r="A253" s="17" t="s">
        <v>260</v>
      </c>
      <c r="B253" s="17" t="s">
        <v>261</v>
      </c>
      <c r="C253" s="17">
        <v>2</v>
      </c>
      <c r="D253" s="17" t="s">
        <v>50</v>
      </c>
      <c r="E253" s="18"/>
      <c r="F253" s="17" t="str">
        <f t="shared" si="2"/>
        <v/>
      </c>
      <c r="G253" s="19"/>
    </row>
    <row r="254" spans="1:7" x14ac:dyDescent="0.25">
      <c r="A254" s="17" t="s">
        <v>262</v>
      </c>
      <c r="B254" s="17" t="s">
        <v>263</v>
      </c>
      <c r="C254" s="17">
        <v>2</v>
      </c>
      <c r="D254" s="17" t="s">
        <v>50</v>
      </c>
      <c r="E254" s="18"/>
      <c r="F254" s="17" t="str">
        <f t="shared" si="2"/>
        <v/>
      </c>
      <c r="G254" s="19"/>
    </row>
    <row r="255" spans="1:7" x14ac:dyDescent="0.25">
      <c r="A255" s="17" t="s">
        <v>264</v>
      </c>
      <c r="B255" s="17" t="s">
        <v>265</v>
      </c>
      <c r="C255" s="17">
        <v>2</v>
      </c>
      <c r="D255" s="17" t="s">
        <v>50</v>
      </c>
      <c r="E255" s="18"/>
      <c r="F255" s="17" t="str">
        <f t="shared" si="2"/>
        <v/>
      </c>
      <c r="G255" s="19"/>
    </row>
    <row r="256" spans="1:7" x14ac:dyDescent="0.25">
      <c r="A256" s="17" t="s">
        <v>266</v>
      </c>
      <c r="B256" s="17" t="s">
        <v>267</v>
      </c>
      <c r="C256" s="17">
        <v>1</v>
      </c>
      <c r="D256" s="17" t="s">
        <v>39</v>
      </c>
      <c r="E256" s="18"/>
      <c r="F256" s="17" t="str">
        <f t="shared" si="2"/>
        <v/>
      </c>
      <c r="G256" s="19"/>
    </row>
    <row r="257" spans="3:7" x14ac:dyDescent="0.25">
      <c r="E257" s="16" t="s">
        <v>40</v>
      </c>
      <c r="F257" s="16" t="str">
        <f>IF((SUMPRODUCT(--(F251:F256=""))&gt;0), "", ROUND(SUM(F251:F256),2))</f>
        <v/>
      </c>
      <c r="G257" s="14" t="str">
        <f>IF((SUMPRODUCT(--(F251:F256=""))&gt;0), "Neužpildytos visų objektų kainos", "")</f>
        <v>Neužpildytos visų objektų kainos</v>
      </c>
    </row>
    <row r="258" spans="3:7" x14ac:dyDescent="0.25">
      <c r="C258" s="16" t="s">
        <v>41</v>
      </c>
      <c r="D258" s="19"/>
      <c r="E258" s="16" t="s">
        <v>42</v>
      </c>
      <c r="F258" s="16" t="str">
        <f>IF(OR(F257="",D258=""),"", ROUND(PRODUCT(D258,F257)/100,2))</f>
        <v/>
      </c>
      <c r="G258" s="14" t="str">
        <f>IF(D258="", "Nurodykite taikomą PVM dydį", "")</f>
        <v>Nurodykite taikomą PVM dydį</v>
      </c>
    </row>
    <row r="259" spans="3:7" x14ac:dyDescent="0.25">
      <c r="E259" s="16" t="s">
        <v>43</v>
      </c>
      <c r="F259" s="16">
        <f>IF(ISBLANK(F258), "", ROUND(SUM(F257:F258),2))</f>
        <v>0</v>
      </c>
    </row>
  </sheetData>
  <sheetProtection sheet="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70" t="s">
        <v>268</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3"/>
      <c r="B4" s="3"/>
      <c r="C4" s="3"/>
      <c r="D4" s="3"/>
      <c r="E4" s="3"/>
      <c r="F4" s="3"/>
      <c r="G4" s="3"/>
      <c r="H4" s="3"/>
      <c r="I4" s="3"/>
      <c r="J4" s="3"/>
    </row>
    <row r="5" spans="1:11" ht="48" customHeight="1" x14ac:dyDescent="0.25">
      <c r="A5" s="67" t="s">
        <v>269</v>
      </c>
      <c r="B5" s="58"/>
      <c r="C5" s="68" t="s">
        <v>270</v>
      </c>
      <c r="D5" s="57"/>
      <c r="E5" s="58"/>
      <c r="F5" s="68" t="s">
        <v>271</v>
      </c>
      <c r="G5" s="57"/>
      <c r="H5" s="58"/>
      <c r="I5" s="68" t="s">
        <v>272</v>
      </c>
      <c r="J5" s="58"/>
      <c r="K5" s="4" t="s">
        <v>273</v>
      </c>
    </row>
    <row r="6" spans="1:11" ht="48.95" customHeight="1" x14ac:dyDescent="0.25">
      <c r="A6" s="61"/>
      <c r="B6" s="34"/>
      <c r="C6" s="62"/>
      <c r="D6" s="51"/>
      <c r="E6" s="34"/>
      <c r="F6" s="62"/>
      <c r="G6" s="51"/>
      <c r="H6" s="34"/>
      <c r="I6" s="62"/>
      <c r="J6" s="34"/>
      <c r="K6" s="20"/>
    </row>
    <row r="7" spans="1:11" ht="48.95" customHeight="1" x14ac:dyDescent="0.25">
      <c r="A7" s="61"/>
      <c r="B7" s="34"/>
      <c r="C7" s="62"/>
      <c r="D7" s="51"/>
      <c r="E7" s="34"/>
      <c r="F7" s="62"/>
      <c r="G7" s="51"/>
      <c r="H7" s="34"/>
      <c r="I7" s="62"/>
      <c r="J7" s="34"/>
      <c r="K7" s="20"/>
    </row>
    <row r="8" spans="1:11" ht="48.95" customHeight="1" x14ac:dyDescent="0.25">
      <c r="A8" s="61"/>
      <c r="B8" s="34"/>
      <c r="C8" s="62"/>
      <c r="D8" s="51"/>
      <c r="E8" s="34"/>
      <c r="F8" s="62"/>
      <c r="G8" s="51"/>
      <c r="H8" s="34"/>
      <c r="I8" s="62"/>
      <c r="J8" s="34"/>
      <c r="K8" s="20"/>
    </row>
    <row r="9" spans="1:11" ht="48.95" customHeight="1" x14ac:dyDescent="0.25">
      <c r="A9" s="61"/>
      <c r="B9" s="34"/>
      <c r="C9" s="62"/>
      <c r="D9" s="51"/>
      <c r="E9" s="34"/>
      <c r="F9" s="62"/>
      <c r="G9" s="51"/>
      <c r="H9" s="34"/>
      <c r="I9" s="62"/>
      <c r="J9" s="34"/>
      <c r="K9" s="20"/>
    </row>
    <row r="10" spans="1:11" ht="48.95" customHeight="1" x14ac:dyDescent="0.25">
      <c r="A10" s="61"/>
      <c r="B10" s="34"/>
      <c r="C10" s="62"/>
      <c r="D10" s="51"/>
      <c r="E10" s="34"/>
      <c r="F10" s="62"/>
      <c r="G10" s="51"/>
      <c r="H10" s="34"/>
      <c r="I10" s="62"/>
      <c r="J10" s="34"/>
      <c r="K10" s="20"/>
    </row>
    <row r="11" spans="1:11" ht="48.95" customHeight="1" x14ac:dyDescent="0.25">
      <c r="A11" s="61"/>
      <c r="B11" s="34"/>
      <c r="C11" s="62"/>
      <c r="D11" s="51"/>
      <c r="E11" s="34"/>
      <c r="F11" s="62"/>
      <c r="G11" s="51"/>
      <c r="H11" s="34"/>
      <c r="I11" s="62"/>
      <c r="J11" s="34"/>
      <c r="K11" s="20"/>
    </row>
    <row r="12" spans="1:11" ht="48.95" customHeight="1" x14ac:dyDescent="0.25">
      <c r="A12" s="61"/>
      <c r="B12" s="34"/>
      <c r="C12" s="62"/>
      <c r="D12" s="51"/>
      <c r="E12" s="34"/>
      <c r="F12" s="62"/>
      <c r="G12" s="51"/>
      <c r="H12" s="34"/>
      <c r="I12" s="62"/>
      <c r="J12" s="34"/>
      <c r="K12" s="20"/>
    </row>
    <row r="13" spans="1:11" ht="48.95" customHeight="1" x14ac:dyDescent="0.25">
      <c r="A13" s="61"/>
      <c r="B13" s="34"/>
      <c r="C13" s="62"/>
      <c r="D13" s="51"/>
      <c r="E13" s="34"/>
      <c r="F13" s="62"/>
      <c r="G13" s="51"/>
      <c r="H13" s="34"/>
      <c r="I13" s="62"/>
      <c r="J13" s="34"/>
      <c r="K13" s="20"/>
    </row>
    <row r="14" spans="1:11" ht="48.95" customHeight="1" x14ac:dyDescent="0.25">
      <c r="A14" s="61"/>
      <c r="B14" s="34"/>
      <c r="C14" s="62"/>
      <c r="D14" s="51"/>
      <c r="E14" s="34"/>
      <c r="F14" s="62"/>
      <c r="G14" s="51"/>
      <c r="H14" s="34"/>
      <c r="I14" s="62"/>
      <c r="J14" s="34"/>
      <c r="K14" s="20"/>
    </row>
    <row r="15" spans="1:11" ht="48" customHeight="1" thickBot="1" x14ac:dyDescent="0.3">
      <c r="A15" s="64"/>
      <c r="B15" s="43"/>
      <c r="C15" s="65"/>
      <c r="D15" s="42"/>
      <c r="E15" s="43"/>
      <c r="F15" s="65"/>
      <c r="G15" s="42"/>
      <c r="H15" s="43"/>
      <c r="I15" s="65"/>
      <c r="J15" s="43"/>
      <c r="K15" s="21"/>
    </row>
    <row r="16" spans="1:11" ht="18.95" customHeight="1" x14ac:dyDescent="0.25">
      <c r="A16" s="5"/>
      <c r="B16" s="5"/>
      <c r="C16" s="5"/>
      <c r="D16" s="5"/>
      <c r="E16" s="5"/>
      <c r="F16" s="5"/>
      <c r="G16" s="5"/>
      <c r="H16" s="5"/>
      <c r="I16" s="5"/>
      <c r="J16" s="5"/>
      <c r="K16" s="6"/>
    </row>
    <row r="17" spans="1:11" ht="48.95" customHeight="1" x14ac:dyDescent="0.25">
      <c r="A17" s="66" t="s">
        <v>274</v>
      </c>
      <c r="B17" s="26"/>
      <c r="C17" s="26"/>
      <c r="D17" s="26"/>
      <c r="E17" s="26"/>
      <c r="F17" s="26"/>
      <c r="G17" s="26"/>
      <c r="H17" s="26"/>
      <c r="I17" s="26"/>
      <c r="J17" s="26"/>
      <c r="K17" s="26"/>
    </row>
    <row r="18" spans="1:11" ht="15.95" customHeight="1" thickBot="1" x14ac:dyDescent="0.3">
      <c r="A18" s="5"/>
      <c r="B18" s="5"/>
      <c r="C18" s="5"/>
      <c r="D18" s="5"/>
      <c r="E18" s="5"/>
      <c r="F18" s="5"/>
      <c r="G18" s="5"/>
      <c r="H18" s="5"/>
      <c r="I18" s="5"/>
      <c r="J18" s="5"/>
      <c r="K18" s="6"/>
    </row>
    <row r="19" spans="1:11" ht="48.95" customHeight="1" x14ac:dyDescent="0.25">
      <c r="A19" s="67" t="s">
        <v>30</v>
      </c>
      <c r="B19" s="58"/>
      <c r="C19" s="68" t="s">
        <v>270</v>
      </c>
      <c r="D19" s="57"/>
      <c r="E19" s="58"/>
      <c r="F19" s="68" t="s">
        <v>275</v>
      </c>
      <c r="G19" s="57"/>
      <c r="H19" s="58"/>
      <c r="I19" s="69" t="s">
        <v>272</v>
      </c>
      <c r="J19" s="60"/>
      <c r="K19" s="6"/>
    </row>
    <row r="20" spans="1:11" ht="48.95" customHeight="1" x14ac:dyDescent="0.25">
      <c r="A20" s="61"/>
      <c r="B20" s="34"/>
      <c r="C20" s="62"/>
      <c r="D20" s="51"/>
      <c r="E20" s="34"/>
      <c r="F20" s="62"/>
      <c r="G20" s="51"/>
      <c r="H20" s="34"/>
      <c r="I20" s="63"/>
      <c r="J20" s="53"/>
      <c r="K20" s="6"/>
    </row>
    <row r="21" spans="1:11" ht="48.95" customHeight="1" x14ac:dyDescent="0.25">
      <c r="A21" s="61"/>
      <c r="B21" s="34"/>
      <c r="C21" s="62"/>
      <c r="D21" s="51"/>
      <c r="E21" s="34"/>
      <c r="F21" s="62"/>
      <c r="G21" s="51"/>
      <c r="H21" s="34"/>
      <c r="I21" s="63"/>
      <c r="J21" s="53"/>
      <c r="K21" s="6"/>
    </row>
    <row r="22" spans="1:11" ht="48.95" customHeight="1" x14ac:dyDescent="0.25">
      <c r="A22" s="61"/>
      <c r="B22" s="34"/>
      <c r="C22" s="62"/>
      <c r="D22" s="51"/>
      <c r="E22" s="34"/>
      <c r="F22" s="62"/>
      <c r="G22" s="51"/>
      <c r="H22" s="34"/>
      <c r="I22" s="63"/>
      <c r="J22" s="53"/>
      <c r="K22" s="6"/>
    </row>
    <row r="23" spans="1:11" ht="48.95" customHeight="1" x14ac:dyDescent="0.25">
      <c r="A23" s="61"/>
      <c r="B23" s="34"/>
      <c r="C23" s="62"/>
      <c r="D23" s="51"/>
      <c r="E23" s="34"/>
      <c r="F23" s="62"/>
      <c r="G23" s="51"/>
      <c r="H23" s="34"/>
      <c r="I23" s="63"/>
      <c r="J23" s="53"/>
      <c r="K23" s="6"/>
    </row>
    <row r="24" spans="1:11" ht="48.95" customHeight="1" x14ac:dyDescent="0.25">
      <c r="A24" s="61"/>
      <c r="B24" s="34"/>
      <c r="C24" s="62"/>
      <c r="D24" s="51"/>
      <c r="E24" s="34"/>
      <c r="F24" s="62"/>
      <c r="G24" s="51"/>
      <c r="H24" s="34"/>
      <c r="I24" s="63"/>
      <c r="J24" s="53"/>
      <c r="K24" s="6"/>
    </row>
    <row r="25" spans="1:11" ht="48.95" customHeight="1" x14ac:dyDescent="0.25">
      <c r="A25" s="61"/>
      <c r="B25" s="34"/>
      <c r="C25" s="62"/>
      <c r="D25" s="51"/>
      <c r="E25" s="34"/>
      <c r="F25" s="62"/>
      <c r="G25" s="51"/>
      <c r="H25" s="34"/>
      <c r="I25" s="63"/>
      <c r="J25" s="53"/>
      <c r="K25" s="6"/>
    </row>
    <row r="26" spans="1:11" ht="48.95" customHeight="1" x14ac:dyDescent="0.25">
      <c r="A26" s="61"/>
      <c r="B26" s="34"/>
      <c r="C26" s="62"/>
      <c r="D26" s="51"/>
      <c r="E26" s="34"/>
      <c r="F26" s="62"/>
      <c r="G26" s="51"/>
      <c r="H26" s="34"/>
      <c r="I26" s="63"/>
      <c r="J26" s="53"/>
      <c r="K26" s="6"/>
    </row>
    <row r="27" spans="1:11" ht="48.95" customHeight="1" x14ac:dyDescent="0.25">
      <c r="A27" s="61"/>
      <c r="B27" s="34"/>
      <c r="C27" s="62"/>
      <c r="D27" s="51"/>
      <c r="E27" s="34"/>
      <c r="F27" s="62"/>
      <c r="G27" s="51"/>
      <c r="H27" s="34"/>
      <c r="I27" s="63"/>
      <c r="J27" s="53"/>
      <c r="K27" s="6"/>
    </row>
    <row r="28" spans="1:11" ht="48.95" customHeight="1" x14ac:dyDescent="0.25">
      <c r="A28" s="61"/>
      <c r="B28" s="34"/>
      <c r="C28" s="62"/>
      <c r="D28" s="51"/>
      <c r="E28" s="34"/>
      <c r="F28" s="62"/>
      <c r="G28" s="51"/>
      <c r="H28" s="34"/>
      <c r="I28" s="63"/>
      <c r="J28" s="53"/>
      <c r="K28" s="6"/>
    </row>
    <row r="29" spans="1:11" ht="48.95" customHeight="1" x14ac:dyDescent="0.25">
      <c r="A29" s="61"/>
      <c r="B29" s="34"/>
      <c r="C29" s="62"/>
      <c r="D29" s="51"/>
      <c r="E29" s="34"/>
      <c r="F29" s="62"/>
      <c r="G29" s="51"/>
      <c r="H29" s="34"/>
      <c r="I29" s="63"/>
      <c r="J29" s="53"/>
      <c r="K29" s="6"/>
    </row>
    <row r="31" spans="1:11" ht="33" customHeight="1" x14ac:dyDescent="0.25">
      <c r="A31" s="47"/>
      <c r="B31" s="26"/>
      <c r="C31" s="26"/>
      <c r="D31" s="26"/>
      <c r="E31" s="26"/>
      <c r="F31" s="26"/>
      <c r="G31" s="26"/>
      <c r="H31" s="26"/>
      <c r="I31" s="26"/>
      <c r="J31" s="26"/>
    </row>
    <row r="33" spans="1:10" ht="15.95" customHeight="1" x14ac:dyDescent="0.25">
      <c r="A33" s="55" t="s">
        <v>276</v>
      </c>
      <c r="B33" s="26"/>
      <c r="C33" s="26"/>
      <c r="D33" s="26"/>
      <c r="E33" s="26"/>
      <c r="F33" s="26"/>
      <c r="G33" s="26"/>
      <c r="H33" s="26"/>
      <c r="I33" s="26"/>
      <c r="J33" s="26"/>
    </row>
    <row r="34" spans="1:10" ht="15.95" customHeight="1" thickBot="1" x14ac:dyDescent="0.3"/>
    <row r="35" spans="1:10" ht="15.95" customHeight="1" x14ac:dyDescent="0.25">
      <c r="A35" s="11" t="s">
        <v>29</v>
      </c>
      <c r="B35" s="56" t="s">
        <v>277</v>
      </c>
      <c r="C35" s="57"/>
      <c r="D35" s="57"/>
      <c r="E35" s="57"/>
      <c r="F35" s="57"/>
      <c r="G35" s="58"/>
      <c r="H35" s="59" t="s">
        <v>278</v>
      </c>
      <c r="I35" s="57"/>
      <c r="J35" s="60"/>
    </row>
    <row r="36" spans="1:10" ht="48" customHeight="1" x14ac:dyDescent="0.25">
      <c r="A36" s="22" t="s">
        <v>279</v>
      </c>
      <c r="B36" s="54" t="s">
        <v>280</v>
      </c>
      <c r="C36" s="51"/>
      <c r="D36" s="51"/>
      <c r="E36" s="51"/>
      <c r="F36" s="51"/>
      <c r="G36" s="34"/>
      <c r="H36" s="52"/>
      <c r="I36" s="51"/>
      <c r="J36" s="53"/>
    </row>
    <row r="37" spans="1:10" ht="48" customHeight="1" x14ac:dyDescent="0.25">
      <c r="A37" s="22" t="s">
        <v>281</v>
      </c>
      <c r="B37" s="54" t="s">
        <v>282</v>
      </c>
      <c r="C37" s="51"/>
      <c r="D37" s="51"/>
      <c r="E37" s="51"/>
      <c r="F37" s="51"/>
      <c r="G37" s="34"/>
      <c r="H37" s="52"/>
      <c r="I37" s="51"/>
      <c r="J37" s="53"/>
    </row>
    <row r="38" spans="1:10" ht="48" customHeight="1" x14ac:dyDescent="0.25">
      <c r="A38" s="22" t="s">
        <v>283</v>
      </c>
      <c r="B38" s="54" t="s">
        <v>284</v>
      </c>
      <c r="C38" s="51"/>
      <c r="D38" s="51"/>
      <c r="E38" s="51"/>
      <c r="F38" s="51"/>
      <c r="G38" s="34"/>
      <c r="H38" s="52"/>
      <c r="I38" s="51"/>
      <c r="J38" s="53"/>
    </row>
    <row r="39" spans="1:10" ht="48" customHeight="1" x14ac:dyDescent="0.25">
      <c r="A39" s="23"/>
      <c r="B39" s="50"/>
      <c r="C39" s="51"/>
      <c r="D39" s="51"/>
      <c r="E39" s="51"/>
      <c r="F39" s="51"/>
      <c r="G39" s="34"/>
      <c r="H39" s="52"/>
      <c r="I39" s="51"/>
      <c r="J39" s="53"/>
    </row>
    <row r="40" spans="1:10" ht="48" customHeight="1" x14ac:dyDescent="0.25">
      <c r="A40" s="23"/>
      <c r="B40" s="50"/>
      <c r="C40" s="51"/>
      <c r="D40" s="51"/>
      <c r="E40" s="51"/>
      <c r="F40" s="51"/>
      <c r="G40" s="34"/>
      <c r="H40" s="52"/>
      <c r="I40" s="51"/>
      <c r="J40" s="53"/>
    </row>
    <row r="41" spans="1:10" ht="48" customHeight="1" x14ac:dyDescent="0.25">
      <c r="A41" s="23"/>
      <c r="B41" s="50"/>
      <c r="C41" s="51"/>
      <c r="D41" s="51"/>
      <c r="E41" s="51"/>
      <c r="F41" s="51"/>
      <c r="G41" s="34"/>
      <c r="H41" s="52"/>
      <c r="I41" s="51"/>
      <c r="J41" s="53"/>
    </row>
    <row r="42" spans="1:10" ht="48" customHeight="1" x14ac:dyDescent="0.25">
      <c r="A42" s="23"/>
      <c r="B42" s="50"/>
      <c r="C42" s="51"/>
      <c r="D42" s="51"/>
      <c r="E42" s="51"/>
      <c r="F42" s="51"/>
      <c r="G42" s="34"/>
      <c r="H42" s="52"/>
      <c r="I42" s="51"/>
      <c r="J42" s="53"/>
    </row>
    <row r="43" spans="1:10" ht="48" customHeight="1" x14ac:dyDescent="0.25">
      <c r="A43" s="23"/>
      <c r="B43" s="50"/>
      <c r="C43" s="51"/>
      <c r="D43" s="51"/>
      <c r="E43" s="51"/>
      <c r="F43" s="51"/>
      <c r="G43" s="34"/>
      <c r="H43" s="52"/>
      <c r="I43" s="51"/>
      <c r="J43" s="53"/>
    </row>
    <row r="44" spans="1:10" ht="48" customHeight="1" x14ac:dyDescent="0.25">
      <c r="A44" s="23"/>
      <c r="B44" s="50"/>
      <c r="C44" s="51"/>
      <c r="D44" s="51"/>
      <c r="E44" s="51"/>
      <c r="F44" s="51"/>
      <c r="G44" s="34"/>
      <c r="H44" s="52"/>
      <c r="I44" s="51"/>
      <c r="J44" s="53"/>
    </row>
    <row r="45" spans="1:10" ht="48" customHeight="1" x14ac:dyDescent="0.25">
      <c r="A45" s="23"/>
      <c r="B45" s="50"/>
      <c r="C45" s="51"/>
      <c r="D45" s="51"/>
      <c r="E45" s="51"/>
      <c r="F45" s="51"/>
      <c r="G45" s="34"/>
      <c r="H45" s="52"/>
      <c r="I45" s="51"/>
      <c r="J45" s="53"/>
    </row>
    <row r="46" spans="1:10" ht="48.95" customHeight="1" thickBot="1" x14ac:dyDescent="0.3">
      <c r="A46" s="24"/>
      <c r="B46" s="41"/>
      <c r="C46" s="42"/>
      <c r="D46" s="42"/>
      <c r="E46" s="42"/>
      <c r="F46" s="42"/>
      <c r="G46" s="43"/>
      <c r="H46" s="44"/>
      <c r="I46" s="45"/>
      <c r="J46" s="46"/>
    </row>
    <row r="48" spans="1:10" ht="102" customHeight="1" x14ac:dyDescent="0.25">
      <c r="A48" s="47" t="s">
        <v>285</v>
      </c>
      <c r="B48" s="26"/>
      <c r="C48" s="26"/>
      <c r="D48" s="26"/>
      <c r="E48" s="26"/>
      <c r="F48" s="26"/>
      <c r="G48" s="26"/>
      <c r="H48" s="26"/>
      <c r="I48" s="26"/>
      <c r="J48" s="26"/>
    </row>
    <row r="51" spans="1:10" x14ac:dyDescent="0.25">
      <c r="A51" s="48" t="s">
        <v>286</v>
      </c>
      <c r="B51" s="26"/>
      <c r="C51" s="26"/>
      <c r="D51" s="26"/>
      <c r="E51" s="49"/>
      <c r="F51" s="26"/>
      <c r="G51" s="26"/>
      <c r="H51" s="26"/>
      <c r="I51" s="26"/>
      <c r="J51" s="26"/>
    </row>
    <row r="53" spans="1:10" x14ac:dyDescent="0.25">
      <c r="A53" s="48" t="s">
        <v>287</v>
      </c>
      <c r="B53" s="26"/>
      <c r="C53" s="26"/>
      <c r="D53" s="26"/>
      <c r="E53" s="49"/>
      <c r="F53" s="26"/>
      <c r="G53" s="26"/>
      <c r="H53" s="26"/>
      <c r="I53" s="26"/>
      <c r="J53" s="26"/>
    </row>
    <row r="100" spans="1:1" ht="15.75" x14ac:dyDescent="0.25">
      <c r="A100" t="s">
        <v>288</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7" ma:contentTypeDescription="Create a new document." ma:contentTypeScope="" ma:versionID="cb6f43d7ee569db9be61cfc457756e52">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b941fd20f9c19bd6acf8fb29cf4710ec"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9BF3C8-3684-421A-AF38-B80881378CF2}">
  <ds:schemaRefs>
    <ds:schemaRef ds:uri="http://purl.org/dc/terms/"/>
    <ds:schemaRef ds:uri="http://schemas.microsoft.com/office/2006/metadata/properties"/>
    <ds:schemaRef ds:uri="http://purl.org/dc/dcmitype/"/>
    <ds:schemaRef ds:uri="http://purl.org/dc/elements/1.1/"/>
    <ds:schemaRef ds:uri="2a4aba02-29a2-496d-8bf3-6c1a8cc45ff5"/>
    <ds:schemaRef ds:uri="http://schemas.microsoft.com/office/infopath/2007/PartnerControls"/>
    <ds:schemaRef ds:uri="http://schemas.microsoft.com/office/2006/documentManagement/types"/>
    <ds:schemaRef ds:uri="http://schemas.openxmlformats.org/package/2006/metadata/core-properties"/>
    <ds:schemaRef ds:uri="07254a45-8beb-40bf-8089-d9c1fbed0123"/>
    <ds:schemaRef ds:uri="http://www.w3.org/XML/1998/namespace"/>
  </ds:schemaRefs>
</ds:datastoreItem>
</file>

<file path=customXml/itemProps2.xml><?xml version="1.0" encoding="utf-8"?>
<ds:datastoreItem xmlns:ds="http://schemas.openxmlformats.org/officeDocument/2006/customXml" ds:itemID="{A8BEBB5E-5558-4223-AA41-8E207C794C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04A8B6-804D-454B-8EA2-926350BA2E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cp:lastPrinted>2023-09-26T10:27:06Z</cp:lastPrinted>
  <dcterms:created xsi:type="dcterms:W3CDTF">2023-04-04T12:16:45Z</dcterms:created>
  <dcterms:modified xsi:type="dcterms:W3CDTF">2023-10-04T10:54:24Z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