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827"/>
  <workbookPr/>
  <mc:AlternateContent xmlns:mc="http://schemas.openxmlformats.org/markup-compatibility/2006">
    <mc:Choice Requires="x15">
      <x15ac:absPath xmlns:x15ac="http://schemas.microsoft.com/office/spreadsheetml/2010/11/ac" url="https://ligonine541-my.sharepoint.com/personal/elena_barauskiene_silutesligonine_lt/Documents/Darbalaukis/2023/PIRKIMAI/VIENKARTINĖS PRIEMONĖS/2/PIRKIMAS/SUTARTYS/SKIRGESA/Pasiūlymas/"/>
    </mc:Choice>
  </mc:AlternateContent>
  <xr:revisionPtr revIDLastSave="0" documentId="8_{0E3BCCE1-D915-4796-BEF0-7EBF47A66BF9}" xr6:coauthVersionLast="47" xr6:coauthVersionMax="47" xr10:uidLastSave="{00000000-0000-0000-0000-000000000000}"/>
  <bookViews>
    <workbookView xWindow="-120" yWindow="-120" windowWidth="29040" windowHeight="15840" xr2:uid="{00000000-000D-0000-FFFF-FFFF00000000}"/>
  </bookViews>
  <sheets>
    <sheet name="Sheet1" sheetId="1" r:id="rId1"/>
  </sheets>
  <calcPr calcId="191029" fullPrecision="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22" i="1" l="1"/>
  <c r="J124" i="1" s="1"/>
  <c r="J123" i="1" s="1"/>
  <c r="J121" i="1"/>
  <c r="J15" i="1"/>
  <c r="J17" i="1" s="1"/>
  <c r="J16" i="1" s="1"/>
  <c r="J14" i="1"/>
  <c r="J55" i="1"/>
  <c r="J57" i="1" s="1"/>
  <c r="J56" i="1" s="1"/>
  <c r="J54" i="1"/>
  <c r="J52" i="1"/>
  <c r="J27" i="1"/>
  <c r="J29" i="1" s="1"/>
  <c r="J28" i="1" s="1"/>
  <c r="J24" i="1"/>
  <c r="J10" i="1"/>
  <c r="J12" i="1" s="1"/>
  <c r="J11" i="1" s="1"/>
  <c r="J9" i="1"/>
  <c r="J8" i="1"/>
  <c r="J133" i="1" l="1"/>
  <c r="J135" i="1" s="1"/>
  <c r="J134" i="1" s="1"/>
  <c r="J132" i="1"/>
  <c r="J99" i="1"/>
  <c r="J98" i="1" s="1"/>
  <c r="J97" i="1"/>
  <c r="J96" i="1"/>
  <c r="J72" i="1"/>
  <c r="J74" i="1" s="1"/>
  <c r="J73" i="1" s="1"/>
  <c r="J111" i="1"/>
  <c r="J112" i="1" s="1"/>
  <c r="J114" i="1" s="1"/>
  <c r="J113" i="1" s="1"/>
  <c r="J81" i="1"/>
  <c r="J82" i="1" s="1"/>
  <c r="J84" i="1" s="1"/>
  <c r="J83" i="1" s="1"/>
  <c r="J76" i="1"/>
  <c r="J77" i="1" s="1"/>
  <c r="J79" i="1" s="1"/>
  <c r="J78" i="1" s="1"/>
  <c r="J71" i="1"/>
  <c r="J66" i="1"/>
  <c r="J65" i="1"/>
  <c r="J47" i="1"/>
  <c r="J48" i="1" s="1"/>
  <c r="J50" i="1" s="1"/>
  <c r="J49" i="1" s="1"/>
  <c r="J42" i="1"/>
  <c r="J41" i="1"/>
  <c r="J36" i="1"/>
  <c r="J37" i="1" s="1"/>
  <c r="J39" i="1" s="1"/>
  <c r="J38" i="1" s="1"/>
  <c r="J31" i="1"/>
  <c r="J32" i="1" s="1"/>
  <c r="J34" i="1" s="1"/>
  <c r="J33" i="1" s="1"/>
  <c r="J19" i="1"/>
  <c r="J20" i="1" s="1"/>
  <c r="J22" i="1" s="1"/>
  <c r="J21" i="1" s="1"/>
  <c r="J67" i="1" l="1"/>
  <c r="J69" i="1" s="1"/>
  <c r="J68" i="1" s="1"/>
  <c r="J43" i="1"/>
  <c r="J45" i="1" s="1"/>
  <c r="J44" i="1" s="1"/>
</calcChain>
</file>

<file path=xl/sharedStrings.xml><?xml version="1.0" encoding="utf-8"?>
<sst xmlns="http://schemas.openxmlformats.org/spreadsheetml/2006/main" count="274" uniqueCount="219">
  <si>
    <t>VIENKARTINIŲ MEDICININIŲ PRIEMONIŲ TECHNINĖ SPECIFIKACIJA</t>
  </si>
  <si>
    <t>Pirkimo dalies Nr.</t>
  </si>
  <si>
    <t>Prekės pavadinimas, reikalavimai</t>
  </si>
  <si>
    <t>Mato vienetas</t>
  </si>
  <si>
    <t>Mato vnt. kiekis per 24 mėn.</t>
  </si>
  <si>
    <t>Mato vnt. kaina Eur. be PVM</t>
  </si>
  <si>
    <t>Gamintojas, kodas kataloge, tiksli nuoroda kuriame prisegtame dokumente ir jo puslapyje yra pateikta informacija apie prekę</t>
  </si>
  <si>
    <t>1.</t>
  </si>
  <si>
    <t>Priemonės regioninei anestezijai</t>
  </si>
  <si>
    <t>1.1.</t>
  </si>
  <si>
    <t>Adatos spinalinės. Quincke tipo arba lygiavertės, sterilios, vienkartinės, skaidria jungtimi, su smaigalio nuopjovos žymekliu, likvoro indikatoriumi, gerai matomu bent dvejose adatos jungties plokštumose. Dydžiai nuo 18G iki 27 G, adatų ilgiai 38-50mm, 73-75mm, 88-90mm.</t>
  </si>
  <si>
    <t>vnt.</t>
  </si>
  <si>
    <t>1.2.</t>
  </si>
  <si>
    <t>Rinkinys epidūrinei anestezijai 18G. Rinkinio sudėtis: Tuohy arba lygiavertė adata; graduotas kateteris iš poliamido su užapvalintu atraumatiniu galu, su šoninėmis skylutėmis, RO-kontrastinis, su nukreipėju, su  kateterio sujungikliu; 10ml ±2 LOR švirkštas; antibakterinis filtras, neribojantis judesių filtro fiksatorius.</t>
  </si>
  <si>
    <t>Vnt.</t>
  </si>
  <si>
    <t>Bendra 1 pirkimo dalies pasiūlymo kaina Eur be PVM</t>
  </si>
  <si>
    <t>____proc. PVM</t>
  </si>
  <si>
    <t>Bendra 1 pirkimo dalies pasiūlymo kaina Eur su PVM</t>
  </si>
  <si>
    <t>2.</t>
  </si>
  <si>
    <t>Injekcinės adatos</t>
  </si>
  <si>
    <t>2.1.</t>
  </si>
  <si>
    <t>Injekcinės adatos, sterilios, nepirogeniškos, netoksiškos, supakuotos po 100vnt. 18G-22G</t>
  </si>
  <si>
    <t>dėž.</t>
  </si>
  <si>
    <t>Bendra 2 pirkimo dalies pasiūlymo kaina Eur be PVM</t>
  </si>
  <si>
    <t>Bendra 2 pirkimo dalies pasiūlymo kaina Eur su PVM</t>
  </si>
  <si>
    <t>3.</t>
  </si>
  <si>
    <t>Ašmenys skalpeliams</t>
  </si>
  <si>
    <t>3.1.</t>
  </si>
  <si>
    <t>Ašmenys skalpeliams iš anglinio plieno N100 Nr.11,15,20,22,23</t>
  </si>
  <si>
    <t>Dėž.</t>
  </si>
  <si>
    <t>Bendra 3 pirkimo dalies pasiūlymo kaina Eur be PVM</t>
  </si>
  <si>
    <t>Bendra 3 pirkimo dalies pasiūlymo kaina Eur su PVM</t>
  </si>
  <si>
    <t>4.</t>
  </si>
  <si>
    <t>Rinkinys centrinės venos kateterizavimui</t>
  </si>
  <si>
    <t>4.1.</t>
  </si>
  <si>
    <t>Rinkinys centrinės venos kateterizavimui, 1 kanalo, vienetiniame steriliame įpakavime</t>
  </si>
  <si>
    <t xml:space="preserve"> Rinkinį sudaro: punkcinė adata 18 G, 7±1cm cm; styga-pravedėjas 0,032“-0,035“ vienas galas tiesus-minkštas, kitas J  formos, sužymėtas iš abiejų galų kas 10 cm. Kateteris, pagamintas iš poliuretano, be latekso, 15 - 30 cm ilgio, rentgenokontrastinis, minkštu galiuku, su ilgio atžymomis ir fiksatoriumi. Plėtiklis </t>
  </si>
  <si>
    <t>7-8 Fr, injekcinis gaubtelis, kateterio fiksatorius siūlų pagalba fiksuojamas prie odos. Kanalo spindis 14G ir 16 G</t>
  </si>
  <si>
    <t>Rink.</t>
  </si>
  <si>
    <t>Bendra 4 pirkimo dalies pasiūlymo kaina Eur be PVM</t>
  </si>
  <si>
    <t>Bendra 4 pirkimo dalies pasiūlymo kaina Eur su PVM</t>
  </si>
  <si>
    <t>5.</t>
  </si>
  <si>
    <t>Rinkinys pleuros punkcijai</t>
  </si>
  <si>
    <t>5.1.</t>
  </si>
  <si>
    <t>Rinkinys pleuros punkcijai, vienkartinis, steriliame įpakavime. Minimali rinkinio sudėtis – švirkštas luer-lock galu 60ml(±10ml), trys 80mm(±10mm) ilgio punkcinės adatos 14,16,19 G , išplėtimo linija su trieigiu čiaupu, jungtis tarp kateterio ir maišelio, ne mažiau 2 litrų skysčio surinkimo maišas su 90cm(±10cm) ilgio vamzdeliu.</t>
  </si>
  <si>
    <t>Bendra 5 pirkimo dalies pasiūlymo kaina Eur be PVM</t>
  </si>
  <si>
    <t>Bendra 5 pirkimo dalies pasiūlymo kaina Eur su PVM</t>
  </si>
  <si>
    <t>6.</t>
  </si>
  <si>
    <t>Rinkinys pleuros drenažui</t>
  </si>
  <si>
    <t>6.1.</t>
  </si>
  <si>
    <t>Minimali rinkinio sudėtis-  700-2000 ml graduota plastikinė surinkimo talpa, 120-150cm vamzdelis, kurio galas turi būti pritaikytas skirtingiems krūtinės kateterių dydžiams ,vienetiniame  steriliame įpakavime</t>
  </si>
  <si>
    <t>Bendra 6 pirkimo dalies pasiūlymo kaina Eur be PVM</t>
  </si>
  <si>
    <t>Bendra 12 pirkimo dalies pasiūlymo kaina Eur su PVM</t>
  </si>
  <si>
    <t>7.</t>
  </si>
  <si>
    <t>Prailginimo linijos</t>
  </si>
  <si>
    <t>7.1</t>
  </si>
  <si>
    <t>Prailginimo linija , jungtys Luer-lock, ilgis 90-120 cm,  vienetiniame įpakavime,  sterili</t>
  </si>
  <si>
    <t>7.2</t>
  </si>
  <si>
    <t>Dvišakis konektorius sterilus, be adatos, šakų ilgis 13-15cm, šakų galuose turi būti besisukančios luer jungtys prijungimui prie kitų sistemų</t>
  </si>
  <si>
    <t>Bendra 7 pirkimo dalies pasiūlymo kaina Eur be PVM</t>
  </si>
  <si>
    <t>Bendra 7 pirkimo dalies pasiūlymo kaina Eur su PVM</t>
  </si>
  <si>
    <t>8.</t>
  </si>
  <si>
    <t>Krūtinės ląstos drenas</t>
  </si>
  <si>
    <t>8.1.</t>
  </si>
  <si>
    <t>Krūtinės ląstos drenas, graduotas su dviem angomis iš abiejų pusių  su troakaru, kurio galas kūgio formos, vienetiniame įpakavime, sterilus 10F, 16F, 18F,20F</t>
  </si>
  <si>
    <t>Bendra 8 pirkimo dalies pasiūlymo kaina Eur be PVM</t>
  </si>
  <si>
    <t>Bendra 8 pirkimo dalies pasiūlymo kaina Eur su PVM</t>
  </si>
  <si>
    <t>9.</t>
  </si>
  <si>
    <t>Endotrachėjiniai vamzdeliai</t>
  </si>
  <si>
    <t>9.1.</t>
  </si>
  <si>
    <t>Endotrachėjiniai vamzdeliai su manžete Nr.3.0-8.5</t>
  </si>
  <si>
    <t>9.2.</t>
  </si>
  <si>
    <t>Endotrachėjiniai vamzdeliai be manžetės Nr.2.5-4.0</t>
  </si>
  <si>
    <t>Bendra 9 pirkimo dalies pasiūlymo kaina Eur be PVM</t>
  </si>
  <si>
    <t>Bendra 9 pirkimo dalies pasiūlymo kaina Eur su PVM</t>
  </si>
  <si>
    <t>10.</t>
  </si>
  <si>
    <t>Priemonės biopsijai</t>
  </si>
  <si>
    <t>10.1.</t>
  </si>
  <si>
    <t>Biopsinės kasetės su dangteliu 32x26mm(±1mm)</t>
  </si>
  <si>
    <t>10.2.</t>
  </si>
  <si>
    <t>Biopsinės kempinėlės  tinkančios dėti į 10.1 dalyje siūlomas biopsines kasetes</t>
  </si>
  <si>
    <t>Bendra 10 pirkimo dalies pasiūlymo kaina Eur be PVM</t>
  </si>
  <si>
    <t>Bendra 10 pirkimo dalies pasiūlymo kaina Eur su PVM</t>
  </si>
  <si>
    <t>11.</t>
  </si>
  <si>
    <t>Vamzdeliai sujungimo-atsiurbimo</t>
  </si>
  <si>
    <t>11.1</t>
  </si>
  <si>
    <t>Vamzdelis sujungimo-atsiurbimo CH 22-25  210-300cm vienkartinis sterilus</t>
  </si>
  <si>
    <t>11.2</t>
  </si>
  <si>
    <t>Vamzdelis sujungimo-atsiurbimo CH 30  210-300cm vienkartinis sterilus</t>
  </si>
  <si>
    <t>Bendra 11 pirkimo dalies pasiūlymo kaina Eur be PVM</t>
  </si>
  <si>
    <t>Bendra 11 pirkimo dalies pasiūlymo kaina Eur su PVM</t>
  </si>
  <si>
    <t>12.</t>
  </si>
  <si>
    <t>Drenas žaizdai silikoninis,</t>
  </si>
  <si>
    <t>12.1.</t>
  </si>
  <si>
    <t>Drenas žaizdai silikoninis, lankstus, skaidrus su šešiomis šoninėmis angomis ir atviru galu, su rentgeno kontrastine juostele, ilgis 500mm(±20), dydžiai  CH 08 -24 vienetiniame įpakavime, sterilus</t>
  </si>
  <si>
    <t>Bendra 12 pirkimo dalies pasiūlymo kaina Eur be PVM</t>
  </si>
  <si>
    <t>13.</t>
  </si>
  <si>
    <t>Aktyvaus drenažo talpa</t>
  </si>
  <si>
    <t>13.1.</t>
  </si>
  <si>
    <t>Aktyvaus drenažo talpa ne mažiau 500ml su redon tipo arba lygiaverčiu drenu CH 14,16,18</t>
  </si>
  <si>
    <t>Bendra 13 pirkimo dalies pasiūlymo kaina Eur be PVM</t>
  </si>
  <si>
    <t>Bendra 13 pirkimo dalies pasiūlymo kaina Eur su PVM</t>
  </si>
  <si>
    <t>14.</t>
  </si>
  <si>
    <t>14.1.</t>
  </si>
  <si>
    <t>Aktyvaus drenažo talpa, ne mažiau 500ml su redon tipo arba lygiaverčiu drenu CH 14,16,18 su lenktu nerūdijančio plieno trokaru</t>
  </si>
  <si>
    <t>Bendra 14 pirkimo dalies pasiūlymo kaina Eur be PVM</t>
  </si>
  <si>
    <t>Bendra 14 pirkimo dalies pasiūlymo kaina Eur su PVM</t>
  </si>
  <si>
    <t>15.</t>
  </si>
  <si>
    <t>Atsiurbimo kateteris ginekologinis</t>
  </si>
  <si>
    <t>15.1.</t>
  </si>
  <si>
    <t>Atsiurbimo kateteris ginekologinis Karman arba lygiavertis, vienkartinis, sterilus, dydžiai  5,6,7,8,9.</t>
  </si>
  <si>
    <t>Bendra 15 pirkimo dalies pasiūlymo kaina Eur be PVM</t>
  </si>
  <si>
    <t>Bendra 15 pirkimo dalies pasiūlymo kaina Eur su PVM</t>
  </si>
  <si>
    <t>16.</t>
  </si>
  <si>
    <t>Nosies tamponai kraujavimui stabdyti</t>
  </si>
  <si>
    <t>16.1.</t>
  </si>
  <si>
    <t>Nosies tamponai kraujavimui stabdyti Rhapid Rhino arba lygiaverčiai ilgis 750mm , anterior/posterior</t>
  </si>
  <si>
    <t>Bendra 16 pirkimo dalies pasiūlymo kaina Eur be PVM</t>
  </si>
  <si>
    <t>Bendra 16 pirkimo dalies pasiūlymo kaina Eur su PVM</t>
  </si>
  <si>
    <t>17.</t>
  </si>
  <si>
    <t>Operacinis apklotas su plyšiu</t>
  </si>
  <si>
    <t>17.1.</t>
  </si>
  <si>
    <t>Operacinis apklotas su plyšiu iš didelio sugeriamumo neaustinės medžiagos 200x260cm (±20cm), su papildomu medžiagos sluoksniu 70x100cm(±5cm), plyšys 20(±3cm)x100 (±5cm)cm, sterilus, vienetinėje pakuotėje</t>
  </si>
  <si>
    <t>Bendra 17 pirkimo dalies pasiūlymo kaina Eur be PVM</t>
  </si>
  <si>
    <t>Bendra 17 pirkimo dalies pasiūlymo kaina Eur su PVM</t>
  </si>
  <si>
    <t>18.</t>
  </si>
  <si>
    <t>Izoliuojanti kojinė ortopedinėms operacijoms</t>
  </si>
  <si>
    <t>18.1.</t>
  </si>
  <si>
    <t>Izoliuojanti kojinė ortopedinėms operacijoms , pagaminta iš didelio sugeriamumo neaustinės medžiagos , padengtos  polietileno plėvele išorinėje pusėje, nelaidi skysčiams, dydis 20 x 65 cm ( ± 5cm), sterili, vienetinėje pakuotėje</t>
  </si>
  <si>
    <t>Bendra 18 pirkimo dalies pasiūlymo kaina Eur be PVM</t>
  </si>
  <si>
    <t>Bendra 18 pirkimo dalies pasiūlymo kaina Eur su PVM</t>
  </si>
  <si>
    <t>19.</t>
  </si>
  <si>
    <t>Echoskopo daviklio dangalas</t>
  </si>
  <si>
    <t>19.1.</t>
  </si>
  <si>
    <t>Echoskopo daviklio dangalas vaginaliniam tyrimui,  vienetinėje pakuotėje</t>
  </si>
  <si>
    <t>Bendra 19 pirkimo dalies pasiūlymo kaina Eur be PVM</t>
  </si>
  <si>
    <t>Bendra 19 pirkimo dalies pasiūlymo kaina Eur su PVM</t>
  </si>
  <si>
    <t>20.</t>
  </si>
  <si>
    <t>Elektrodai EKG  monitoringui</t>
  </si>
  <si>
    <t>20.1.</t>
  </si>
  <si>
    <t>Elektrodai EKG  monitoringui, visi sensoriai padengti aukštos kokybės Ag/AgCl sluoksniu,  iš anksto ištepti geliu, be latekso, nesterilūs,  vienkartiniai, suaugusiems</t>
  </si>
  <si>
    <t>Bendra 20 pirkimo dalies pasiūlymo kaina Eur be PVM</t>
  </si>
  <si>
    <t>Bendra 20 pirkimo dalies pasiūlymo kaina Eur su PVM</t>
  </si>
  <si>
    <t>21.</t>
  </si>
  <si>
    <t>EKG gelis</t>
  </si>
  <si>
    <t>21.1.</t>
  </si>
  <si>
    <t>EKG gelis, visiškai tirpus vandenyje, labai laidus, nedirginantis odos , be druskų , supakuotas po 200-300 gramų</t>
  </si>
  <si>
    <t>kg</t>
  </si>
  <si>
    <t>Bendra 21 pirkimo dalies pasiūlymo kaina Eur be PVM</t>
  </si>
  <si>
    <t>Bendra 21 pirkimo dalies pasiūlymo kaina Eur su PVM</t>
  </si>
  <si>
    <t>22.</t>
  </si>
  <si>
    <t>Elektroninis medicininis  termometras</t>
  </si>
  <si>
    <t>22.1.</t>
  </si>
  <si>
    <t xml:space="preserve"> Elektroninis medicininis  termometras, su pirmine metrologine patikra</t>
  </si>
  <si>
    <t>Bendra 22 pirkimo dalies pasiūlymo kaina Eur be PVM</t>
  </si>
  <si>
    <t>Bendra 22 pirkimo dalies pasiūlymo kaina Eur su PVM</t>
  </si>
  <si>
    <t>23.</t>
  </si>
  <si>
    <t>Antgaliai dozatoriui</t>
  </si>
  <si>
    <t>23.1.</t>
  </si>
  <si>
    <t>Antgalis dozatoriui 1-200µl geltoni, polipropileniniai, Eppendorfo tipo dozatoriui</t>
  </si>
  <si>
    <t>23.2.</t>
  </si>
  <si>
    <t>Antgalis dozatoriui 100-1000µl mėlyni, polipropileniniai</t>
  </si>
  <si>
    <t>Bendra 23 pirkimo dalies pasiūlymo kaina Eur be PVM</t>
  </si>
  <si>
    <t>Bendra 23 pirkimo dalies pasiūlymo kaina Eur su PVM</t>
  </si>
  <si>
    <t>24.</t>
  </si>
  <si>
    <t>Elastinis tvarstis</t>
  </si>
  <si>
    <t>24.1.</t>
  </si>
  <si>
    <t>Elastinis tvarstis, 8cm (± 1) cm x 350cm (±10 cm), pagamintas iš na mažiau kaip  96% medvilnės ir 4% latekso, elastingumas ne mažiau kaip 170%</t>
  </si>
  <si>
    <t>Bendra 24 pirkimo dalies pasiūlymo kaina Eur be PVM</t>
  </si>
  <si>
    <t>Bendra 24 pirkimo dalies pasiūlymo kaina Eur su PVM</t>
  </si>
  <si>
    <t>25.</t>
  </si>
  <si>
    <t>Kapiliarinio kraujo paėmimo sistemos</t>
  </si>
  <si>
    <t>25.1</t>
  </si>
  <si>
    <t>Klinikinei chemijai 200µ</t>
  </si>
  <si>
    <t>25.2</t>
  </si>
  <si>
    <t>Hematologijai 200µ</t>
  </si>
  <si>
    <t>Bendra 25 pirkimo dalies pasiūlymo kaina Eur be PVM</t>
  </si>
  <si>
    <t>Bendra 25 pirkimo dalies pasiūlymo kaina Eur su PVM</t>
  </si>
  <si>
    <t xml:space="preserve">26. </t>
  </si>
  <si>
    <t>Stikleliai</t>
  </si>
  <si>
    <t>26.1</t>
  </si>
  <si>
    <t>Objektyviniai stikleliai 26/76mm(±2mm), matiniu kraštu</t>
  </si>
  <si>
    <t>26.2</t>
  </si>
  <si>
    <t>Objektyviniai stikleliai 26/76mm(±2mm), šlifuotu kraštu</t>
  </si>
  <si>
    <t>26.3</t>
  </si>
  <si>
    <t>Dengiamieji stikleliai 24/24mm(±2mm)</t>
  </si>
  <si>
    <t>Bendra 26 pirkimo dalies pasiūlymo kaina Eur be PVM</t>
  </si>
  <si>
    <t>Bendra 26 pirkimo dalies pasiūlymo kaina Eur su PVM</t>
  </si>
  <si>
    <r>
      <t>27.</t>
    </r>
    <r>
      <rPr>
        <sz val="7"/>
        <color theme="1"/>
        <rFont val="Times New Roman"/>
        <family val="1"/>
        <charset val="186"/>
      </rPr>
      <t xml:space="preserve">  </t>
    </r>
    <r>
      <rPr>
        <sz val="12"/>
        <color theme="1"/>
        <rFont val="Times New Roman"/>
        <family val="1"/>
        <charset val="186"/>
      </rPr>
      <t> </t>
    </r>
  </si>
  <si>
    <t>Arterinio kraujo paėmimo sistema</t>
  </si>
  <si>
    <t>27.1.</t>
  </si>
  <si>
    <t>Bendra 27 pirkimo dalies pasiūlymo kaina Eur be PVM</t>
  </si>
  <si>
    <t>Bendra 27 pirkimo dalies pasiūlymo kaina Eur su PVM</t>
  </si>
  <si>
    <t>Bendra kaina Eur. be PVM, įvertinus nurodytą kiekį
(4x5)</t>
  </si>
  <si>
    <t>Saugi arterinio kraujo paėmimo sistema su adata, tinkanti naudoti su kraujo dujų analizatoriumi; sterili; savaime užsipildanti; su sausu heparinu, laisvai judančiu švirkšto cilindre; elektrolitams subalansuoto heparino kiekis ne mažiau 60 IU; orą išstumiančia ir neleidžiančia iš aplinkos orui patekti į mėginį „kepurėle-vožtuvu”; pamaišymo rutuliuku; saugiu adatos nuėmimo įtaisu; švirkšto tūris 1,5 ml; adatos ilgis 25 mm; adatos diametras 23G; įpakuota po1 vnt.; su numatyta pakuotės atidarymo vieta; su nurodyta galiojimo data.</t>
  </si>
  <si>
    <t>__5__proc. PVM</t>
  </si>
  <si>
    <t>5 proc. PVM</t>
  </si>
  <si>
    <t>21 proc. PVM</t>
  </si>
  <si>
    <t>Egemen Tibbi Medikal, TSPQKXXXX 
Žr. „KONFIDENCIALU_Katalogai“ .pdf, 1-4 psl.</t>
  </si>
  <si>
    <t>Egemen Tibbi Medikal, TSEPIS18903
Žr. „KONFIDENCIALU_Katalogai“ .pdf, 5-8 psl.</t>
  </si>
  <si>
    <t>Jiangsu Kanghua Medical Equipment Co LTD, Hypodermic needles.
Žr. „KONFIDENCIALU_Katalogai“ .pdf, 9, 10 psl.</t>
  </si>
  <si>
    <t>Huaian Tianda Medical Instruments Co Ltd, Surgical Blade	
Žr. „KONFIDENCIALU_Katalogai“ .pdf, 11, 12 psl.</t>
  </si>
  <si>
    <t>Teleflex, Arrow, CV-04X01
Žr. „KONFIDENCIALU_Katalogai“ .pdf,  13-18 psl.</t>
  </si>
  <si>
    <t>HMC Premedical S.p.A, M032010S
Žr. „KONFIDENCIALU_Katalogai“ .pdf, 19-21 psl.</t>
  </si>
  <si>
    <t>Bicakcilar Tibbi Cihazlar San.Ve Tic. A.S, 175 7001 1	
Žr. „KONFIDENCIALU_Katalogai“ .pdf, 22 psl.</t>
  </si>
  <si>
    <t>Jiangsu Shenli Medical Production Co.,Ltd.,  Extension line
Žr. „KONFIDENCIALU_Katalogai“ .pdf, 23, 24 psl.</t>
  </si>
  <si>
    <t>CAIR LGL SA,  PY2101KR
Žr. „KONFIDENCIALU_Katalogai“ .pdf,  25 psl.</t>
  </si>
  <si>
    <t>Poly Medicure Ltd., 9009x
Žr. „KONFIDENCIALU_Katalogai“ .pdf,  26, 27 psl.</t>
  </si>
  <si>
    <t>Well Lead, Endotracheal tube cuffed
Žr. „KONFIDENCIALU_Katalogai“ .pdf, 28 psl.</t>
  </si>
  <si>
    <t>Well Lead, Endotracheal tube uncuffed
Žr. „KONFIDENCIALU_Katalogai“ .pdf, 28 psl.</t>
  </si>
  <si>
    <t>Ningbo Greetmed Medical Instruments Co Ltd, Suction connection tube.
Žr. „KONFIDENCIALU_Katalogai“ .pdf, 29 psl.</t>
  </si>
  <si>
    <t>ZARYS International Group sp. z o.o. sp.k., DO-30201 
Žr. „KONFIDENCIALU_Katalogai“ .pdf, 30 psl.</t>
  </si>
  <si>
    <t>Primed Medizintechnik Halberstadt GmbH, 21xxx	
Žr. „KONFIDENCIALU_Katalogai“ .pdf, 31-33 psl.</t>
  </si>
  <si>
    <t>Primed Medizintechnik Halberstadt GmbH, 21586/ 2186x+21631	
Žr. „KONFIDENCIALU_Katalogai“ .pdf, 34-37 psl.</t>
  </si>
  <si>
    <t>Primed Medizintechnik Halberstadt GmbH, 21599/ 218xx+21631	
Žr. „KONFIDENCIALU_Katalogai“ .pdf, 36-39 psl.</t>
  </si>
  <si>
    <t>ZARYS International Group sp. z o.o. sp.k., AT-SD-ORT2-SP
Žr. „KONFIDENCIALU_Katalogai“ .pdf, 40 psl.</t>
  </si>
  <si>
    <t>Esvico Sp.z.o.o., ES GS48
Žr. „KONFIDENCIALU_Katalogai“ .pdf, 41, 42 psl.</t>
  </si>
  <si>
    <t>Kangfu Medical Equipment Factory, KFT-01
Žr. „KONFIDENCIALU_Katalogai“ .pdf, 43, 44 psl.</t>
  </si>
  <si>
    <t>NOBAMED Paul Danz AG, 480708
Žr. „KONFIDENCIALU_Katalogai“ .pdf, 45 psl.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</si>
</sst>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9" x14ac:knownFonts="1">
    <font>
      <sz val="11"/>
      <color theme="1"/>
      <name val="Calibri"/>
      <family val="2"/>
      <scheme val="minor"/>
    </font>
    <font>
      <sz val="11"/>
      <color theme="1"/>
      <name val="Calibri"/>
      <family val="2"/>
      <charset val="186"/>
      <scheme val="minor"/>
    </font>
    <font>
      <sz val="10"/>
      <color theme="1"/>
      <name val="Times New Roman"/>
      <family val="1"/>
      <charset val="186"/>
    </font>
    <font>
      <sz val="12"/>
      <color theme="1"/>
      <name val="Times New Roman"/>
      <family val="1"/>
      <charset val="186"/>
    </font>
    <font>
      <b/>
      <sz val="12"/>
      <color theme="1"/>
      <name val="Times New Roman"/>
      <family val="1"/>
      <charset val="186"/>
    </font>
    <font>
      <sz val="9"/>
      <color theme="1"/>
      <name val="Times New Roman"/>
      <family val="1"/>
      <charset val="186"/>
    </font>
    <font>
      <sz val="11"/>
      <color theme="1"/>
      <name val="Times New Roman"/>
      <family val="1"/>
      <charset val="186"/>
    </font>
    <font>
      <sz val="7"/>
      <color theme="1"/>
      <name val="Times New Roman"/>
      <family val="1"/>
      <charset val="186"/>
    </font>
    <font>
      <b/>
      <sz val="11"/>
      <color rgb="FF333333"/>
      <name val="Calibri"/>
      <family val="2"/>
      <charset val="186"/>
      <scheme val="minor"/>
    </font>
  </fonts>
  <fills count="3">
    <fill>
      <patternFill patternType="none"/>
    </fill>
    <fill>
      <patternFill patternType="gray125"/>
    </fill>
    <fill>
      <patternFill patternType="solid">
        <fgColor theme="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0" fontId="1" fillId="0" borderId="0"/>
  </cellStyleXfs>
  <cellXfs count="66">
    <xf numFmtId="0" fontId="0" fillId="0" borderId="0" xfId="0"/>
    <xf numFmtId="0" fontId="4" fillId="0" borderId="0" xfId="0" applyFont="1" applyAlignment="1">
      <alignment horizontal="center" vertical="top" wrapText="1"/>
    </xf>
    <xf numFmtId="0" fontId="6" fillId="0" borderId="1" xfId="0" applyFont="1" applyBorder="1" applyAlignment="1">
      <alignment horizontal="center" vertical="top" wrapText="1"/>
    </xf>
    <xf numFmtId="2" fontId="3" fillId="0" borderId="1" xfId="0" applyNumberFormat="1" applyFont="1" applyBorder="1" applyAlignment="1">
      <alignment horizontal="center" vertical="top" wrapText="1"/>
    </xf>
    <xf numFmtId="0" fontId="3" fillId="0" borderId="1" xfId="0" applyFont="1" applyBorder="1" applyAlignment="1">
      <alignment horizontal="center" vertical="top" wrapText="1"/>
    </xf>
    <xf numFmtId="0" fontId="2" fillId="0" borderId="0" xfId="0" applyFont="1" applyAlignment="1">
      <alignment horizontal="center" vertical="top" wrapText="1"/>
    </xf>
    <xf numFmtId="0" fontId="2" fillId="0" borderId="0" xfId="0" applyFont="1" applyAlignment="1">
      <alignment horizontal="left" vertical="top" wrapText="1"/>
    </xf>
    <xf numFmtId="164" fontId="2" fillId="0" borderId="0" xfId="0" applyNumberFormat="1" applyFont="1" applyAlignment="1">
      <alignment horizontal="center" vertical="top" wrapText="1"/>
    </xf>
    <xf numFmtId="2" fontId="2" fillId="0" borderId="0" xfId="0" applyNumberFormat="1" applyFont="1" applyAlignment="1">
      <alignment horizontal="center" vertical="top" wrapText="1"/>
    </xf>
    <xf numFmtId="0" fontId="5" fillId="0" borderId="0" xfId="0" applyFont="1" applyAlignment="1">
      <alignment horizontal="center" vertical="top"/>
    </xf>
    <xf numFmtId="0" fontId="0" fillId="0" borderId="0" xfId="0" applyAlignment="1">
      <alignment horizontal="center" vertical="top"/>
    </xf>
    <xf numFmtId="0" fontId="0" fillId="0" borderId="0" xfId="0" applyAlignment="1">
      <alignment horizontal="left" vertical="top"/>
    </xf>
    <xf numFmtId="164" fontId="0" fillId="0" borderId="0" xfId="0" applyNumberFormat="1" applyAlignment="1">
      <alignment horizontal="center" vertical="top"/>
    </xf>
    <xf numFmtId="2" fontId="0" fillId="0" borderId="0" xfId="0" applyNumberFormat="1" applyAlignment="1">
      <alignment horizontal="center" vertical="top"/>
    </xf>
    <xf numFmtId="0" fontId="0" fillId="2" borderId="0" xfId="0" applyFill="1"/>
    <xf numFmtId="0" fontId="6" fillId="2" borderId="1" xfId="0" applyFont="1" applyFill="1" applyBorder="1" applyAlignment="1">
      <alignment horizontal="center" vertical="top" wrapText="1"/>
    </xf>
    <xf numFmtId="2" fontId="3" fillId="2" borderId="1" xfId="0" applyNumberFormat="1" applyFont="1" applyFill="1" applyBorder="1" applyAlignment="1">
      <alignment horizontal="center" vertical="top" wrapText="1"/>
    </xf>
    <xf numFmtId="0" fontId="3" fillId="2" borderId="1" xfId="0" applyFont="1" applyFill="1" applyBorder="1" applyAlignment="1">
      <alignment horizontal="center" vertical="top" wrapText="1"/>
    </xf>
    <xf numFmtId="0" fontId="0" fillId="2" borderId="0" xfId="0" applyFill="1" applyAlignment="1">
      <alignment horizontal="center"/>
    </xf>
    <xf numFmtId="0" fontId="3" fillId="2" borderId="1" xfId="1" applyFont="1" applyFill="1" applyBorder="1" applyAlignment="1">
      <alignment horizontal="center" vertical="top" wrapText="1"/>
    </xf>
    <xf numFmtId="0" fontId="0" fillId="2" borderId="0" xfId="0" applyFill="1" applyAlignment="1">
      <alignment wrapText="1"/>
    </xf>
    <xf numFmtId="0" fontId="8" fillId="2" borderId="0" xfId="0" applyFont="1" applyFill="1"/>
    <xf numFmtId="0" fontId="0" fillId="2" borderId="1" xfId="0" applyFill="1" applyBorder="1" applyAlignment="1">
      <alignment horizontal="center" vertical="top"/>
    </xf>
    <xf numFmtId="0" fontId="3" fillId="2" borderId="1" xfId="0" applyFont="1" applyFill="1" applyBorder="1" applyAlignment="1">
      <alignment horizontal="center" vertical="center" wrapText="1"/>
    </xf>
    <xf numFmtId="0" fontId="3" fillId="2" borderId="0" xfId="0" applyFont="1" applyFill="1" applyAlignment="1">
      <alignment vertical="center" wrapText="1"/>
    </xf>
    <xf numFmtId="0" fontId="6" fillId="2" borderId="1" xfId="0" applyFont="1" applyFill="1" applyBorder="1" applyAlignment="1">
      <alignment vertical="top" wrapText="1"/>
    </xf>
    <xf numFmtId="164" fontId="6" fillId="0" borderId="2" xfId="0" applyNumberFormat="1" applyFont="1" applyBorder="1" applyAlignment="1">
      <alignment horizontal="center" vertical="top" wrapText="1"/>
    </xf>
    <xf numFmtId="164" fontId="6" fillId="0" borderId="3" xfId="0" applyNumberFormat="1" applyFont="1" applyBorder="1" applyAlignment="1">
      <alignment horizontal="center" vertical="top" wrapText="1"/>
    </xf>
    <xf numFmtId="0" fontId="6" fillId="0" borderId="1" xfId="0" applyFont="1" applyBorder="1" applyAlignment="1">
      <alignment horizontal="right" vertical="top" wrapText="1"/>
    </xf>
    <xf numFmtId="0" fontId="3" fillId="0" borderId="1" xfId="0" applyFont="1" applyBorder="1" applyAlignment="1">
      <alignment horizontal="center" vertical="top" wrapText="1"/>
    </xf>
    <xf numFmtId="0" fontId="6" fillId="0" borderId="6" xfId="0" applyFont="1" applyBorder="1" applyAlignment="1">
      <alignment horizontal="left" vertical="top" wrapText="1"/>
    </xf>
    <xf numFmtId="0" fontId="6" fillId="0" borderId="7" xfId="0" applyFont="1" applyBorder="1" applyAlignment="1">
      <alignment horizontal="left" vertical="top" wrapText="1"/>
    </xf>
    <xf numFmtId="0" fontId="6" fillId="0" borderId="6" xfId="0" applyFont="1" applyBorder="1" applyAlignment="1">
      <alignment horizontal="center" vertical="top" wrapText="1"/>
    </xf>
    <xf numFmtId="0" fontId="6" fillId="0" borderId="7" xfId="0" applyFont="1" applyBorder="1" applyAlignment="1">
      <alignment horizontal="center" vertical="top" wrapText="1"/>
    </xf>
    <xf numFmtId="0" fontId="6" fillId="2" borderId="1" xfId="0" applyFont="1" applyFill="1" applyBorder="1" applyAlignment="1">
      <alignment horizontal="right" vertical="top" wrapText="1"/>
    </xf>
    <xf numFmtId="0" fontId="3" fillId="2" borderId="1" xfId="0" applyFont="1" applyFill="1" applyBorder="1" applyAlignment="1">
      <alignment horizontal="center" vertical="top" wrapText="1"/>
    </xf>
    <xf numFmtId="0" fontId="3" fillId="2" borderId="6" xfId="0" applyFont="1" applyFill="1" applyBorder="1" applyAlignment="1">
      <alignment horizontal="center" vertical="top" wrapText="1"/>
    </xf>
    <xf numFmtId="0" fontId="3" fillId="2" borderId="7" xfId="0" applyFont="1" applyFill="1" applyBorder="1" applyAlignment="1">
      <alignment horizontal="center" vertical="top" wrapText="1"/>
    </xf>
    <xf numFmtId="0" fontId="6" fillId="2" borderId="6" xfId="0" applyFont="1" applyFill="1" applyBorder="1" applyAlignment="1">
      <alignment horizontal="center" vertical="top" wrapText="1"/>
    </xf>
    <xf numFmtId="0" fontId="6" fillId="2" borderId="7" xfId="0" applyFont="1" applyFill="1" applyBorder="1" applyAlignment="1">
      <alignment horizontal="center" vertical="top" wrapText="1"/>
    </xf>
    <xf numFmtId="0" fontId="6" fillId="2" borderId="1" xfId="0" applyFont="1" applyFill="1" applyBorder="1" applyAlignment="1">
      <alignment horizontal="center" vertical="top" wrapText="1"/>
    </xf>
    <xf numFmtId="0" fontId="6" fillId="2" borderId="1" xfId="0" applyFont="1" applyFill="1" applyBorder="1" applyAlignment="1">
      <alignment horizontal="left" vertical="top" wrapText="1"/>
    </xf>
    <xf numFmtId="164" fontId="6" fillId="2" borderId="1" xfId="0" applyNumberFormat="1" applyFont="1" applyFill="1" applyBorder="1" applyAlignment="1">
      <alignment horizontal="center" vertical="top" wrapText="1"/>
    </xf>
    <xf numFmtId="164" fontId="6" fillId="2" borderId="6" xfId="0" applyNumberFormat="1" applyFont="1" applyFill="1" applyBorder="1" applyAlignment="1">
      <alignment horizontal="center" vertical="top" wrapText="1"/>
    </xf>
    <xf numFmtId="164" fontId="6" fillId="2" borderId="7" xfId="0" applyNumberFormat="1" applyFont="1" applyFill="1" applyBorder="1" applyAlignment="1">
      <alignment horizontal="center" vertical="top" wrapText="1"/>
    </xf>
    <xf numFmtId="0" fontId="3" fillId="2" borderId="1" xfId="0" applyFont="1" applyFill="1" applyBorder="1" applyAlignment="1">
      <alignment horizontal="left" vertical="top" wrapText="1"/>
    </xf>
    <xf numFmtId="164" fontId="3" fillId="2" borderId="1" xfId="0" applyNumberFormat="1" applyFont="1" applyFill="1" applyBorder="1" applyAlignment="1">
      <alignment horizontal="center" vertical="top" wrapText="1"/>
    </xf>
    <xf numFmtId="2" fontId="3" fillId="2" borderId="1" xfId="0" applyNumberFormat="1" applyFont="1" applyFill="1" applyBorder="1" applyAlignment="1">
      <alignment horizontal="center" vertical="top" wrapText="1"/>
    </xf>
    <xf numFmtId="0" fontId="3" fillId="2" borderId="2" xfId="0" applyFont="1" applyFill="1" applyBorder="1" applyAlignment="1">
      <alignment horizontal="center" vertical="top" wrapText="1"/>
    </xf>
    <xf numFmtId="0" fontId="3" fillId="2" borderId="3" xfId="0" applyFont="1" applyFill="1" applyBorder="1" applyAlignment="1">
      <alignment horizontal="center" vertical="top" wrapText="1"/>
    </xf>
    <xf numFmtId="0" fontId="3" fillId="2" borderId="4" xfId="0" applyFont="1" applyFill="1" applyBorder="1" applyAlignment="1">
      <alignment horizontal="center" vertical="top" wrapText="1"/>
    </xf>
    <xf numFmtId="0" fontId="3" fillId="2" borderId="5" xfId="0" applyFont="1" applyFill="1" applyBorder="1" applyAlignment="1">
      <alignment horizontal="center" vertical="top" wrapText="1"/>
    </xf>
    <xf numFmtId="0" fontId="6" fillId="2" borderId="11" xfId="0" applyFont="1" applyFill="1" applyBorder="1" applyAlignment="1">
      <alignment horizontal="right" vertical="top" wrapText="1"/>
    </xf>
    <xf numFmtId="0" fontId="6" fillId="2" borderId="10" xfId="0" applyFont="1" applyFill="1" applyBorder="1" applyAlignment="1">
      <alignment horizontal="left" vertical="top" wrapText="1"/>
    </xf>
    <xf numFmtId="0" fontId="6" fillId="2" borderId="2" xfId="0" applyFont="1" applyFill="1" applyBorder="1" applyAlignment="1">
      <alignment horizontal="left" vertical="top" wrapText="1"/>
    </xf>
    <xf numFmtId="0" fontId="6" fillId="2" borderId="3" xfId="0" applyFont="1" applyFill="1" applyBorder="1" applyAlignment="1">
      <alignment horizontal="left" vertical="top" wrapText="1"/>
    </xf>
    <xf numFmtId="0" fontId="6" fillId="2" borderId="8" xfId="0" applyFont="1" applyFill="1" applyBorder="1" applyAlignment="1">
      <alignment horizontal="left" vertical="top" wrapText="1"/>
    </xf>
    <xf numFmtId="0" fontId="6" fillId="2" borderId="9" xfId="0" applyFont="1" applyFill="1" applyBorder="1" applyAlignment="1">
      <alignment horizontal="left" vertical="top" wrapText="1"/>
    </xf>
    <xf numFmtId="0" fontId="6" fillId="2" borderId="4" xfId="0" applyFont="1" applyFill="1" applyBorder="1" applyAlignment="1">
      <alignment horizontal="left" vertical="top" wrapText="1"/>
    </xf>
    <xf numFmtId="0" fontId="6" fillId="2" borderId="5" xfId="0" applyFont="1" applyFill="1" applyBorder="1" applyAlignment="1">
      <alignment horizontal="left" vertical="top" wrapText="1"/>
    </xf>
    <xf numFmtId="2" fontId="3" fillId="2" borderId="1" xfId="0" applyNumberFormat="1" applyFont="1" applyFill="1" applyBorder="1" applyAlignment="1">
      <alignment horizontal="center" vertical="top"/>
    </xf>
    <xf numFmtId="0" fontId="5" fillId="2" borderId="1" xfId="0" applyFont="1" applyFill="1" applyBorder="1" applyAlignment="1">
      <alignment horizontal="center" vertical="top" wrapText="1"/>
    </xf>
    <xf numFmtId="1" fontId="3" fillId="2" borderId="1" xfId="0" applyNumberFormat="1" applyFont="1" applyFill="1" applyBorder="1" applyAlignment="1">
      <alignment horizontal="center" vertical="top" wrapText="1"/>
    </xf>
    <xf numFmtId="164" fontId="5" fillId="2" borderId="1" xfId="0" applyNumberFormat="1" applyFont="1" applyFill="1" applyBorder="1" applyAlignment="1">
      <alignment horizontal="center" vertical="top" wrapText="1"/>
    </xf>
    <xf numFmtId="2" fontId="5" fillId="2" borderId="1" xfId="0" applyNumberFormat="1" applyFont="1" applyFill="1" applyBorder="1" applyAlignment="1">
      <alignment horizontal="center" vertical="top" wrapText="1"/>
    </xf>
    <xf numFmtId="0" fontId="3" fillId="0" borderId="0" xfId="0" applyFont="1" applyAlignment="1">
      <alignment horizontal="left" vertical="top" wrapText="1"/>
    </xf>
  </cellXfs>
  <cellStyles count="2">
    <cellStyle name="Įprastas" xfId="0" builtinId="0"/>
    <cellStyle name="Normal 2" xfId="1" xr:uid="{5C5DA91F-C2AA-423E-A265-3C91678DD84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Q156"/>
  <sheetViews>
    <sheetView tabSelected="1" topLeftCell="A143" zoomScaleNormal="100" workbookViewId="0">
      <selection activeCell="L14" sqref="L14"/>
    </sheetView>
  </sheetViews>
  <sheetFormatPr defaultRowHeight="15" x14ac:dyDescent="0.25"/>
  <cols>
    <col min="1" max="1" width="4.85546875" style="10" customWidth="1"/>
    <col min="2" max="2" width="2" style="10" customWidth="1"/>
    <col min="3" max="3" width="9.140625" style="11"/>
    <col min="4" max="4" width="57.140625" style="11" customWidth="1"/>
    <col min="5" max="5" width="6.85546875" style="10" customWidth="1"/>
    <col min="6" max="6" width="4.5703125" style="10" customWidth="1"/>
    <col min="7" max="7" width="9.140625" style="10"/>
    <col min="8" max="8" width="5.7109375" style="12" customWidth="1"/>
    <col min="9" max="9" width="6.28515625" style="12" customWidth="1"/>
    <col min="10" max="10" width="18.42578125" style="13" customWidth="1"/>
    <col min="11" max="11" width="39.42578125" style="10" customWidth="1"/>
    <col min="12" max="12" width="21.42578125" customWidth="1"/>
    <col min="13" max="13" width="20.85546875" customWidth="1"/>
    <col min="16" max="16" width="15.7109375" customWidth="1"/>
  </cols>
  <sheetData>
    <row r="2" spans="1:11" ht="15.75" x14ac:dyDescent="0.25">
      <c r="A2" s="65" t="s">
        <v>0</v>
      </c>
      <c r="B2" s="65"/>
      <c r="C2" s="65"/>
      <c r="D2" s="65"/>
      <c r="E2" s="65"/>
      <c r="F2" s="65"/>
      <c r="G2" s="65"/>
      <c r="H2" s="65"/>
      <c r="I2" s="65"/>
      <c r="J2" s="65"/>
      <c r="K2" s="1"/>
    </row>
    <row r="3" spans="1:11" s="14" customFormat="1" ht="36" customHeight="1" x14ac:dyDescent="0.25">
      <c r="A3" s="61" t="s">
        <v>1</v>
      </c>
      <c r="B3" s="61"/>
      <c r="C3" s="61" t="s">
        <v>2</v>
      </c>
      <c r="D3" s="61"/>
      <c r="E3" s="61" t="s">
        <v>3</v>
      </c>
      <c r="F3" s="61"/>
      <c r="G3" s="61" t="s">
        <v>4</v>
      </c>
      <c r="H3" s="63" t="s">
        <v>5</v>
      </c>
      <c r="I3" s="63"/>
      <c r="J3" s="64" t="s">
        <v>193</v>
      </c>
      <c r="K3" s="61" t="s">
        <v>6</v>
      </c>
    </row>
    <row r="4" spans="1:11" s="14" customFormat="1" x14ac:dyDescent="0.25">
      <c r="A4" s="61"/>
      <c r="B4" s="61"/>
      <c r="C4" s="61"/>
      <c r="D4" s="61"/>
      <c r="E4" s="61"/>
      <c r="F4" s="61"/>
      <c r="G4" s="61"/>
      <c r="H4" s="63"/>
      <c r="I4" s="63"/>
      <c r="J4" s="64"/>
      <c r="K4" s="61"/>
    </row>
    <row r="5" spans="1:11" s="14" customFormat="1" ht="15.75" customHeight="1" x14ac:dyDescent="0.25">
      <c r="A5" s="61"/>
      <c r="B5" s="61"/>
      <c r="C5" s="61"/>
      <c r="D5" s="61"/>
      <c r="E5" s="61"/>
      <c r="F5" s="61"/>
      <c r="G5" s="61"/>
      <c r="H5" s="63"/>
      <c r="I5" s="63"/>
      <c r="J5" s="64"/>
      <c r="K5" s="61"/>
    </row>
    <row r="6" spans="1:11" s="18" customFormat="1" ht="15.75" x14ac:dyDescent="0.25">
      <c r="A6" s="40">
        <v>1</v>
      </c>
      <c r="B6" s="40"/>
      <c r="C6" s="40">
        <v>2</v>
      </c>
      <c r="D6" s="40"/>
      <c r="E6" s="40">
        <v>3</v>
      </c>
      <c r="F6" s="40"/>
      <c r="G6" s="15">
        <v>4</v>
      </c>
      <c r="H6" s="62">
        <v>5</v>
      </c>
      <c r="I6" s="62"/>
      <c r="J6" s="16"/>
      <c r="K6" s="17"/>
    </row>
    <row r="7" spans="1:11" s="14" customFormat="1" ht="30" customHeight="1" x14ac:dyDescent="0.25">
      <c r="A7" s="40" t="s">
        <v>7</v>
      </c>
      <c r="B7" s="40"/>
      <c r="C7" s="41" t="s">
        <v>8</v>
      </c>
      <c r="D7" s="41"/>
      <c r="E7" s="40"/>
      <c r="F7" s="40"/>
      <c r="G7" s="15"/>
      <c r="H7" s="42"/>
      <c r="I7" s="42"/>
      <c r="J7" s="16"/>
      <c r="K7" s="17"/>
    </row>
    <row r="8" spans="1:11" s="14" customFormat="1" ht="66.75" customHeight="1" x14ac:dyDescent="0.25">
      <c r="A8" s="40" t="s">
        <v>9</v>
      </c>
      <c r="B8" s="40"/>
      <c r="C8" s="45" t="s">
        <v>10</v>
      </c>
      <c r="D8" s="45"/>
      <c r="E8" s="40" t="s">
        <v>11</v>
      </c>
      <c r="F8" s="40"/>
      <c r="G8" s="15">
        <v>1200</v>
      </c>
      <c r="H8" s="42">
        <v>0.75</v>
      </c>
      <c r="I8" s="42"/>
      <c r="J8" s="16">
        <f>+H8*G8</f>
        <v>900</v>
      </c>
      <c r="K8" s="17" t="s">
        <v>198</v>
      </c>
    </row>
    <row r="9" spans="1:11" s="14" customFormat="1" ht="78" customHeight="1" x14ac:dyDescent="0.25">
      <c r="A9" s="40" t="s">
        <v>12</v>
      </c>
      <c r="B9" s="40"/>
      <c r="C9" s="45" t="s">
        <v>13</v>
      </c>
      <c r="D9" s="45"/>
      <c r="E9" s="40" t="s">
        <v>14</v>
      </c>
      <c r="F9" s="40"/>
      <c r="G9" s="15">
        <v>50</v>
      </c>
      <c r="H9" s="42">
        <v>7.18</v>
      </c>
      <c r="I9" s="42"/>
      <c r="J9" s="16">
        <f>+H9*G9</f>
        <v>359</v>
      </c>
      <c r="K9" s="19" t="s">
        <v>199</v>
      </c>
    </row>
    <row r="10" spans="1:11" s="14" customFormat="1" ht="15.6" customHeight="1" x14ac:dyDescent="0.25">
      <c r="A10" s="34" t="s">
        <v>15</v>
      </c>
      <c r="B10" s="34"/>
      <c r="C10" s="34"/>
      <c r="D10" s="34"/>
      <c r="E10" s="34"/>
      <c r="F10" s="34"/>
      <c r="G10" s="34"/>
      <c r="H10" s="34"/>
      <c r="I10" s="34"/>
      <c r="J10" s="47">
        <f>+J8+J9</f>
        <v>1259</v>
      </c>
      <c r="K10" s="35"/>
    </row>
    <row r="11" spans="1:11" s="14" customFormat="1" ht="15.6" customHeight="1" x14ac:dyDescent="0.25">
      <c r="A11" s="34" t="s">
        <v>196</v>
      </c>
      <c r="B11" s="34"/>
      <c r="C11" s="34"/>
      <c r="D11" s="34"/>
      <c r="E11" s="34"/>
      <c r="F11" s="34"/>
      <c r="G11" s="34"/>
      <c r="H11" s="34"/>
      <c r="I11" s="34"/>
      <c r="J11" s="47">
        <f>+J12-J10</f>
        <v>62.95</v>
      </c>
      <c r="K11" s="35"/>
    </row>
    <row r="12" spans="1:11" s="14" customFormat="1" ht="15.6" customHeight="1" x14ac:dyDescent="0.25">
      <c r="A12" s="34" t="s">
        <v>17</v>
      </c>
      <c r="B12" s="34"/>
      <c r="C12" s="34"/>
      <c r="D12" s="34"/>
      <c r="E12" s="34"/>
      <c r="F12" s="34"/>
      <c r="G12" s="34"/>
      <c r="H12" s="34"/>
      <c r="I12" s="34"/>
      <c r="J12" s="35">
        <f>+J10*1.05</f>
        <v>1321.95</v>
      </c>
      <c r="K12" s="35"/>
    </row>
    <row r="13" spans="1:11" s="14" customFormat="1" ht="15.75" x14ac:dyDescent="0.25">
      <c r="A13" s="40" t="s">
        <v>18</v>
      </c>
      <c r="B13" s="40"/>
      <c r="C13" s="41" t="s">
        <v>19</v>
      </c>
      <c r="D13" s="41"/>
      <c r="E13" s="40"/>
      <c r="F13" s="40"/>
      <c r="G13" s="15"/>
      <c r="H13" s="42"/>
      <c r="I13" s="42"/>
      <c r="J13" s="16"/>
      <c r="K13" s="17"/>
    </row>
    <row r="14" spans="1:11" s="14" customFormat="1" ht="67.5" customHeight="1" x14ac:dyDescent="0.25">
      <c r="A14" s="40" t="s">
        <v>20</v>
      </c>
      <c r="B14" s="40"/>
      <c r="C14" s="41" t="s">
        <v>21</v>
      </c>
      <c r="D14" s="41"/>
      <c r="E14" s="40" t="s">
        <v>22</v>
      </c>
      <c r="F14" s="40"/>
      <c r="G14" s="15">
        <v>400</v>
      </c>
      <c r="H14" s="42">
        <v>0.95</v>
      </c>
      <c r="I14" s="42"/>
      <c r="J14" s="16">
        <f>G14*H14</f>
        <v>380</v>
      </c>
      <c r="K14" s="17" t="s">
        <v>200</v>
      </c>
    </row>
    <row r="15" spans="1:11" s="14" customFormat="1" ht="15.75" x14ac:dyDescent="0.25">
      <c r="A15" s="34" t="s">
        <v>23</v>
      </c>
      <c r="B15" s="34"/>
      <c r="C15" s="34"/>
      <c r="D15" s="34"/>
      <c r="E15" s="34"/>
      <c r="F15" s="34"/>
      <c r="G15" s="34"/>
      <c r="H15" s="34"/>
      <c r="I15" s="34"/>
      <c r="J15" s="47">
        <f>J14</f>
        <v>380</v>
      </c>
      <c r="K15" s="35"/>
    </row>
    <row r="16" spans="1:11" s="14" customFormat="1" ht="15.75" x14ac:dyDescent="0.25">
      <c r="A16" s="34" t="s">
        <v>196</v>
      </c>
      <c r="B16" s="34"/>
      <c r="C16" s="34"/>
      <c r="D16" s="34"/>
      <c r="E16" s="34"/>
      <c r="F16" s="34"/>
      <c r="G16" s="34"/>
      <c r="H16" s="34"/>
      <c r="I16" s="34"/>
      <c r="J16" s="60">
        <f>J17-J15</f>
        <v>19</v>
      </c>
      <c r="K16" s="60"/>
    </row>
    <row r="17" spans="1:12" s="14" customFormat="1" ht="15.75" x14ac:dyDescent="0.25">
      <c r="A17" s="34" t="s">
        <v>24</v>
      </c>
      <c r="B17" s="34"/>
      <c r="C17" s="34"/>
      <c r="D17" s="34"/>
      <c r="E17" s="34"/>
      <c r="F17" s="34"/>
      <c r="G17" s="34"/>
      <c r="H17" s="34"/>
      <c r="I17" s="34"/>
      <c r="J17" s="47">
        <f>J15*1.05</f>
        <v>399</v>
      </c>
      <c r="K17" s="47"/>
    </row>
    <row r="18" spans="1:12" s="14" customFormat="1" ht="21.75" customHeight="1" x14ac:dyDescent="0.25">
      <c r="A18" s="35" t="s">
        <v>25</v>
      </c>
      <c r="B18" s="35"/>
      <c r="C18" s="45" t="s">
        <v>26</v>
      </c>
      <c r="D18" s="45"/>
      <c r="E18" s="35"/>
      <c r="F18" s="35"/>
      <c r="G18" s="17"/>
      <c r="H18" s="46"/>
      <c r="I18" s="46"/>
      <c r="J18" s="16"/>
      <c r="K18" s="17"/>
      <c r="L18" s="20"/>
    </row>
    <row r="19" spans="1:12" s="14" customFormat="1" ht="66.599999999999994" customHeight="1" x14ac:dyDescent="0.25">
      <c r="A19" s="35" t="s">
        <v>27</v>
      </c>
      <c r="B19" s="35"/>
      <c r="C19" s="45" t="s">
        <v>28</v>
      </c>
      <c r="D19" s="45"/>
      <c r="E19" s="35" t="s">
        <v>29</v>
      </c>
      <c r="F19" s="35"/>
      <c r="G19" s="17">
        <v>40</v>
      </c>
      <c r="H19" s="46">
        <v>3.61</v>
      </c>
      <c r="I19" s="46"/>
      <c r="J19" s="16">
        <f>G19*H19</f>
        <v>144.4</v>
      </c>
      <c r="K19" s="17" t="s">
        <v>201</v>
      </c>
      <c r="L19" s="20"/>
    </row>
    <row r="20" spans="1:12" s="14" customFormat="1" ht="15.75" x14ac:dyDescent="0.25">
      <c r="A20" s="34" t="s">
        <v>30</v>
      </c>
      <c r="B20" s="34"/>
      <c r="C20" s="34"/>
      <c r="D20" s="34"/>
      <c r="E20" s="34"/>
      <c r="F20" s="34"/>
      <c r="G20" s="34"/>
      <c r="H20" s="34"/>
      <c r="I20" s="34"/>
      <c r="J20" s="47">
        <f>J19</f>
        <v>144.4</v>
      </c>
      <c r="K20" s="35"/>
    </row>
    <row r="21" spans="1:12" s="14" customFormat="1" ht="15.6" customHeight="1" x14ac:dyDescent="0.25">
      <c r="A21" s="34" t="s">
        <v>196</v>
      </c>
      <c r="B21" s="34"/>
      <c r="C21" s="34"/>
      <c r="D21" s="34"/>
      <c r="E21" s="34"/>
      <c r="F21" s="34"/>
      <c r="G21" s="34"/>
      <c r="H21" s="34"/>
      <c r="I21" s="34"/>
      <c r="J21" s="47">
        <f>J22-J20</f>
        <v>7.22</v>
      </c>
      <c r="K21" s="35"/>
    </row>
    <row r="22" spans="1:12" s="14" customFormat="1" ht="15.75" x14ac:dyDescent="0.25">
      <c r="A22" s="34" t="s">
        <v>31</v>
      </c>
      <c r="B22" s="34"/>
      <c r="C22" s="34"/>
      <c r="D22" s="34"/>
      <c r="E22" s="34"/>
      <c r="F22" s="34"/>
      <c r="G22" s="34"/>
      <c r="H22" s="34"/>
      <c r="I22" s="34"/>
      <c r="J22" s="47">
        <f>J20*1.05</f>
        <v>151.62</v>
      </c>
      <c r="K22" s="47"/>
    </row>
    <row r="23" spans="1:12" s="14" customFormat="1" ht="15.75" customHeight="1" x14ac:dyDescent="0.25">
      <c r="A23" s="35" t="s">
        <v>32</v>
      </c>
      <c r="B23" s="35"/>
      <c r="C23" s="53" t="s">
        <v>33</v>
      </c>
      <c r="D23" s="53"/>
      <c r="E23" s="35"/>
      <c r="F23" s="35"/>
      <c r="G23" s="17"/>
      <c r="H23" s="46"/>
      <c r="I23" s="46"/>
      <c r="J23" s="16"/>
      <c r="K23" s="17"/>
    </row>
    <row r="24" spans="1:12" s="14" customFormat="1" ht="33" customHeight="1" x14ac:dyDescent="0.25">
      <c r="A24" s="35" t="s">
        <v>34</v>
      </c>
      <c r="B24" s="36"/>
      <c r="C24" s="54" t="s">
        <v>35</v>
      </c>
      <c r="D24" s="55"/>
      <c r="E24" s="37" t="s">
        <v>38</v>
      </c>
      <c r="F24" s="35"/>
      <c r="G24" s="35">
        <v>80</v>
      </c>
      <c r="H24" s="46">
        <v>8.1</v>
      </c>
      <c r="I24" s="46"/>
      <c r="J24" s="47">
        <f>+H24*G24</f>
        <v>648</v>
      </c>
      <c r="K24" s="35" t="s">
        <v>202</v>
      </c>
    </row>
    <row r="25" spans="1:12" s="14" customFormat="1" ht="75.75" customHeight="1" x14ac:dyDescent="0.25">
      <c r="A25" s="35"/>
      <c r="B25" s="36"/>
      <c r="C25" s="56" t="s">
        <v>36</v>
      </c>
      <c r="D25" s="57"/>
      <c r="E25" s="37"/>
      <c r="F25" s="35"/>
      <c r="G25" s="35"/>
      <c r="H25" s="46"/>
      <c r="I25" s="46"/>
      <c r="J25" s="47"/>
      <c r="K25" s="35"/>
    </row>
    <row r="26" spans="1:12" s="14" customFormat="1" ht="33" customHeight="1" x14ac:dyDescent="0.25">
      <c r="A26" s="35"/>
      <c r="B26" s="36"/>
      <c r="C26" s="58" t="s">
        <v>37</v>
      </c>
      <c r="D26" s="59"/>
      <c r="E26" s="37"/>
      <c r="F26" s="35"/>
      <c r="G26" s="35"/>
      <c r="H26" s="46"/>
      <c r="I26" s="46"/>
      <c r="J26" s="47"/>
      <c r="K26" s="35"/>
    </row>
    <row r="27" spans="1:12" s="14" customFormat="1" ht="15.6" customHeight="1" x14ac:dyDescent="0.25">
      <c r="A27" s="34" t="s">
        <v>39</v>
      </c>
      <c r="B27" s="34"/>
      <c r="C27" s="52"/>
      <c r="D27" s="52"/>
      <c r="E27" s="34"/>
      <c r="F27" s="34"/>
      <c r="G27" s="34"/>
      <c r="H27" s="34"/>
      <c r="I27" s="34"/>
      <c r="J27" s="47">
        <f>+J24*1</f>
        <v>648</v>
      </c>
      <c r="K27" s="47"/>
    </row>
    <row r="28" spans="1:12" s="14" customFormat="1" ht="15.6" customHeight="1" x14ac:dyDescent="0.25">
      <c r="A28" s="34" t="s">
        <v>196</v>
      </c>
      <c r="B28" s="34"/>
      <c r="C28" s="34"/>
      <c r="D28" s="34"/>
      <c r="E28" s="34"/>
      <c r="F28" s="34"/>
      <c r="G28" s="34"/>
      <c r="H28" s="34"/>
      <c r="I28" s="34"/>
      <c r="J28" s="47">
        <f>+J29-J27</f>
        <v>32.4</v>
      </c>
      <c r="K28" s="47"/>
    </row>
    <row r="29" spans="1:12" s="14" customFormat="1" ht="15.6" customHeight="1" x14ac:dyDescent="0.25">
      <c r="A29" s="34" t="s">
        <v>40</v>
      </c>
      <c r="B29" s="34"/>
      <c r="C29" s="34"/>
      <c r="D29" s="34"/>
      <c r="E29" s="34"/>
      <c r="F29" s="34"/>
      <c r="G29" s="34"/>
      <c r="H29" s="34"/>
      <c r="I29" s="34"/>
      <c r="J29" s="47">
        <f>+J27*1.05</f>
        <v>680.4</v>
      </c>
      <c r="K29" s="47"/>
    </row>
    <row r="30" spans="1:12" s="14" customFormat="1" ht="15" customHeight="1" x14ac:dyDescent="0.25">
      <c r="A30" s="35" t="s">
        <v>41</v>
      </c>
      <c r="B30" s="35"/>
      <c r="C30" s="45" t="s">
        <v>42</v>
      </c>
      <c r="D30" s="45"/>
      <c r="E30" s="35"/>
      <c r="F30" s="35"/>
      <c r="G30" s="17"/>
      <c r="H30" s="46"/>
      <c r="I30" s="46"/>
      <c r="J30" s="35"/>
      <c r="K30" s="35"/>
    </row>
    <row r="31" spans="1:12" s="14" customFormat="1" ht="81" customHeight="1" x14ac:dyDescent="0.25">
      <c r="A31" s="35" t="s">
        <v>43</v>
      </c>
      <c r="B31" s="35"/>
      <c r="C31" s="45" t="s">
        <v>44</v>
      </c>
      <c r="D31" s="45"/>
      <c r="E31" s="35" t="s">
        <v>38</v>
      </c>
      <c r="F31" s="35"/>
      <c r="G31" s="17">
        <v>100</v>
      </c>
      <c r="H31" s="46">
        <v>4.79</v>
      </c>
      <c r="I31" s="46"/>
      <c r="J31" s="16">
        <f>G31*H31</f>
        <v>479</v>
      </c>
      <c r="K31" s="17" t="s">
        <v>203</v>
      </c>
      <c r="L31" s="20"/>
    </row>
    <row r="32" spans="1:12" s="14" customFormat="1" ht="15.75" x14ac:dyDescent="0.25">
      <c r="A32" s="34" t="s">
        <v>45</v>
      </c>
      <c r="B32" s="34"/>
      <c r="C32" s="34"/>
      <c r="D32" s="34"/>
      <c r="E32" s="34"/>
      <c r="F32" s="34"/>
      <c r="G32" s="34"/>
      <c r="H32" s="34"/>
      <c r="I32" s="34"/>
      <c r="J32" s="47">
        <f>J31</f>
        <v>479</v>
      </c>
      <c r="K32" s="35"/>
    </row>
    <row r="33" spans="1:16" s="14" customFormat="1" ht="15.6" customHeight="1" x14ac:dyDescent="0.25">
      <c r="A33" s="34" t="s">
        <v>196</v>
      </c>
      <c r="B33" s="34"/>
      <c r="C33" s="34"/>
      <c r="D33" s="34"/>
      <c r="E33" s="34"/>
      <c r="F33" s="34"/>
      <c r="G33" s="34"/>
      <c r="H33" s="34"/>
      <c r="I33" s="34"/>
      <c r="J33" s="47">
        <f>J34-J32</f>
        <v>23.95</v>
      </c>
      <c r="K33" s="35"/>
    </row>
    <row r="34" spans="1:16" s="14" customFormat="1" ht="15.75" x14ac:dyDescent="0.25">
      <c r="A34" s="34" t="s">
        <v>46</v>
      </c>
      <c r="B34" s="34"/>
      <c r="C34" s="34"/>
      <c r="D34" s="34"/>
      <c r="E34" s="34"/>
      <c r="F34" s="34"/>
      <c r="G34" s="34"/>
      <c r="H34" s="34"/>
      <c r="I34" s="34"/>
      <c r="J34" s="47">
        <f>J32*1.05</f>
        <v>502.95</v>
      </c>
      <c r="K34" s="47"/>
    </row>
    <row r="35" spans="1:16" s="14" customFormat="1" ht="17.25" customHeight="1" x14ac:dyDescent="0.25">
      <c r="A35" s="35" t="s">
        <v>47</v>
      </c>
      <c r="B35" s="35"/>
      <c r="C35" s="45" t="s">
        <v>48</v>
      </c>
      <c r="D35" s="45"/>
      <c r="E35" s="35"/>
      <c r="F35" s="35"/>
      <c r="G35" s="17"/>
      <c r="H35" s="46"/>
      <c r="I35" s="46"/>
      <c r="J35" s="35"/>
      <c r="K35" s="35"/>
    </row>
    <row r="36" spans="1:16" s="14" customFormat="1" ht="65.25" customHeight="1" x14ac:dyDescent="0.25">
      <c r="A36" s="35" t="s">
        <v>49</v>
      </c>
      <c r="B36" s="35"/>
      <c r="C36" s="45" t="s">
        <v>50</v>
      </c>
      <c r="D36" s="45"/>
      <c r="E36" s="35" t="s">
        <v>38</v>
      </c>
      <c r="F36" s="35"/>
      <c r="G36" s="17">
        <v>50</v>
      </c>
      <c r="H36" s="46">
        <v>8.1999999999999993</v>
      </c>
      <c r="I36" s="46"/>
      <c r="J36" s="16">
        <f>G36*H36</f>
        <v>410</v>
      </c>
      <c r="K36" s="17" t="s">
        <v>204</v>
      </c>
      <c r="L36" s="20"/>
      <c r="M36" s="20"/>
    </row>
    <row r="37" spans="1:16" s="14" customFormat="1" ht="15.75" x14ac:dyDescent="0.25">
      <c r="A37" s="34" t="s">
        <v>51</v>
      </c>
      <c r="B37" s="34"/>
      <c r="C37" s="34"/>
      <c r="D37" s="34"/>
      <c r="E37" s="34"/>
      <c r="F37" s="34"/>
      <c r="G37" s="34"/>
      <c r="H37" s="34"/>
      <c r="I37" s="34"/>
      <c r="J37" s="47">
        <f>J36</f>
        <v>410</v>
      </c>
      <c r="K37" s="35"/>
    </row>
    <row r="38" spans="1:16" s="14" customFormat="1" ht="15.6" customHeight="1" x14ac:dyDescent="0.25">
      <c r="A38" s="34" t="s">
        <v>196</v>
      </c>
      <c r="B38" s="34"/>
      <c r="C38" s="34"/>
      <c r="D38" s="34"/>
      <c r="E38" s="34"/>
      <c r="F38" s="34"/>
      <c r="G38" s="34"/>
      <c r="H38" s="34"/>
      <c r="I38" s="34"/>
      <c r="J38" s="47">
        <f>J39-J37</f>
        <v>20.5</v>
      </c>
      <c r="K38" s="35"/>
    </row>
    <row r="39" spans="1:16" s="14" customFormat="1" ht="15.75" x14ac:dyDescent="0.25">
      <c r="A39" s="34" t="s">
        <v>52</v>
      </c>
      <c r="B39" s="34"/>
      <c r="C39" s="34"/>
      <c r="D39" s="34"/>
      <c r="E39" s="34"/>
      <c r="F39" s="34"/>
      <c r="G39" s="34"/>
      <c r="H39" s="34"/>
      <c r="I39" s="34"/>
      <c r="J39" s="47">
        <f>J37*1.05</f>
        <v>430.5</v>
      </c>
      <c r="K39" s="47"/>
    </row>
    <row r="40" spans="1:16" s="14" customFormat="1" ht="15.75" x14ac:dyDescent="0.25">
      <c r="A40" s="35" t="s">
        <v>53</v>
      </c>
      <c r="B40" s="35"/>
      <c r="C40" s="41" t="s">
        <v>54</v>
      </c>
      <c r="D40" s="41"/>
      <c r="E40" s="35"/>
      <c r="F40" s="35"/>
      <c r="G40" s="17"/>
      <c r="H40" s="46"/>
      <c r="I40" s="46"/>
      <c r="J40" s="16"/>
      <c r="K40" s="17"/>
    </row>
    <row r="41" spans="1:16" s="14" customFormat="1" ht="64.5" customHeight="1" x14ac:dyDescent="0.25">
      <c r="A41" s="35" t="s">
        <v>55</v>
      </c>
      <c r="B41" s="35"/>
      <c r="C41" s="41" t="s">
        <v>56</v>
      </c>
      <c r="D41" s="41"/>
      <c r="E41" s="35" t="s">
        <v>11</v>
      </c>
      <c r="F41" s="35"/>
      <c r="G41" s="17">
        <v>4000</v>
      </c>
      <c r="H41" s="46">
        <v>0.16</v>
      </c>
      <c r="I41" s="46"/>
      <c r="J41" s="16">
        <f>G41*H41</f>
        <v>640</v>
      </c>
      <c r="K41" s="17" t="s">
        <v>205</v>
      </c>
      <c r="L41" s="20"/>
    </row>
    <row r="42" spans="1:16" s="14" customFormat="1" ht="54" customHeight="1" x14ac:dyDescent="0.25">
      <c r="A42" s="35" t="s">
        <v>57</v>
      </c>
      <c r="B42" s="35"/>
      <c r="C42" s="41" t="s">
        <v>58</v>
      </c>
      <c r="D42" s="41"/>
      <c r="E42" s="35" t="s">
        <v>14</v>
      </c>
      <c r="F42" s="35"/>
      <c r="G42" s="17">
        <v>100</v>
      </c>
      <c r="H42" s="46">
        <v>2.4</v>
      </c>
      <c r="I42" s="46"/>
      <c r="J42" s="16">
        <f>G42*H42</f>
        <v>240</v>
      </c>
      <c r="K42" s="17" t="s">
        <v>206</v>
      </c>
      <c r="M42" s="20"/>
      <c r="N42" s="21"/>
      <c r="P42" s="20"/>
    </row>
    <row r="43" spans="1:16" s="14" customFormat="1" ht="15.75" x14ac:dyDescent="0.25">
      <c r="A43" s="34" t="s">
        <v>59</v>
      </c>
      <c r="B43" s="34"/>
      <c r="C43" s="34"/>
      <c r="D43" s="34"/>
      <c r="E43" s="34"/>
      <c r="F43" s="34"/>
      <c r="G43" s="34"/>
      <c r="H43" s="34"/>
      <c r="I43" s="34"/>
      <c r="J43" s="47">
        <f>J41+J42</f>
        <v>880</v>
      </c>
      <c r="K43" s="35"/>
    </row>
    <row r="44" spans="1:16" s="14" customFormat="1" ht="15.6" customHeight="1" x14ac:dyDescent="0.25">
      <c r="A44" s="34" t="s">
        <v>196</v>
      </c>
      <c r="B44" s="34"/>
      <c r="C44" s="34"/>
      <c r="D44" s="34"/>
      <c r="E44" s="34"/>
      <c r="F44" s="34"/>
      <c r="G44" s="34"/>
      <c r="H44" s="34"/>
      <c r="I44" s="34"/>
      <c r="J44" s="47">
        <f>J45-J43</f>
        <v>44</v>
      </c>
      <c r="K44" s="35"/>
    </row>
    <row r="45" spans="1:16" s="14" customFormat="1" ht="15.75" x14ac:dyDescent="0.25">
      <c r="A45" s="34" t="s">
        <v>60</v>
      </c>
      <c r="B45" s="34"/>
      <c r="C45" s="34"/>
      <c r="D45" s="34"/>
      <c r="E45" s="34"/>
      <c r="F45" s="34"/>
      <c r="G45" s="34"/>
      <c r="H45" s="34"/>
      <c r="I45" s="34"/>
      <c r="J45" s="47">
        <f>J43*1.05</f>
        <v>924</v>
      </c>
      <c r="K45" s="47"/>
    </row>
    <row r="46" spans="1:16" s="14" customFormat="1" ht="17.25" customHeight="1" x14ac:dyDescent="0.25">
      <c r="A46" s="35" t="s">
        <v>61</v>
      </c>
      <c r="B46" s="35"/>
      <c r="C46" s="45" t="s">
        <v>62</v>
      </c>
      <c r="D46" s="45"/>
      <c r="E46" s="35"/>
      <c r="F46" s="35"/>
      <c r="G46" s="17"/>
      <c r="H46" s="46"/>
      <c r="I46" s="46"/>
      <c r="J46" s="16"/>
      <c r="K46" s="17"/>
    </row>
    <row r="47" spans="1:16" s="14" customFormat="1" ht="49.5" customHeight="1" x14ac:dyDescent="0.25">
      <c r="A47" s="35" t="s">
        <v>63</v>
      </c>
      <c r="B47" s="35"/>
      <c r="C47" s="45" t="s">
        <v>64</v>
      </c>
      <c r="D47" s="45"/>
      <c r="E47" s="35" t="s">
        <v>11</v>
      </c>
      <c r="F47" s="35"/>
      <c r="G47" s="17">
        <v>120</v>
      </c>
      <c r="H47" s="46">
        <v>3.82</v>
      </c>
      <c r="I47" s="46"/>
      <c r="J47" s="16">
        <f>G47*H47</f>
        <v>458.4</v>
      </c>
      <c r="K47" s="17" t="s">
        <v>207</v>
      </c>
      <c r="L47" s="20"/>
    </row>
    <row r="48" spans="1:16" s="14" customFormat="1" ht="15.75" x14ac:dyDescent="0.25">
      <c r="A48" s="34" t="s">
        <v>65</v>
      </c>
      <c r="B48" s="34"/>
      <c r="C48" s="34"/>
      <c r="D48" s="34"/>
      <c r="E48" s="34"/>
      <c r="F48" s="34"/>
      <c r="G48" s="34"/>
      <c r="H48" s="34"/>
      <c r="I48" s="34"/>
      <c r="J48" s="47">
        <f>J47</f>
        <v>458.4</v>
      </c>
      <c r="K48" s="35"/>
    </row>
    <row r="49" spans="1:12" s="14" customFormat="1" ht="15.75" x14ac:dyDescent="0.25">
      <c r="A49" s="34" t="s">
        <v>195</v>
      </c>
      <c r="B49" s="34"/>
      <c r="C49" s="34"/>
      <c r="D49" s="34"/>
      <c r="E49" s="34"/>
      <c r="F49" s="34"/>
      <c r="G49" s="34"/>
      <c r="H49" s="34"/>
      <c r="I49" s="34"/>
      <c r="J49" s="47">
        <f>J50-J48</f>
        <v>22.92</v>
      </c>
      <c r="K49" s="35"/>
    </row>
    <row r="50" spans="1:12" s="14" customFormat="1" ht="15.75" x14ac:dyDescent="0.25">
      <c r="A50" s="34" t="s">
        <v>66</v>
      </c>
      <c r="B50" s="34"/>
      <c r="C50" s="34"/>
      <c r="D50" s="34"/>
      <c r="E50" s="34"/>
      <c r="F50" s="34"/>
      <c r="G50" s="34"/>
      <c r="H50" s="34"/>
      <c r="I50" s="34"/>
      <c r="J50" s="47">
        <f>J48*1.05</f>
        <v>481.32</v>
      </c>
      <c r="K50" s="47"/>
    </row>
    <row r="51" spans="1:12" s="14" customFormat="1" ht="15.75" x14ac:dyDescent="0.25">
      <c r="A51" s="35" t="s">
        <v>67</v>
      </c>
      <c r="B51" s="35"/>
      <c r="C51" s="45" t="s">
        <v>68</v>
      </c>
      <c r="D51" s="45"/>
      <c r="E51" s="45"/>
      <c r="F51" s="45"/>
      <c r="G51" s="45"/>
      <c r="H51" s="45"/>
      <c r="I51" s="45"/>
      <c r="J51" s="16"/>
      <c r="K51" s="17"/>
    </row>
    <row r="52" spans="1:12" s="14" customFormat="1" ht="16.5" customHeight="1" x14ac:dyDescent="0.25">
      <c r="A52" s="48" t="s">
        <v>69</v>
      </c>
      <c r="B52" s="49"/>
      <c r="C52" s="45" t="s">
        <v>70</v>
      </c>
      <c r="D52" s="45"/>
      <c r="E52" s="35" t="s">
        <v>11</v>
      </c>
      <c r="F52" s="35"/>
      <c r="G52" s="35">
        <v>900</v>
      </c>
      <c r="H52" s="46">
        <v>0.59</v>
      </c>
      <c r="I52" s="46"/>
      <c r="J52" s="47">
        <f>+H52*G52</f>
        <v>531</v>
      </c>
      <c r="K52" s="35" t="s">
        <v>208</v>
      </c>
    </row>
    <row r="53" spans="1:12" s="14" customFormat="1" ht="32.450000000000003" customHeight="1" x14ac:dyDescent="0.25">
      <c r="A53" s="50"/>
      <c r="B53" s="51"/>
      <c r="C53" s="45"/>
      <c r="D53" s="45"/>
      <c r="E53" s="35"/>
      <c r="F53" s="35"/>
      <c r="G53" s="35"/>
      <c r="H53" s="46"/>
      <c r="I53" s="46"/>
      <c r="J53" s="47"/>
      <c r="K53" s="35"/>
    </row>
    <row r="54" spans="1:12" s="14" customFormat="1" ht="48.6" customHeight="1" x14ac:dyDescent="0.25">
      <c r="A54" s="35" t="s">
        <v>71</v>
      </c>
      <c r="B54" s="35"/>
      <c r="C54" s="45" t="s">
        <v>72</v>
      </c>
      <c r="D54" s="45"/>
      <c r="E54" s="35" t="s">
        <v>14</v>
      </c>
      <c r="F54" s="35"/>
      <c r="G54" s="17">
        <v>120</v>
      </c>
      <c r="H54" s="46">
        <v>0.49</v>
      </c>
      <c r="I54" s="46"/>
      <c r="J54" s="16">
        <f>+H54*G54</f>
        <v>58.8</v>
      </c>
      <c r="K54" s="17" t="s">
        <v>209</v>
      </c>
    </row>
    <row r="55" spans="1:12" s="14" customFormat="1" ht="15.6" customHeight="1" x14ac:dyDescent="0.25">
      <c r="A55" s="34" t="s">
        <v>73</v>
      </c>
      <c r="B55" s="34"/>
      <c r="C55" s="34"/>
      <c r="D55" s="34"/>
      <c r="E55" s="34"/>
      <c r="F55" s="34"/>
      <c r="G55" s="34"/>
      <c r="H55" s="34"/>
      <c r="I55" s="34"/>
      <c r="J55" s="47">
        <f>+J52+J54</f>
        <v>589.79999999999995</v>
      </c>
      <c r="K55" s="35"/>
    </row>
    <row r="56" spans="1:12" s="14" customFormat="1" ht="15.6" customHeight="1" x14ac:dyDescent="0.25">
      <c r="A56" s="34" t="s">
        <v>196</v>
      </c>
      <c r="B56" s="34"/>
      <c r="C56" s="34"/>
      <c r="D56" s="34"/>
      <c r="E56" s="34"/>
      <c r="F56" s="34"/>
      <c r="G56" s="34"/>
      <c r="H56" s="34"/>
      <c r="I56" s="34"/>
      <c r="J56" s="47">
        <f>+J57-J55</f>
        <v>29.49</v>
      </c>
      <c r="K56" s="35"/>
    </row>
    <row r="57" spans="1:12" s="14" customFormat="1" ht="15.6" customHeight="1" x14ac:dyDescent="0.25">
      <c r="A57" s="34" t="s">
        <v>74</v>
      </c>
      <c r="B57" s="34"/>
      <c r="C57" s="34"/>
      <c r="D57" s="34"/>
      <c r="E57" s="34"/>
      <c r="F57" s="34"/>
      <c r="G57" s="34"/>
      <c r="H57" s="34"/>
      <c r="I57" s="34"/>
      <c r="J57" s="35">
        <f>+J55*1.05</f>
        <v>619.29</v>
      </c>
      <c r="K57" s="35"/>
    </row>
    <row r="58" spans="1:12" s="14" customFormat="1" ht="15.75" x14ac:dyDescent="0.25">
      <c r="A58" s="35" t="s">
        <v>75</v>
      </c>
      <c r="B58" s="35"/>
      <c r="C58" s="41" t="s">
        <v>76</v>
      </c>
      <c r="D58" s="41"/>
      <c r="E58" s="35"/>
      <c r="F58" s="35"/>
      <c r="G58" s="17"/>
      <c r="H58" s="46"/>
      <c r="I58" s="46"/>
      <c r="J58" s="16"/>
      <c r="K58" s="17"/>
    </row>
    <row r="59" spans="1:12" s="14" customFormat="1" ht="15" customHeight="1" x14ac:dyDescent="0.25">
      <c r="A59" s="35" t="s">
        <v>77</v>
      </c>
      <c r="B59" s="35"/>
      <c r="C59" s="41" t="s">
        <v>78</v>
      </c>
      <c r="D59" s="41"/>
      <c r="E59" s="40" t="s">
        <v>14</v>
      </c>
      <c r="F59" s="40"/>
      <c r="G59" s="15">
        <v>1000</v>
      </c>
      <c r="H59" s="46"/>
      <c r="I59" s="46"/>
      <c r="J59" s="16"/>
      <c r="K59" s="17"/>
    </row>
    <row r="60" spans="1:12" s="14" customFormat="1" ht="36.75" customHeight="1" x14ac:dyDescent="0.25">
      <c r="A60" s="35" t="s">
        <v>79</v>
      </c>
      <c r="B60" s="35"/>
      <c r="C60" s="45" t="s">
        <v>80</v>
      </c>
      <c r="D60" s="45"/>
      <c r="E60" s="35" t="s">
        <v>14</v>
      </c>
      <c r="F60" s="35"/>
      <c r="G60" s="17">
        <v>1000</v>
      </c>
      <c r="H60" s="46"/>
      <c r="I60" s="46"/>
      <c r="J60" s="16"/>
      <c r="K60" s="17"/>
    </row>
    <row r="61" spans="1:12" s="14" customFormat="1" ht="15.75" x14ac:dyDescent="0.25">
      <c r="A61" s="34" t="s">
        <v>81</v>
      </c>
      <c r="B61" s="34"/>
      <c r="C61" s="34"/>
      <c r="D61" s="34"/>
      <c r="E61" s="34"/>
      <c r="F61" s="34"/>
      <c r="G61" s="34"/>
      <c r="H61" s="34"/>
      <c r="I61" s="34"/>
      <c r="J61" s="35"/>
      <c r="K61" s="35"/>
    </row>
    <row r="62" spans="1:12" s="14" customFormat="1" ht="15.75" x14ac:dyDescent="0.25">
      <c r="A62" s="34" t="s">
        <v>16</v>
      </c>
      <c r="B62" s="34"/>
      <c r="C62" s="34"/>
      <c r="D62" s="34"/>
      <c r="E62" s="34"/>
      <c r="F62" s="34"/>
      <c r="G62" s="34"/>
      <c r="H62" s="34"/>
      <c r="I62" s="34"/>
      <c r="J62" s="35"/>
      <c r="K62" s="35"/>
    </row>
    <row r="63" spans="1:12" s="14" customFormat="1" ht="15.75" x14ac:dyDescent="0.25">
      <c r="A63" s="34" t="s">
        <v>82</v>
      </c>
      <c r="B63" s="34"/>
      <c r="C63" s="34"/>
      <c r="D63" s="34"/>
      <c r="E63" s="34"/>
      <c r="F63" s="34"/>
      <c r="G63" s="34"/>
      <c r="H63" s="34"/>
      <c r="I63" s="34"/>
      <c r="J63" s="35"/>
      <c r="K63" s="35"/>
    </row>
    <row r="64" spans="1:12" s="14" customFormat="1" ht="23.45" customHeight="1" x14ac:dyDescent="0.25">
      <c r="A64" s="35" t="s">
        <v>83</v>
      </c>
      <c r="B64" s="35"/>
      <c r="C64" s="45" t="s">
        <v>84</v>
      </c>
      <c r="D64" s="45"/>
      <c r="E64" s="35"/>
      <c r="F64" s="35"/>
      <c r="G64" s="17"/>
      <c r="H64" s="46"/>
      <c r="I64" s="46"/>
      <c r="J64" s="16"/>
      <c r="K64" s="22"/>
      <c r="L64" s="20"/>
    </row>
    <row r="65" spans="1:16" s="14" customFormat="1" ht="69.75" customHeight="1" x14ac:dyDescent="0.25">
      <c r="A65" s="35" t="s">
        <v>85</v>
      </c>
      <c r="B65" s="35"/>
      <c r="C65" s="45" t="s">
        <v>86</v>
      </c>
      <c r="D65" s="45"/>
      <c r="E65" s="35" t="s">
        <v>11</v>
      </c>
      <c r="F65" s="35"/>
      <c r="G65" s="17">
        <v>1000</v>
      </c>
      <c r="H65" s="46">
        <v>0.74</v>
      </c>
      <c r="I65" s="46"/>
      <c r="J65" s="16">
        <f>G65*H65</f>
        <v>740</v>
      </c>
      <c r="K65" s="17" t="s">
        <v>210</v>
      </c>
    </row>
    <row r="66" spans="1:16" s="14" customFormat="1" ht="66" customHeight="1" x14ac:dyDescent="0.25">
      <c r="A66" s="35" t="s">
        <v>87</v>
      </c>
      <c r="B66" s="35"/>
      <c r="C66" s="45" t="s">
        <v>88</v>
      </c>
      <c r="D66" s="45"/>
      <c r="E66" s="35" t="s">
        <v>14</v>
      </c>
      <c r="F66" s="35"/>
      <c r="G66" s="17">
        <v>100</v>
      </c>
      <c r="H66" s="46">
        <v>0.89</v>
      </c>
      <c r="I66" s="46"/>
      <c r="J66" s="16">
        <f>G66*H66</f>
        <v>89</v>
      </c>
      <c r="K66" s="17" t="s">
        <v>211</v>
      </c>
    </row>
    <row r="67" spans="1:16" s="14" customFormat="1" ht="15.75" x14ac:dyDescent="0.25">
      <c r="A67" s="34" t="s">
        <v>89</v>
      </c>
      <c r="B67" s="34"/>
      <c r="C67" s="34"/>
      <c r="D67" s="34"/>
      <c r="E67" s="34"/>
      <c r="F67" s="34"/>
      <c r="G67" s="34"/>
      <c r="H67" s="34"/>
      <c r="I67" s="34"/>
      <c r="J67" s="47">
        <f>J65+J66</f>
        <v>829</v>
      </c>
      <c r="K67" s="35"/>
    </row>
    <row r="68" spans="1:16" s="14" customFormat="1" ht="15.6" customHeight="1" x14ac:dyDescent="0.25">
      <c r="A68" s="34" t="s">
        <v>196</v>
      </c>
      <c r="B68" s="34"/>
      <c r="C68" s="34"/>
      <c r="D68" s="34"/>
      <c r="E68" s="34"/>
      <c r="F68" s="34"/>
      <c r="G68" s="34"/>
      <c r="H68" s="34"/>
      <c r="I68" s="34"/>
      <c r="J68" s="47">
        <f>J69-J67</f>
        <v>41.45</v>
      </c>
      <c r="K68" s="35"/>
    </row>
    <row r="69" spans="1:16" s="14" customFormat="1" ht="15.75" x14ac:dyDescent="0.25">
      <c r="A69" s="34" t="s">
        <v>90</v>
      </c>
      <c r="B69" s="34"/>
      <c r="C69" s="34"/>
      <c r="D69" s="34"/>
      <c r="E69" s="34"/>
      <c r="F69" s="34"/>
      <c r="G69" s="34"/>
      <c r="H69" s="34"/>
      <c r="I69" s="34"/>
      <c r="J69" s="47">
        <f>J67*1.05</f>
        <v>870.45</v>
      </c>
      <c r="K69" s="47"/>
    </row>
    <row r="70" spans="1:16" s="14" customFormat="1" ht="15.75" customHeight="1" x14ac:dyDescent="0.25">
      <c r="A70" s="35" t="s">
        <v>91</v>
      </c>
      <c r="B70" s="35"/>
      <c r="C70" s="45" t="s">
        <v>92</v>
      </c>
      <c r="D70" s="45"/>
      <c r="E70" s="35"/>
      <c r="F70" s="35"/>
      <c r="G70" s="17"/>
      <c r="H70" s="46"/>
      <c r="I70" s="46"/>
      <c r="J70" s="16"/>
      <c r="K70" s="17"/>
    </row>
    <row r="71" spans="1:16" s="14" customFormat="1" ht="66" customHeight="1" x14ac:dyDescent="0.25">
      <c r="A71" s="35" t="s">
        <v>93</v>
      </c>
      <c r="B71" s="35"/>
      <c r="C71" s="45" t="s">
        <v>94</v>
      </c>
      <c r="D71" s="45"/>
      <c r="E71" s="35" t="s">
        <v>14</v>
      </c>
      <c r="F71" s="35"/>
      <c r="G71" s="17">
        <v>1000</v>
      </c>
      <c r="H71" s="46">
        <v>2.9</v>
      </c>
      <c r="I71" s="46"/>
      <c r="J71" s="16">
        <f>G71*H71</f>
        <v>2900</v>
      </c>
      <c r="K71" s="17" t="s">
        <v>212</v>
      </c>
      <c r="L71" s="20"/>
    </row>
    <row r="72" spans="1:16" s="14" customFormat="1" ht="15.75" x14ac:dyDescent="0.25">
      <c r="A72" s="34" t="s">
        <v>95</v>
      </c>
      <c r="B72" s="34"/>
      <c r="C72" s="34"/>
      <c r="D72" s="34"/>
      <c r="E72" s="34"/>
      <c r="F72" s="34"/>
      <c r="G72" s="34"/>
      <c r="H72" s="34"/>
      <c r="I72" s="34"/>
      <c r="J72" s="47">
        <f>J71</f>
        <v>2900</v>
      </c>
      <c r="K72" s="35"/>
    </row>
    <row r="73" spans="1:16" s="14" customFormat="1" ht="15.6" customHeight="1" x14ac:dyDescent="0.25">
      <c r="A73" s="34" t="s">
        <v>196</v>
      </c>
      <c r="B73" s="34"/>
      <c r="C73" s="34"/>
      <c r="D73" s="34"/>
      <c r="E73" s="34"/>
      <c r="F73" s="34"/>
      <c r="G73" s="34"/>
      <c r="H73" s="34"/>
      <c r="I73" s="34"/>
      <c r="J73" s="47">
        <f>J74-J72</f>
        <v>145</v>
      </c>
      <c r="K73" s="35"/>
    </row>
    <row r="74" spans="1:16" s="14" customFormat="1" ht="15.75" x14ac:dyDescent="0.25">
      <c r="A74" s="34" t="s">
        <v>52</v>
      </c>
      <c r="B74" s="34"/>
      <c r="C74" s="34"/>
      <c r="D74" s="34"/>
      <c r="E74" s="34"/>
      <c r="F74" s="34"/>
      <c r="G74" s="34"/>
      <c r="H74" s="34"/>
      <c r="I74" s="34"/>
      <c r="J74" s="47">
        <f>J72*1.05</f>
        <v>3045</v>
      </c>
      <c r="K74" s="47"/>
    </row>
    <row r="75" spans="1:16" s="14" customFormat="1" ht="18" customHeight="1" x14ac:dyDescent="0.25">
      <c r="A75" s="35" t="s">
        <v>96</v>
      </c>
      <c r="B75" s="35"/>
      <c r="C75" s="45" t="s">
        <v>97</v>
      </c>
      <c r="D75" s="45"/>
      <c r="E75" s="35"/>
      <c r="F75" s="35"/>
      <c r="G75" s="17"/>
      <c r="H75" s="46"/>
      <c r="I75" s="46"/>
      <c r="J75" s="16"/>
      <c r="K75" s="17"/>
    </row>
    <row r="76" spans="1:16" s="14" customFormat="1" ht="76.5" customHeight="1" x14ac:dyDescent="0.25">
      <c r="A76" s="35" t="s">
        <v>98</v>
      </c>
      <c r="B76" s="35"/>
      <c r="C76" s="45" t="s">
        <v>99</v>
      </c>
      <c r="D76" s="45"/>
      <c r="E76" s="35" t="s">
        <v>14</v>
      </c>
      <c r="F76" s="35"/>
      <c r="G76" s="17">
        <v>100</v>
      </c>
      <c r="H76" s="46">
        <v>3.8</v>
      </c>
      <c r="I76" s="46"/>
      <c r="J76" s="16">
        <f>G76*H76</f>
        <v>380</v>
      </c>
      <c r="K76" s="23" t="s">
        <v>213</v>
      </c>
      <c r="L76" s="20"/>
      <c r="O76" s="24"/>
      <c r="P76" s="24"/>
    </row>
    <row r="77" spans="1:16" s="14" customFormat="1" ht="15.75" x14ac:dyDescent="0.25">
      <c r="A77" s="34" t="s">
        <v>100</v>
      </c>
      <c r="B77" s="34"/>
      <c r="C77" s="34"/>
      <c r="D77" s="34"/>
      <c r="E77" s="34"/>
      <c r="F77" s="34"/>
      <c r="G77" s="34"/>
      <c r="H77" s="34"/>
      <c r="I77" s="34"/>
      <c r="J77" s="47">
        <f>J76</f>
        <v>380</v>
      </c>
      <c r="K77" s="35"/>
    </row>
    <row r="78" spans="1:16" s="14" customFormat="1" ht="15.6" customHeight="1" x14ac:dyDescent="0.25">
      <c r="A78" s="34" t="s">
        <v>196</v>
      </c>
      <c r="B78" s="34"/>
      <c r="C78" s="34"/>
      <c r="D78" s="34"/>
      <c r="E78" s="34"/>
      <c r="F78" s="34"/>
      <c r="G78" s="34"/>
      <c r="H78" s="34"/>
      <c r="I78" s="34"/>
      <c r="J78" s="47">
        <f>J79-J77</f>
        <v>19</v>
      </c>
      <c r="K78" s="35"/>
    </row>
    <row r="79" spans="1:16" s="14" customFormat="1" ht="15.75" x14ac:dyDescent="0.25">
      <c r="A79" s="34" t="s">
        <v>101</v>
      </c>
      <c r="B79" s="34"/>
      <c r="C79" s="34"/>
      <c r="D79" s="34"/>
      <c r="E79" s="34"/>
      <c r="F79" s="34"/>
      <c r="G79" s="34"/>
      <c r="H79" s="34"/>
      <c r="I79" s="34"/>
      <c r="J79" s="47">
        <f>J77*1.05</f>
        <v>399</v>
      </c>
      <c r="K79" s="47"/>
    </row>
    <row r="80" spans="1:16" s="14" customFormat="1" ht="17.25" customHeight="1" x14ac:dyDescent="0.25">
      <c r="A80" s="35" t="s">
        <v>102</v>
      </c>
      <c r="B80" s="35"/>
      <c r="C80" s="45" t="s">
        <v>97</v>
      </c>
      <c r="D80" s="45"/>
      <c r="E80" s="35"/>
      <c r="F80" s="35"/>
      <c r="G80" s="17"/>
      <c r="H80" s="46"/>
      <c r="I80" s="46"/>
      <c r="J80" s="16"/>
      <c r="K80" s="17"/>
    </row>
    <row r="81" spans="1:17" s="14" customFormat="1" ht="75" customHeight="1" x14ac:dyDescent="0.25">
      <c r="A81" s="35" t="s">
        <v>103</v>
      </c>
      <c r="B81" s="35"/>
      <c r="C81" s="45" t="s">
        <v>104</v>
      </c>
      <c r="D81" s="45"/>
      <c r="E81" s="35" t="s">
        <v>14</v>
      </c>
      <c r="F81" s="35"/>
      <c r="G81" s="17">
        <v>100</v>
      </c>
      <c r="H81" s="46">
        <v>9.8000000000000007</v>
      </c>
      <c r="I81" s="46"/>
      <c r="J81" s="16">
        <f>G81*H81</f>
        <v>980</v>
      </c>
      <c r="K81" s="23" t="s">
        <v>214</v>
      </c>
      <c r="L81" s="20"/>
      <c r="P81" s="24"/>
      <c r="Q81" s="24"/>
    </row>
    <row r="82" spans="1:17" s="14" customFormat="1" ht="15.75" x14ac:dyDescent="0.25">
      <c r="A82" s="34" t="s">
        <v>105</v>
      </c>
      <c r="B82" s="34"/>
      <c r="C82" s="34"/>
      <c r="D82" s="34"/>
      <c r="E82" s="34"/>
      <c r="F82" s="34"/>
      <c r="G82" s="34"/>
      <c r="H82" s="34"/>
      <c r="I82" s="34"/>
      <c r="J82" s="47">
        <f>J81</f>
        <v>980</v>
      </c>
      <c r="K82" s="35"/>
    </row>
    <row r="83" spans="1:17" s="14" customFormat="1" ht="15.6" customHeight="1" x14ac:dyDescent="0.25">
      <c r="A83" s="34" t="s">
        <v>196</v>
      </c>
      <c r="B83" s="34"/>
      <c r="C83" s="34"/>
      <c r="D83" s="34"/>
      <c r="E83" s="34"/>
      <c r="F83" s="34"/>
      <c r="G83" s="34"/>
      <c r="H83" s="34"/>
      <c r="I83" s="34"/>
      <c r="J83" s="47">
        <f>J84-J82</f>
        <v>49</v>
      </c>
      <c r="K83" s="35"/>
    </row>
    <row r="84" spans="1:17" s="14" customFormat="1" ht="15.75" x14ac:dyDescent="0.25">
      <c r="A84" s="34" t="s">
        <v>106</v>
      </c>
      <c r="B84" s="34"/>
      <c r="C84" s="34"/>
      <c r="D84" s="34"/>
      <c r="E84" s="34"/>
      <c r="F84" s="34"/>
      <c r="G84" s="34"/>
      <c r="H84" s="34"/>
      <c r="I84" s="34"/>
      <c r="J84" s="47">
        <f>J82*1.05</f>
        <v>1029</v>
      </c>
      <c r="K84" s="47"/>
    </row>
    <row r="85" spans="1:17" s="14" customFormat="1" ht="17.25" customHeight="1" x14ac:dyDescent="0.25">
      <c r="A85" s="35" t="s">
        <v>107</v>
      </c>
      <c r="B85" s="35"/>
      <c r="C85" s="45" t="s">
        <v>108</v>
      </c>
      <c r="D85" s="45"/>
      <c r="E85" s="35"/>
      <c r="F85" s="35"/>
      <c r="G85" s="17"/>
      <c r="H85" s="46"/>
      <c r="I85" s="46"/>
      <c r="J85" s="16"/>
      <c r="K85" s="17"/>
    </row>
    <row r="86" spans="1:17" s="14" customFormat="1" ht="33.75" customHeight="1" x14ac:dyDescent="0.25">
      <c r="A86" s="35" t="s">
        <v>109</v>
      </c>
      <c r="B86" s="35"/>
      <c r="C86" s="45" t="s">
        <v>110</v>
      </c>
      <c r="D86" s="45"/>
      <c r="E86" s="35" t="s">
        <v>14</v>
      </c>
      <c r="F86" s="35"/>
      <c r="G86" s="17">
        <v>200</v>
      </c>
      <c r="H86" s="46"/>
      <c r="I86" s="46"/>
      <c r="J86" s="16"/>
      <c r="K86" s="17"/>
    </row>
    <row r="87" spans="1:17" s="14" customFormat="1" ht="15.75" x14ac:dyDescent="0.25">
      <c r="A87" s="34" t="s">
        <v>111</v>
      </c>
      <c r="B87" s="34"/>
      <c r="C87" s="34"/>
      <c r="D87" s="34"/>
      <c r="E87" s="34"/>
      <c r="F87" s="34"/>
      <c r="G87" s="34"/>
      <c r="H87" s="34"/>
      <c r="I87" s="34"/>
      <c r="J87" s="35"/>
      <c r="K87" s="35"/>
    </row>
    <row r="88" spans="1:17" s="14" customFormat="1" ht="15.75" x14ac:dyDescent="0.25">
      <c r="A88" s="34" t="s">
        <v>16</v>
      </c>
      <c r="B88" s="34"/>
      <c r="C88" s="34"/>
      <c r="D88" s="34"/>
      <c r="E88" s="34"/>
      <c r="F88" s="34"/>
      <c r="G88" s="34"/>
      <c r="H88" s="34"/>
      <c r="I88" s="34"/>
      <c r="J88" s="35"/>
      <c r="K88" s="35"/>
    </row>
    <row r="89" spans="1:17" s="14" customFormat="1" ht="15.75" x14ac:dyDescent="0.25">
      <c r="A89" s="34" t="s">
        <v>112</v>
      </c>
      <c r="B89" s="34"/>
      <c r="C89" s="34"/>
      <c r="D89" s="34"/>
      <c r="E89" s="34"/>
      <c r="F89" s="34"/>
      <c r="G89" s="34"/>
      <c r="H89" s="34"/>
      <c r="I89" s="34"/>
      <c r="J89" s="35"/>
      <c r="K89" s="35"/>
    </row>
    <row r="90" spans="1:17" s="14" customFormat="1" ht="17.25" customHeight="1" x14ac:dyDescent="0.25">
      <c r="A90" s="35" t="s">
        <v>113</v>
      </c>
      <c r="B90" s="35"/>
      <c r="C90" s="45" t="s">
        <v>114</v>
      </c>
      <c r="D90" s="45"/>
      <c r="E90" s="35"/>
      <c r="F90" s="35"/>
      <c r="G90" s="17"/>
      <c r="H90" s="46"/>
      <c r="I90" s="46"/>
      <c r="J90" s="16"/>
      <c r="K90" s="17"/>
    </row>
    <row r="91" spans="1:17" s="14" customFormat="1" ht="33" customHeight="1" x14ac:dyDescent="0.25">
      <c r="A91" s="35" t="s">
        <v>115</v>
      </c>
      <c r="B91" s="35"/>
      <c r="C91" s="45" t="s">
        <v>116</v>
      </c>
      <c r="D91" s="45"/>
      <c r="E91" s="35" t="s">
        <v>14</v>
      </c>
      <c r="F91" s="35"/>
      <c r="G91" s="17">
        <v>30</v>
      </c>
      <c r="H91" s="46"/>
      <c r="I91" s="46"/>
      <c r="J91" s="16"/>
      <c r="K91" s="17"/>
    </row>
    <row r="92" spans="1:17" s="14" customFormat="1" ht="15.75" x14ac:dyDescent="0.25">
      <c r="A92" s="34" t="s">
        <v>117</v>
      </c>
      <c r="B92" s="34"/>
      <c r="C92" s="34"/>
      <c r="D92" s="34"/>
      <c r="E92" s="34"/>
      <c r="F92" s="34"/>
      <c r="G92" s="34"/>
      <c r="H92" s="34"/>
      <c r="I92" s="34"/>
      <c r="J92" s="35"/>
      <c r="K92" s="35"/>
    </row>
    <row r="93" spans="1:17" s="14" customFormat="1" ht="15.75" x14ac:dyDescent="0.25">
      <c r="A93" s="34" t="s">
        <v>16</v>
      </c>
      <c r="B93" s="34"/>
      <c r="C93" s="34"/>
      <c r="D93" s="34"/>
      <c r="E93" s="34"/>
      <c r="F93" s="34"/>
      <c r="G93" s="34"/>
      <c r="H93" s="34"/>
      <c r="I93" s="34"/>
      <c r="J93" s="35"/>
      <c r="K93" s="35"/>
    </row>
    <row r="94" spans="1:17" s="14" customFormat="1" ht="15.75" x14ac:dyDescent="0.25">
      <c r="A94" s="34" t="s">
        <v>118</v>
      </c>
      <c r="B94" s="34"/>
      <c r="C94" s="34"/>
      <c r="D94" s="34"/>
      <c r="E94" s="34"/>
      <c r="F94" s="34"/>
      <c r="G94" s="34"/>
      <c r="H94" s="34"/>
      <c r="I94" s="34"/>
      <c r="J94" s="35"/>
      <c r="K94" s="35"/>
    </row>
    <row r="95" spans="1:17" s="14" customFormat="1" ht="18.75" customHeight="1" x14ac:dyDescent="0.25">
      <c r="A95" s="35" t="s">
        <v>119</v>
      </c>
      <c r="B95" s="35"/>
      <c r="C95" s="41" t="s">
        <v>120</v>
      </c>
      <c r="D95" s="41"/>
      <c r="E95" s="35"/>
      <c r="F95" s="35"/>
      <c r="G95" s="17"/>
      <c r="H95" s="46"/>
      <c r="I95" s="46"/>
      <c r="J95" s="16"/>
      <c r="K95" s="17"/>
    </row>
    <row r="96" spans="1:17" s="14" customFormat="1" ht="71.25" customHeight="1" x14ac:dyDescent="0.25">
      <c r="A96" s="35" t="s">
        <v>121</v>
      </c>
      <c r="B96" s="35"/>
      <c r="C96" s="41" t="s">
        <v>122</v>
      </c>
      <c r="D96" s="41"/>
      <c r="E96" s="35" t="s">
        <v>14</v>
      </c>
      <c r="F96" s="35"/>
      <c r="G96" s="17">
        <v>80</v>
      </c>
      <c r="H96" s="46">
        <v>6.9560000000000004</v>
      </c>
      <c r="I96" s="46"/>
      <c r="J96" s="16">
        <f>G96*H96</f>
        <v>556.48</v>
      </c>
      <c r="K96" s="23" t="s">
        <v>215</v>
      </c>
    </row>
    <row r="97" spans="1:12" s="14" customFormat="1" ht="15.6" customHeight="1" x14ac:dyDescent="0.25">
      <c r="A97" s="34" t="s">
        <v>123</v>
      </c>
      <c r="B97" s="34"/>
      <c r="C97" s="34"/>
      <c r="D97" s="34"/>
      <c r="E97" s="34"/>
      <c r="F97" s="34"/>
      <c r="G97" s="34"/>
      <c r="H97" s="34"/>
      <c r="I97" s="34"/>
      <c r="J97" s="47">
        <f>J96</f>
        <v>556.48</v>
      </c>
      <c r="K97" s="35"/>
    </row>
    <row r="98" spans="1:12" s="14" customFormat="1" ht="15.6" customHeight="1" x14ac:dyDescent="0.25">
      <c r="A98" s="34" t="s">
        <v>196</v>
      </c>
      <c r="B98" s="34"/>
      <c r="C98" s="34"/>
      <c r="D98" s="34"/>
      <c r="E98" s="34"/>
      <c r="F98" s="34"/>
      <c r="G98" s="34"/>
      <c r="H98" s="34"/>
      <c r="I98" s="34"/>
      <c r="J98" s="47">
        <f>J99-J97</f>
        <v>27.82</v>
      </c>
      <c r="K98" s="35"/>
    </row>
    <row r="99" spans="1:12" s="14" customFormat="1" ht="15.6" customHeight="1" x14ac:dyDescent="0.25">
      <c r="A99" s="34" t="s">
        <v>124</v>
      </c>
      <c r="B99" s="34"/>
      <c r="C99" s="34"/>
      <c r="D99" s="34"/>
      <c r="E99" s="34"/>
      <c r="F99" s="34"/>
      <c r="G99" s="34"/>
      <c r="H99" s="34"/>
      <c r="I99" s="34"/>
      <c r="J99" s="47">
        <f>J97*1.05</f>
        <v>584.29999999999995</v>
      </c>
      <c r="K99" s="47"/>
    </row>
    <row r="100" spans="1:12" s="14" customFormat="1" ht="18" customHeight="1" x14ac:dyDescent="0.25">
      <c r="A100" s="35" t="s">
        <v>125</v>
      </c>
      <c r="B100" s="35"/>
      <c r="C100" s="41" t="s">
        <v>126</v>
      </c>
      <c r="D100" s="41"/>
      <c r="E100" s="35"/>
      <c r="F100" s="35"/>
      <c r="G100" s="17"/>
      <c r="H100" s="46"/>
      <c r="I100" s="46"/>
      <c r="J100" s="16"/>
      <c r="K100" s="17"/>
    </row>
    <row r="101" spans="1:12" s="14" customFormat="1" ht="62.25" customHeight="1" x14ac:dyDescent="0.25">
      <c r="A101" s="35" t="s">
        <v>127</v>
      </c>
      <c r="B101" s="35"/>
      <c r="C101" s="41" t="s">
        <v>128</v>
      </c>
      <c r="D101" s="41"/>
      <c r="E101" s="35" t="s">
        <v>14</v>
      </c>
      <c r="F101" s="35"/>
      <c r="G101" s="17">
        <v>140</v>
      </c>
      <c r="H101" s="46"/>
      <c r="I101" s="46"/>
      <c r="J101" s="16"/>
      <c r="K101" s="17"/>
    </row>
    <row r="102" spans="1:12" s="14" customFormat="1" ht="15.75" x14ac:dyDescent="0.25">
      <c r="A102" s="34" t="s">
        <v>129</v>
      </c>
      <c r="B102" s="34"/>
      <c r="C102" s="34"/>
      <c r="D102" s="34"/>
      <c r="E102" s="34"/>
      <c r="F102" s="34"/>
      <c r="G102" s="34"/>
      <c r="H102" s="34"/>
      <c r="I102" s="34"/>
      <c r="J102" s="35"/>
      <c r="K102" s="35"/>
    </row>
    <row r="103" spans="1:12" s="14" customFormat="1" ht="15.75" x14ac:dyDescent="0.25">
      <c r="A103" s="34" t="s">
        <v>16</v>
      </c>
      <c r="B103" s="34"/>
      <c r="C103" s="34"/>
      <c r="D103" s="34"/>
      <c r="E103" s="34"/>
      <c r="F103" s="34"/>
      <c r="G103" s="34"/>
      <c r="H103" s="34"/>
      <c r="I103" s="34"/>
      <c r="J103" s="35"/>
      <c r="K103" s="35"/>
    </row>
    <row r="104" spans="1:12" s="14" customFormat="1" ht="15.75" x14ac:dyDescent="0.25">
      <c r="A104" s="34" t="s">
        <v>130</v>
      </c>
      <c r="B104" s="34"/>
      <c r="C104" s="34"/>
      <c r="D104" s="34"/>
      <c r="E104" s="34"/>
      <c r="F104" s="34"/>
      <c r="G104" s="34"/>
      <c r="H104" s="34"/>
      <c r="I104" s="34"/>
      <c r="J104" s="35"/>
      <c r="K104" s="35"/>
    </row>
    <row r="105" spans="1:12" s="14" customFormat="1" ht="19.5" customHeight="1" x14ac:dyDescent="0.25">
      <c r="A105" s="35" t="s">
        <v>131</v>
      </c>
      <c r="B105" s="35"/>
      <c r="C105" s="45" t="s">
        <v>132</v>
      </c>
      <c r="D105" s="45"/>
      <c r="E105" s="35"/>
      <c r="F105" s="35"/>
      <c r="G105" s="17"/>
      <c r="H105" s="46"/>
      <c r="I105" s="46"/>
      <c r="J105" s="16"/>
      <c r="K105" s="17"/>
    </row>
    <row r="106" spans="1:12" s="14" customFormat="1" ht="18" customHeight="1" x14ac:dyDescent="0.25">
      <c r="A106" s="35" t="s">
        <v>133</v>
      </c>
      <c r="B106" s="35"/>
      <c r="C106" s="45" t="s">
        <v>134</v>
      </c>
      <c r="D106" s="45"/>
      <c r="E106" s="35" t="s">
        <v>11</v>
      </c>
      <c r="F106" s="35"/>
      <c r="G106" s="17">
        <v>4500</v>
      </c>
      <c r="H106" s="46"/>
      <c r="I106" s="46"/>
      <c r="J106" s="16"/>
      <c r="K106" s="17"/>
    </row>
    <row r="107" spans="1:12" s="14" customFormat="1" ht="15.75" x14ac:dyDescent="0.25">
      <c r="A107" s="34" t="s">
        <v>135</v>
      </c>
      <c r="B107" s="34"/>
      <c r="C107" s="34"/>
      <c r="D107" s="34"/>
      <c r="E107" s="34"/>
      <c r="F107" s="34"/>
      <c r="G107" s="34"/>
      <c r="H107" s="34"/>
      <c r="I107" s="34"/>
      <c r="J107" s="35"/>
      <c r="K107" s="35"/>
    </row>
    <row r="108" spans="1:12" s="14" customFormat="1" ht="15.75" x14ac:dyDescent="0.25">
      <c r="A108" s="34" t="s">
        <v>16</v>
      </c>
      <c r="B108" s="34"/>
      <c r="C108" s="34"/>
      <c r="D108" s="34"/>
      <c r="E108" s="34"/>
      <c r="F108" s="34"/>
      <c r="G108" s="34"/>
      <c r="H108" s="34"/>
      <c r="I108" s="34"/>
      <c r="J108" s="35"/>
      <c r="K108" s="35"/>
    </row>
    <row r="109" spans="1:12" s="14" customFormat="1" ht="15.75" x14ac:dyDescent="0.25">
      <c r="A109" s="34" t="s">
        <v>136</v>
      </c>
      <c r="B109" s="34"/>
      <c r="C109" s="34"/>
      <c r="D109" s="34"/>
      <c r="E109" s="34"/>
      <c r="F109" s="34"/>
      <c r="G109" s="34"/>
      <c r="H109" s="34"/>
      <c r="I109" s="34"/>
      <c r="J109" s="35"/>
      <c r="K109" s="35"/>
    </row>
    <row r="110" spans="1:12" s="14" customFormat="1" ht="18.75" customHeight="1" x14ac:dyDescent="0.25">
      <c r="A110" s="35" t="s">
        <v>137</v>
      </c>
      <c r="B110" s="35"/>
      <c r="C110" s="41" t="s">
        <v>138</v>
      </c>
      <c r="D110" s="41"/>
      <c r="E110" s="35"/>
      <c r="F110" s="35"/>
      <c r="G110" s="17"/>
      <c r="H110" s="46"/>
      <c r="I110" s="46"/>
      <c r="J110" s="16"/>
      <c r="K110" s="17"/>
    </row>
    <row r="111" spans="1:12" s="14" customFormat="1" ht="48" customHeight="1" x14ac:dyDescent="0.25">
      <c r="A111" s="35" t="s">
        <v>139</v>
      </c>
      <c r="B111" s="35"/>
      <c r="C111" s="41" t="s">
        <v>140</v>
      </c>
      <c r="D111" s="41"/>
      <c r="E111" s="35" t="s">
        <v>11</v>
      </c>
      <c r="F111" s="35"/>
      <c r="G111" s="17">
        <v>20000</v>
      </c>
      <c r="H111" s="46">
        <v>5.6000000000000001E-2</v>
      </c>
      <c r="I111" s="46"/>
      <c r="J111" s="16">
        <f>G111*H111</f>
        <v>1120</v>
      </c>
      <c r="K111" s="17" t="s">
        <v>216</v>
      </c>
      <c r="L111" s="20"/>
    </row>
    <row r="112" spans="1:12" s="14" customFormat="1" ht="15.75" x14ac:dyDescent="0.25">
      <c r="A112" s="34" t="s">
        <v>141</v>
      </c>
      <c r="B112" s="34"/>
      <c r="C112" s="34"/>
      <c r="D112" s="34"/>
      <c r="E112" s="34"/>
      <c r="F112" s="34"/>
      <c r="G112" s="34"/>
      <c r="H112" s="34"/>
      <c r="I112" s="34"/>
      <c r="J112" s="47">
        <f>J111</f>
        <v>1120</v>
      </c>
      <c r="K112" s="35"/>
    </row>
    <row r="113" spans="1:11" s="14" customFormat="1" ht="15.6" customHeight="1" x14ac:dyDescent="0.25">
      <c r="A113" s="34" t="s">
        <v>196</v>
      </c>
      <c r="B113" s="34"/>
      <c r="C113" s="34"/>
      <c r="D113" s="34"/>
      <c r="E113" s="34"/>
      <c r="F113" s="34"/>
      <c r="G113" s="34"/>
      <c r="H113" s="34"/>
      <c r="I113" s="34"/>
      <c r="J113" s="47">
        <f>J114-J112</f>
        <v>56</v>
      </c>
      <c r="K113" s="35"/>
    </row>
    <row r="114" spans="1:11" s="14" customFormat="1" ht="15.75" x14ac:dyDescent="0.25">
      <c r="A114" s="34" t="s">
        <v>142</v>
      </c>
      <c r="B114" s="34"/>
      <c r="C114" s="34"/>
      <c r="D114" s="34"/>
      <c r="E114" s="34"/>
      <c r="F114" s="34"/>
      <c r="G114" s="34"/>
      <c r="H114" s="34"/>
      <c r="I114" s="34"/>
      <c r="J114" s="47">
        <f>J112*1.05</f>
        <v>1176</v>
      </c>
      <c r="K114" s="47"/>
    </row>
    <row r="115" spans="1:11" s="14" customFormat="1" ht="15.75" x14ac:dyDescent="0.25">
      <c r="A115" s="35" t="s">
        <v>143</v>
      </c>
      <c r="B115" s="35"/>
      <c r="C115" s="45" t="s">
        <v>144</v>
      </c>
      <c r="D115" s="45"/>
      <c r="E115" s="35"/>
      <c r="F115" s="35"/>
      <c r="G115" s="17"/>
      <c r="H115" s="46"/>
      <c r="I115" s="46"/>
      <c r="J115" s="16"/>
      <c r="K115" s="17"/>
    </row>
    <row r="116" spans="1:11" s="14" customFormat="1" ht="33.75" customHeight="1" x14ac:dyDescent="0.25">
      <c r="A116" s="35" t="s">
        <v>145</v>
      </c>
      <c r="B116" s="35"/>
      <c r="C116" s="45" t="s">
        <v>146</v>
      </c>
      <c r="D116" s="45"/>
      <c r="E116" s="35" t="s">
        <v>147</v>
      </c>
      <c r="F116" s="35"/>
      <c r="G116" s="17">
        <v>15</v>
      </c>
      <c r="H116" s="46"/>
      <c r="I116" s="46"/>
      <c r="J116" s="16"/>
      <c r="K116" s="17"/>
    </row>
    <row r="117" spans="1:11" s="14" customFormat="1" ht="15.75" x14ac:dyDescent="0.25">
      <c r="A117" s="34" t="s">
        <v>148</v>
      </c>
      <c r="B117" s="34"/>
      <c r="C117" s="34"/>
      <c r="D117" s="34"/>
      <c r="E117" s="34"/>
      <c r="F117" s="34"/>
      <c r="G117" s="34"/>
      <c r="H117" s="34"/>
      <c r="I117" s="34"/>
      <c r="J117" s="35"/>
      <c r="K117" s="35"/>
    </row>
    <row r="118" spans="1:11" s="14" customFormat="1" ht="15.75" x14ac:dyDescent="0.25">
      <c r="A118" s="34" t="s">
        <v>16</v>
      </c>
      <c r="B118" s="34"/>
      <c r="C118" s="34"/>
      <c r="D118" s="34"/>
      <c r="E118" s="34"/>
      <c r="F118" s="34"/>
      <c r="G118" s="34"/>
      <c r="H118" s="34"/>
      <c r="I118" s="34"/>
      <c r="J118" s="35"/>
      <c r="K118" s="35"/>
    </row>
    <row r="119" spans="1:11" s="14" customFormat="1" ht="15.75" x14ac:dyDescent="0.25">
      <c r="A119" s="34" t="s">
        <v>149</v>
      </c>
      <c r="B119" s="34"/>
      <c r="C119" s="34"/>
      <c r="D119" s="34"/>
      <c r="E119" s="34"/>
      <c r="F119" s="34"/>
      <c r="G119" s="34"/>
      <c r="H119" s="34"/>
      <c r="I119" s="34"/>
      <c r="J119" s="35"/>
      <c r="K119" s="35"/>
    </row>
    <row r="120" spans="1:11" s="14" customFormat="1" ht="18.75" customHeight="1" x14ac:dyDescent="0.25">
      <c r="A120" s="35" t="s">
        <v>150</v>
      </c>
      <c r="B120" s="35"/>
      <c r="C120" s="45" t="s">
        <v>151</v>
      </c>
      <c r="D120" s="45"/>
      <c r="E120" s="35"/>
      <c r="F120" s="35"/>
      <c r="G120" s="17"/>
      <c r="H120" s="46"/>
      <c r="I120" s="46"/>
      <c r="J120" s="16"/>
      <c r="K120" s="17"/>
    </row>
    <row r="121" spans="1:11" s="14" customFormat="1" ht="65.25" customHeight="1" x14ac:dyDescent="0.25">
      <c r="A121" s="35" t="s">
        <v>152</v>
      </c>
      <c r="B121" s="35"/>
      <c r="C121" s="45" t="s">
        <v>153</v>
      </c>
      <c r="D121" s="45"/>
      <c r="E121" s="35" t="s">
        <v>14</v>
      </c>
      <c r="F121" s="35"/>
      <c r="G121" s="17">
        <v>250</v>
      </c>
      <c r="H121" s="46">
        <v>5.62</v>
      </c>
      <c r="I121" s="46"/>
      <c r="J121" s="16">
        <f>G121*H121</f>
        <v>1405</v>
      </c>
      <c r="K121" s="17" t="s">
        <v>217</v>
      </c>
    </row>
    <row r="122" spans="1:11" s="14" customFormat="1" ht="15.75" x14ac:dyDescent="0.25">
      <c r="A122" s="34" t="s">
        <v>154</v>
      </c>
      <c r="B122" s="34"/>
      <c r="C122" s="34"/>
      <c r="D122" s="34"/>
      <c r="E122" s="34"/>
      <c r="F122" s="34"/>
      <c r="G122" s="34"/>
      <c r="H122" s="34"/>
      <c r="I122" s="34"/>
      <c r="J122" s="47">
        <f>J121</f>
        <v>1405</v>
      </c>
      <c r="K122" s="35"/>
    </row>
    <row r="123" spans="1:11" s="14" customFormat="1" ht="15.75" x14ac:dyDescent="0.25">
      <c r="A123" s="34" t="s">
        <v>197</v>
      </c>
      <c r="B123" s="34"/>
      <c r="C123" s="34"/>
      <c r="D123" s="34"/>
      <c r="E123" s="34"/>
      <c r="F123" s="34"/>
      <c r="G123" s="34"/>
      <c r="H123" s="34"/>
      <c r="I123" s="34"/>
      <c r="J123" s="47">
        <f>J124-J122</f>
        <v>295.05</v>
      </c>
      <c r="K123" s="35"/>
    </row>
    <row r="124" spans="1:11" s="14" customFormat="1" ht="15.75" x14ac:dyDescent="0.25">
      <c r="A124" s="34" t="s">
        <v>155</v>
      </c>
      <c r="B124" s="34"/>
      <c r="C124" s="34"/>
      <c r="D124" s="34"/>
      <c r="E124" s="34"/>
      <c r="F124" s="34"/>
      <c r="G124" s="34"/>
      <c r="H124" s="34"/>
      <c r="I124" s="34"/>
      <c r="J124" s="47">
        <f>J122*1.21</f>
        <v>1700.05</v>
      </c>
      <c r="K124" s="47"/>
    </row>
    <row r="125" spans="1:11" s="14" customFormat="1" ht="15.75" x14ac:dyDescent="0.25">
      <c r="A125" s="35" t="s">
        <v>156</v>
      </c>
      <c r="B125" s="35"/>
      <c r="C125" s="41" t="s">
        <v>157</v>
      </c>
      <c r="D125" s="41"/>
      <c r="E125" s="35"/>
      <c r="F125" s="35"/>
      <c r="G125" s="17"/>
      <c r="H125" s="46"/>
      <c r="I125" s="46"/>
      <c r="J125" s="16"/>
      <c r="K125" s="17"/>
    </row>
    <row r="126" spans="1:11" s="14" customFormat="1" ht="18.75" customHeight="1" x14ac:dyDescent="0.25">
      <c r="A126" s="35" t="s">
        <v>158</v>
      </c>
      <c r="B126" s="35"/>
      <c r="C126" s="41" t="s">
        <v>159</v>
      </c>
      <c r="D126" s="41"/>
      <c r="E126" s="40" t="s">
        <v>14</v>
      </c>
      <c r="F126" s="40"/>
      <c r="G126" s="17">
        <v>16000</v>
      </c>
      <c r="H126" s="46"/>
      <c r="I126" s="46"/>
      <c r="J126" s="16"/>
      <c r="K126" s="17"/>
    </row>
    <row r="127" spans="1:11" s="14" customFormat="1" ht="18" customHeight="1" x14ac:dyDescent="0.25">
      <c r="A127" s="35" t="s">
        <v>160</v>
      </c>
      <c r="B127" s="35"/>
      <c r="C127" s="41" t="s">
        <v>161</v>
      </c>
      <c r="D127" s="41"/>
      <c r="E127" s="40" t="s">
        <v>14</v>
      </c>
      <c r="F127" s="40"/>
      <c r="G127" s="17">
        <v>14000</v>
      </c>
      <c r="H127" s="46"/>
      <c r="I127" s="46"/>
      <c r="J127" s="16"/>
      <c r="K127" s="17"/>
    </row>
    <row r="128" spans="1:11" s="14" customFormat="1" ht="15.75" x14ac:dyDescent="0.25">
      <c r="A128" s="34" t="s">
        <v>162</v>
      </c>
      <c r="B128" s="34"/>
      <c r="C128" s="34"/>
      <c r="D128" s="34"/>
      <c r="E128" s="34"/>
      <c r="F128" s="34"/>
      <c r="G128" s="34"/>
      <c r="H128" s="34"/>
      <c r="I128" s="34"/>
      <c r="J128" s="35"/>
      <c r="K128" s="35"/>
    </row>
    <row r="129" spans="1:11" s="14" customFormat="1" ht="15.75" x14ac:dyDescent="0.25">
      <c r="A129" s="34" t="s">
        <v>16</v>
      </c>
      <c r="B129" s="34"/>
      <c r="C129" s="34"/>
      <c r="D129" s="34"/>
      <c r="E129" s="34"/>
      <c r="F129" s="34"/>
      <c r="G129" s="34"/>
      <c r="H129" s="34"/>
      <c r="I129" s="34"/>
      <c r="J129" s="35"/>
      <c r="K129" s="35"/>
    </row>
    <row r="130" spans="1:11" s="14" customFormat="1" ht="15.75" x14ac:dyDescent="0.25">
      <c r="A130" s="34" t="s">
        <v>163</v>
      </c>
      <c r="B130" s="34"/>
      <c r="C130" s="34"/>
      <c r="D130" s="34"/>
      <c r="E130" s="34"/>
      <c r="F130" s="34"/>
      <c r="G130" s="34"/>
      <c r="H130" s="34"/>
      <c r="I130" s="34"/>
      <c r="J130" s="35"/>
      <c r="K130" s="35"/>
    </row>
    <row r="131" spans="1:11" s="14" customFormat="1" ht="15.75" x14ac:dyDescent="0.25">
      <c r="A131" s="35" t="s">
        <v>164</v>
      </c>
      <c r="B131" s="35"/>
      <c r="C131" s="45" t="s">
        <v>165</v>
      </c>
      <c r="D131" s="45"/>
      <c r="E131" s="35"/>
      <c r="F131" s="35"/>
      <c r="G131" s="17"/>
      <c r="H131" s="46"/>
      <c r="I131" s="46"/>
      <c r="J131" s="16"/>
      <c r="K131" s="17"/>
    </row>
    <row r="132" spans="1:11" s="14" customFormat="1" ht="53.25" customHeight="1" x14ac:dyDescent="0.25">
      <c r="A132" s="35" t="s">
        <v>166</v>
      </c>
      <c r="B132" s="35"/>
      <c r="C132" s="45" t="s">
        <v>167</v>
      </c>
      <c r="D132" s="45"/>
      <c r="E132" s="35" t="s">
        <v>14</v>
      </c>
      <c r="F132" s="35"/>
      <c r="G132" s="17">
        <v>150</v>
      </c>
      <c r="H132" s="46">
        <v>1.5980000000000001</v>
      </c>
      <c r="I132" s="46"/>
      <c r="J132" s="16">
        <f>G132*H132</f>
        <v>239.7</v>
      </c>
      <c r="K132" s="17" t="s">
        <v>218</v>
      </c>
    </row>
    <row r="133" spans="1:11" s="14" customFormat="1" ht="15.6" customHeight="1" x14ac:dyDescent="0.25">
      <c r="A133" s="34" t="s">
        <v>168</v>
      </c>
      <c r="B133" s="34"/>
      <c r="C133" s="34"/>
      <c r="D133" s="34"/>
      <c r="E133" s="34"/>
      <c r="F133" s="34"/>
      <c r="G133" s="34"/>
      <c r="H133" s="34"/>
      <c r="I133" s="34"/>
      <c r="J133" s="47">
        <f>J132</f>
        <v>239.7</v>
      </c>
      <c r="K133" s="35"/>
    </row>
    <row r="134" spans="1:11" s="14" customFormat="1" ht="15.6" customHeight="1" x14ac:dyDescent="0.25">
      <c r="A134" s="34" t="s">
        <v>196</v>
      </c>
      <c r="B134" s="34"/>
      <c r="C134" s="34"/>
      <c r="D134" s="34"/>
      <c r="E134" s="34"/>
      <c r="F134" s="34"/>
      <c r="G134" s="34"/>
      <c r="H134" s="34"/>
      <c r="I134" s="34"/>
      <c r="J134" s="47">
        <f>J135-J133</f>
        <v>11.99</v>
      </c>
      <c r="K134" s="47"/>
    </row>
    <row r="135" spans="1:11" s="14" customFormat="1" ht="15.6" customHeight="1" x14ac:dyDescent="0.25">
      <c r="A135" s="34" t="s">
        <v>169</v>
      </c>
      <c r="B135" s="34"/>
      <c r="C135" s="34"/>
      <c r="D135" s="34"/>
      <c r="E135" s="34"/>
      <c r="F135" s="34"/>
      <c r="G135" s="34"/>
      <c r="H135" s="34"/>
      <c r="I135" s="34"/>
      <c r="J135" s="47">
        <f>J133*1.05</f>
        <v>251.69</v>
      </c>
      <c r="K135" s="47"/>
    </row>
    <row r="136" spans="1:11" s="14" customFormat="1" ht="17.25" customHeight="1" x14ac:dyDescent="0.25">
      <c r="A136" s="35" t="s">
        <v>170</v>
      </c>
      <c r="B136" s="35"/>
      <c r="C136" s="45" t="s">
        <v>171</v>
      </c>
      <c r="D136" s="45"/>
      <c r="E136" s="35"/>
      <c r="F136" s="35"/>
      <c r="G136" s="17"/>
      <c r="H136" s="46"/>
      <c r="I136" s="46"/>
      <c r="J136" s="16"/>
      <c r="K136" s="17"/>
    </row>
    <row r="137" spans="1:11" s="14" customFormat="1" ht="15" customHeight="1" x14ac:dyDescent="0.25">
      <c r="A137" s="35" t="s">
        <v>172</v>
      </c>
      <c r="B137" s="35"/>
      <c r="C137" s="45" t="s">
        <v>173</v>
      </c>
      <c r="D137" s="45"/>
      <c r="E137" s="35" t="s">
        <v>11</v>
      </c>
      <c r="F137" s="35"/>
      <c r="G137" s="17">
        <v>200</v>
      </c>
      <c r="H137" s="46"/>
      <c r="I137" s="46"/>
      <c r="J137" s="16"/>
      <c r="K137" s="17"/>
    </row>
    <row r="138" spans="1:11" s="14" customFormat="1" ht="15.75" x14ac:dyDescent="0.25">
      <c r="A138" s="35" t="s">
        <v>174</v>
      </c>
      <c r="B138" s="35"/>
      <c r="C138" s="45" t="s">
        <v>175</v>
      </c>
      <c r="D138" s="45"/>
      <c r="E138" s="35" t="s">
        <v>11</v>
      </c>
      <c r="F138" s="35"/>
      <c r="G138" s="17">
        <v>1500</v>
      </c>
      <c r="H138" s="46"/>
      <c r="I138" s="46"/>
      <c r="J138" s="16"/>
      <c r="K138" s="17"/>
    </row>
    <row r="139" spans="1:11" s="14" customFormat="1" ht="15.75" x14ac:dyDescent="0.25">
      <c r="A139" s="34" t="s">
        <v>176</v>
      </c>
      <c r="B139" s="34"/>
      <c r="C139" s="34"/>
      <c r="D139" s="34"/>
      <c r="E139" s="34"/>
      <c r="F139" s="34"/>
      <c r="G139" s="34"/>
      <c r="H139" s="34"/>
      <c r="I139" s="34"/>
      <c r="J139" s="35"/>
      <c r="K139" s="35"/>
    </row>
    <row r="140" spans="1:11" s="14" customFormat="1" ht="15.75" x14ac:dyDescent="0.25">
      <c r="A140" s="34" t="s">
        <v>16</v>
      </c>
      <c r="B140" s="34"/>
      <c r="C140" s="34"/>
      <c r="D140" s="34"/>
      <c r="E140" s="34"/>
      <c r="F140" s="34"/>
      <c r="G140" s="34"/>
      <c r="H140" s="34"/>
      <c r="I140" s="34"/>
      <c r="J140" s="35"/>
      <c r="K140" s="35"/>
    </row>
    <row r="141" spans="1:11" s="14" customFormat="1" ht="15.75" x14ac:dyDescent="0.25">
      <c r="A141" s="34" t="s">
        <v>177</v>
      </c>
      <c r="B141" s="34"/>
      <c r="C141" s="34"/>
      <c r="D141" s="34"/>
      <c r="E141" s="34"/>
      <c r="F141" s="34"/>
      <c r="G141" s="34"/>
      <c r="H141" s="34"/>
      <c r="I141" s="34"/>
      <c r="J141" s="35"/>
      <c r="K141" s="35"/>
    </row>
    <row r="142" spans="1:11" s="14" customFormat="1" ht="15.75" x14ac:dyDescent="0.25">
      <c r="A142" s="40" t="s">
        <v>178</v>
      </c>
      <c r="B142" s="40"/>
      <c r="C142" s="41" t="s">
        <v>179</v>
      </c>
      <c r="D142" s="41"/>
      <c r="E142" s="40"/>
      <c r="F142" s="40"/>
      <c r="G142" s="17"/>
      <c r="H142" s="42"/>
      <c r="I142" s="42"/>
      <c r="J142" s="16"/>
      <c r="K142" s="17"/>
    </row>
    <row r="143" spans="1:11" s="14" customFormat="1" ht="15.75" customHeight="1" x14ac:dyDescent="0.25">
      <c r="A143" s="40" t="s">
        <v>180</v>
      </c>
      <c r="B143" s="40"/>
      <c r="C143" s="41" t="s">
        <v>181</v>
      </c>
      <c r="D143" s="41"/>
      <c r="E143" s="40" t="s">
        <v>14</v>
      </c>
      <c r="F143" s="40"/>
      <c r="G143" s="17">
        <v>2000</v>
      </c>
      <c r="H143" s="42"/>
      <c r="I143" s="42"/>
      <c r="J143" s="16"/>
      <c r="K143" s="17"/>
    </row>
    <row r="144" spans="1:11" s="14" customFormat="1" ht="15" customHeight="1" x14ac:dyDescent="0.25">
      <c r="A144" s="40" t="s">
        <v>182</v>
      </c>
      <c r="B144" s="40"/>
      <c r="C144" s="41" t="s">
        <v>183</v>
      </c>
      <c r="D144" s="41"/>
      <c r="E144" s="40" t="s">
        <v>14</v>
      </c>
      <c r="F144" s="40"/>
      <c r="G144" s="17">
        <v>600</v>
      </c>
      <c r="H144" s="42"/>
      <c r="I144" s="42"/>
      <c r="J144" s="16"/>
      <c r="K144" s="17"/>
    </row>
    <row r="145" spans="1:11" s="14" customFormat="1" ht="18.75" customHeight="1" x14ac:dyDescent="0.25">
      <c r="A145" s="40" t="s">
        <v>184</v>
      </c>
      <c r="B145" s="40"/>
      <c r="C145" s="41" t="s">
        <v>185</v>
      </c>
      <c r="D145" s="41"/>
      <c r="E145" s="40" t="s">
        <v>14</v>
      </c>
      <c r="F145" s="40"/>
      <c r="G145" s="17">
        <v>2400</v>
      </c>
      <c r="H145" s="42"/>
      <c r="I145" s="42"/>
      <c r="J145" s="16"/>
      <c r="K145" s="17"/>
    </row>
    <row r="146" spans="1:11" s="14" customFormat="1" ht="15.75" x14ac:dyDescent="0.25">
      <c r="A146" s="34" t="s">
        <v>186</v>
      </c>
      <c r="B146" s="34"/>
      <c r="C146" s="34"/>
      <c r="D146" s="34"/>
      <c r="E146" s="34"/>
      <c r="F146" s="34"/>
      <c r="G146" s="34"/>
      <c r="H146" s="34"/>
      <c r="I146" s="34"/>
      <c r="J146" s="35"/>
      <c r="K146" s="35"/>
    </row>
    <row r="147" spans="1:11" s="14" customFormat="1" ht="15.75" x14ac:dyDescent="0.25">
      <c r="A147" s="34" t="s">
        <v>16</v>
      </c>
      <c r="B147" s="34"/>
      <c r="C147" s="34"/>
      <c r="D147" s="34"/>
      <c r="E147" s="34"/>
      <c r="F147" s="34"/>
      <c r="G147" s="34"/>
      <c r="H147" s="34"/>
      <c r="I147" s="34"/>
      <c r="J147" s="35"/>
      <c r="K147" s="35"/>
    </row>
    <row r="148" spans="1:11" s="14" customFormat="1" ht="15.75" x14ac:dyDescent="0.25">
      <c r="A148" s="34" t="s">
        <v>187</v>
      </c>
      <c r="B148" s="34"/>
      <c r="C148" s="34"/>
      <c r="D148" s="34"/>
      <c r="E148" s="34"/>
      <c r="F148" s="34"/>
      <c r="G148" s="34"/>
      <c r="H148" s="34"/>
      <c r="I148" s="34"/>
      <c r="J148" s="35"/>
      <c r="K148" s="35"/>
    </row>
    <row r="149" spans="1:11" s="14" customFormat="1" ht="18" customHeight="1" x14ac:dyDescent="0.25">
      <c r="A149" s="36" t="s">
        <v>188</v>
      </c>
      <c r="B149" s="37"/>
      <c r="C149" s="36" t="s">
        <v>189</v>
      </c>
      <c r="D149" s="37"/>
      <c r="E149" s="38"/>
      <c r="F149" s="39"/>
      <c r="G149" s="25"/>
      <c r="H149" s="43"/>
      <c r="I149" s="44"/>
      <c r="J149" s="16"/>
      <c r="K149" s="17"/>
    </row>
    <row r="150" spans="1:11" ht="108.75" customHeight="1" x14ac:dyDescent="0.25">
      <c r="A150" s="32" t="s">
        <v>190</v>
      </c>
      <c r="B150" s="33"/>
      <c r="C150" s="30" t="s">
        <v>194</v>
      </c>
      <c r="D150" s="31"/>
      <c r="E150" s="32" t="s">
        <v>14</v>
      </c>
      <c r="F150" s="33"/>
      <c r="G150" s="2">
        <v>100</v>
      </c>
      <c r="H150" s="26"/>
      <c r="I150" s="27"/>
      <c r="J150" s="3"/>
      <c r="K150" s="4"/>
    </row>
    <row r="151" spans="1:11" ht="15.75" x14ac:dyDescent="0.25">
      <c r="A151" s="28" t="s">
        <v>191</v>
      </c>
      <c r="B151" s="28"/>
      <c r="C151" s="28"/>
      <c r="D151" s="28"/>
      <c r="E151" s="28"/>
      <c r="F151" s="28"/>
      <c r="G151" s="28"/>
      <c r="H151" s="28"/>
      <c r="I151" s="28"/>
      <c r="J151" s="29"/>
      <c r="K151" s="29"/>
    </row>
    <row r="152" spans="1:11" ht="15.75" x14ac:dyDescent="0.25">
      <c r="A152" s="28" t="s">
        <v>16</v>
      </c>
      <c r="B152" s="28"/>
      <c r="C152" s="28"/>
      <c r="D152" s="28"/>
      <c r="E152" s="28"/>
      <c r="F152" s="28"/>
      <c r="G152" s="28"/>
      <c r="H152" s="28"/>
      <c r="I152" s="28"/>
      <c r="J152" s="29"/>
      <c r="K152" s="29"/>
    </row>
    <row r="153" spans="1:11" ht="15.75" x14ac:dyDescent="0.25">
      <c r="A153" s="28" t="s">
        <v>192</v>
      </c>
      <c r="B153" s="28"/>
      <c r="C153" s="28"/>
      <c r="D153" s="28"/>
      <c r="E153" s="28"/>
      <c r="F153" s="28"/>
      <c r="G153" s="28"/>
      <c r="H153" s="28"/>
      <c r="I153" s="28"/>
      <c r="J153" s="29"/>
      <c r="K153" s="29"/>
    </row>
    <row r="154" spans="1:11" x14ac:dyDescent="0.25">
      <c r="A154" s="5"/>
      <c r="B154" s="5"/>
      <c r="C154" s="6"/>
      <c r="D154" s="6"/>
      <c r="E154" s="5"/>
      <c r="F154" s="5"/>
      <c r="G154" s="5"/>
      <c r="H154" s="7"/>
      <c r="I154" s="7"/>
      <c r="J154" s="8"/>
      <c r="K154" s="5"/>
    </row>
    <row r="155" spans="1:11" x14ac:dyDescent="0.25">
      <c r="A155" s="9"/>
    </row>
    <row r="156" spans="1:11" x14ac:dyDescent="0.25">
      <c r="A156" s="9"/>
    </row>
  </sheetData>
  <mergeCells count="434">
    <mergeCell ref="A2:J2"/>
    <mergeCell ref="A3:B5"/>
    <mergeCell ref="C3:D5"/>
    <mergeCell ref="E3:F5"/>
    <mergeCell ref="G3:G5"/>
    <mergeCell ref="A7:B7"/>
    <mergeCell ref="C7:D7"/>
    <mergeCell ref="E7:F7"/>
    <mergeCell ref="H7:I7"/>
    <mergeCell ref="A8:B8"/>
    <mergeCell ref="C8:D8"/>
    <mergeCell ref="E8:F8"/>
    <mergeCell ref="H8:I8"/>
    <mergeCell ref="K3:K5"/>
    <mergeCell ref="A6:B6"/>
    <mergeCell ref="C6:D6"/>
    <mergeCell ref="E6:F6"/>
    <mergeCell ref="H6:I6"/>
    <mergeCell ref="H3:I5"/>
    <mergeCell ref="J3:J5"/>
    <mergeCell ref="A10:I10"/>
    <mergeCell ref="J10:K10"/>
    <mergeCell ref="A11:I11"/>
    <mergeCell ref="J11:K11"/>
    <mergeCell ref="A12:I12"/>
    <mergeCell ref="J12:K12"/>
    <mergeCell ref="C9:D9"/>
    <mergeCell ref="E9:F9"/>
    <mergeCell ref="H9:I9"/>
    <mergeCell ref="A9:B9"/>
    <mergeCell ref="A15:I15"/>
    <mergeCell ref="J15:K15"/>
    <mergeCell ref="A16:I16"/>
    <mergeCell ref="J16:K16"/>
    <mergeCell ref="A17:I17"/>
    <mergeCell ref="J17:K17"/>
    <mergeCell ref="A13:B13"/>
    <mergeCell ref="C13:D13"/>
    <mergeCell ref="E13:F13"/>
    <mergeCell ref="H13:I13"/>
    <mergeCell ref="A14:B14"/>
    <mergeCell ref="C14:D14"/>
    <mergeCell ref="E14:F14"/>
    <mergeCell ref="H14:I14"/>
    <mergeCell ref="J20:K20"/>
    <mergeCell ref="A21:I21"/>
    <mergeCell ref="J21:K21"/>
    <mergeCell ref="A22:I22"/>
    <mergeCell ref="J22:K22"/>
    <mergeCell ref="A18:B18"/>
    <mergeCell ref="C18:D18"/>
    <mergeCell ref="E18:F18"/>
    <mergeCell ref="H18:I18"/>
    <mergeCell ref="A19:B19"/>
    <mergeCell ref="C19:D19"/>
    <mergeCell ref="E19:F19"/>
    <mergeCell ref="H19:I19"/>
    <mergeCell ref="A23:B23"/>
    <mergeCell ref="C23:D23"/>
    <mergeCell ref="E23:F23"/>
    <mergeCell ref="H23:I23"/>
    <mergeCell ref="A24:B26"/>
    <mergeCell ref="C24:D24"/>
    <mergeCell ref="C25:D25"/>
    <mergeCell ref="C26:D26"/>
    <mergeCell ref="A20:I20"/>
    <mergeCell ref="K24:K26"/>
    <mergeCell ref="A27:I27"/>
    <mergeCell ref="J27:K27"/>
    <mergeCell ref="A28:I28"/>
    <mergeCell ref="J28:K28"/>
    <mergeCell ref="A29:I29"/>
    <mergeCell ref="J29:K29"/>
    <mergeCell ref="E24:F26"/>
    <mergeCell ref="G24:G26"/>
    <mergeCell ref="H24:I26"/>
    <mergeCell ref="J24:J26"/>
    <mergeCell ref="A30:B30"/>
    <mergeCell ref="C30:D30"/>
    <mergeCell ref="E30:F30"/>
    <mergeCell ref="H30:I30"/>
    <mergeCell ref="J30:K30"/>
    <mergeCell ref="A31:B31"/>
    <mergeCell ref="C31:D31"/>
    <mergeCell ref="E31:F31"/>
    <mergeCell ref="H31:I31"/>
    <mergeCell ref="A34:I34"/>
    <mergeCell ref="J34:K34"/>
    <mergeCell ref="A35:B35"/>
    <mergeCell ref="C35:D35"/>
    <mergeCell ref="E35:F35"/>
    <mergeCell ref="H35:I35"/>
    <mergeCell ref="J35:K35"/>
    <mergeCell ref="A32:I32"/>
    <mergeCell ref="J32:K32"/>
    <mergeCell ref="A33:I33"/>
    <mergeCell ref="J33:K33"/>
    <mergeCell ref="A38:I38"/>
    <mergeCell ref="J38:K38"/>
    <mergeCell ref="A39:I39"/>
    <mergeCell ref="J39:K39"/>
    <mergeCell ref="A40:B40"/>
    <mergeCell ref="C40:D40"/>
    <mergeCell ref="E40:F40"/>
    <mergeCell ref="H40:I40"/>
    <mergeCell ref="A36:B36"/>
    <mergeCell ref="C36:D36"/>
    <mergeCell ref="E36:F36"/>
    <mergeCell ref="H36:I36"/>
    <mergeCell ref="A37:I37"/>
    <mergeCell ref="J37:K37"/>
    <mergeCell ref="J43:K43"/>
    <mergeCell ref="A44:I44"/>
    <mergeCell ref="J44:K44"/>
    <mergeCell ref="A45:I45"/>
    <mergeCell ref="J45:K45"/>
    <mergeCell ref="A41:B41"/>
    <mergeCell ref="C41:D41"/>
    <mergeCell ref="E41:F41"/>
    <mergeCell ref="H41:I41"/>
    <mergeCell ref="A42:B42"/>
    <mergeCell ref="C42:D42"/>
    <mergeCell ref="E42:F42"/>
    <mergeCell ref="H42:I42"/>
    <mergeCell ref="A46:B46"/>
    <mergeCell ref="C46:D46"/>
    <mergeCell ref="E46:F46"/>
    <mergeCell ref="H46:I46"/>
    <mergeCell ref="A47:B47"/>
    <mergeCell ref="C47:D47"/>
    <mergeCell ref="E47:F47"/>
    <mergeCell ref="H47:I47"/>
    <mergeCell ref="A43:I43"/>
    <mergeCell ref="A50:I50"/>
    <mergeCell ref="J50:K50"/>
    <mergeCell ref="A51:B51"/>
    <mergeCell ref="C51:I51"/>
    <mergeCell ref="C52:D53"/>
    <mergeCell ref="E52:F53"/>
    <mergeCell ref="G52:G53"/>
    <mergeCell ref="H52:I53"/>
    <mergeCell ref="A48:I48"/>
    <mergeCell ref="J48:K48"/>
    <mergeCell ref="A49:I49"/>
    <mergeCell ref="J49:K49"/>
    <mergeCell ref="A55:I55"/>
    <mergeCell ref="J55:K55"/>
    <mergeCell ref="A56:I56"/>
    <mergeCell ref="J56:K56"/>
    <mergeCell ref="A57:I57"/>
    <mergeCell ref="J57:K57"/>
    <mergeCell ref="J52:J53"/>
    <mergeCell ref="K52:K53"/>
    <mergeCell ref="A54:B54"/>
    <mergeCell ref="C54:D54"/>
    <mergeCell ref="E54:F54"/>
    <mergeCell ref="H54:I54"/>
    <mergeCell ref="A52:B53"/>
    <mergeCell ref="A60:B60"/>
    <mergeCell ref="C60:D60"/>
    <mergeCell ref="E60:F60"/>
    <mergeCell ref="H60:I60"/>
    <mergeCell ref="A61:I61"/>
    <mergeCell ref="J61:K61"/>
    <mergeCell ref="A58:B58"/>
    <mergeCell ref="C58:D58"/>
    <mergeCell ref="E58:F58"/>
    <mergeCell ref="H58:I58"/>
    <mergeCell ref="A59:B59"/>
    <mergeCell ref="C59:D59"/>
    <mergeCell ref="E59:F59"/>
    <mergeCell ref="H59:I59"/>
    <mergeCell ref="A65:B65"/>
    <mergeCell ref="C65:D65"/>
    <mergeCell ref="E65:F65"/>
    <mergeCell ref="H65:I65"/>
    <mergeCell ref="A62:I62"/>
    <mergeCell ref="J62:K62"/>
    <mergeCell ref="A63:I63"/>
    <mergeCell ref="J63:K63"/>
    <mergeCell ref="A64:B64"/>
    <mergeCell ref="C64:D64"/>
    <mergeCell ref="E64:F64"/>
    <mergeCell ref="H64:I64"/>
    <mergeCell ref="A68:I68"/>
    <mergeCell ref="J68:K68"/>
    <mergeCell ref="A69:I69"/>
    <mergeCell ref="J69:K69"/>
    <mergeCell ref="A70:B70"/>
    <mergeCell ref="C70:D70"/>
    <mergeCell ref="E70:F70"/>
    <mergeCell ref="H70:I70"/>
    <mergeCell ref="A66:B66"/>
    <mergeCell ref="C66:D66"/>
    <mergeCell ref="E66:F66"/>
    <mergeCell ref="H66:I66"/>
    <mergeCell ref="A67:I67"/>
    <mergeCell ref="J67:K67"/>
    <mergeCell ref="A73:I73"/>
    <mergeCell ref="J73:K73"/>
    <mergeCell ref="A74:I74"/>
    <mergeCell ref="J74:K74"/>
    <mergeCell ref="A75:B75"/>
    <mergeCell ref="C75:D75"/>
    <mergeCell ref="E75:F75"/>
    <mergeCell ref="H75:I75"/>
    <mergeCell ref="A71:B71"/>
    <mergeCell ref="C71:D71"/>
    <mergeCell ref="E71:F71"/>
    <mergeCell ref="H71:I71"/>
    <mergeCell ref="A72:I72"/>
    <mergeCell ref="J72:K72"/>
    <mergeCell ref="A78:I78"/>
    <mergeCell ref="J78:K78"/>
    <mergeCell ref="A79:I79"/>
    <mergeCell ref="J79:K79"/>
    <mergeCell ref="A80:B80"/>
    <mergeCell ref="C80:D80"/>
    <mergeCell ref="E80:F80"/>
    <mergeCell ref="H80:I80"/>
    <mergeCell ref="A76:B76"/>
    <mergeCell ref="C76:D76"/>
    <mergeCell ref="E76:F76"/>
    <mergeCell ref="H76:I76"/>
    <mergeCell ref="A77:I77"/>
    <mergeCell ref="J77:K77"/>
    <mergeCell ref="A83:I83"/>
    <mergeCell ref="J83:K83"/>
    <mergeCell ref="A84:I84"/>
    <mergeCell ref="J84:K84"/>
    <mergeCell ref="A85:B85"/>
    <mergeCell ref="C85:D85"/>
    <mergeCell ref="E85:F85"/>
    <mergeCell ref="H85:I85"/>
    <mergeCell ref="A81:B81"/>
    <mergeCell ref="C81:D81"/>
    <mergeCell ref="E81:F81"/>
    <mergeCell ref="H81:I81"/>
    <mergeCell ref="A82:I82"/>
    <mergeCell ref="J82:K82"/>
    <mergeCell ref="A88:I88"/>
    <mergeCell ref="J88:K88"/>
    <mergeCell ref="A89:I89"/>
    <mergeCell ref="J89:K89"/>
    <mergeCell ref="A90:B90"/>
    <mergeCell ref="C90:D90"/>
    <mergeCell ref="E90:F90"/>
    <mergeCell ref="H90:I90"/>
    <mergeCell ref="A86:B86"/>
    <mergeCell ref="C86:D86"/>
    <mergeCell ref="E86:F86"/>
    <mergeCell ref="H86:I86"/>
    <mergeCell ref="A87:I87"/>
    <mergeCell ref="J87:K87"/>
    <mergeCell ref="A92:I92"/>
    <mergeCell ref="J92:K92"/>
    <mergeCell ref="A93:I93"/>
    <mergeCell ref="J93:K93"/>
    <mergeCell ref="A94:I94"/>
    <mergeCell ref="J94:K94"/>
    <mergeCell ref="A91:B91"/>
    <mergeCell ref="C91:D91"/>
    <mergeCell ref="E91:F91"/>
    <mergeCell ref="H91:I91"/>
    <mergeCell ref="J97:K97"/>
    <mergeCell ref="A98:I98"/>
    <mergeCell ref="J98:K98"/>
    <mergeCell ref="A99:I99"/>
    <mergeCell ref="J99:K99"/>
    <mergeCell ref="A95:B95"/>
    <mergeCell ref="C95:D95"/>
    <mergeCell ref="E95:F95"/>
    <mergeCell ref="H95:I95"/>
    <mergeCell ref="A96:B96"/>
    <mergeCell ref="C96:D96"/>
    <mergeCell ref="E96:F96"/>
    <mergeCell ref="H96:I96"/>
    <mergeCell ref="A100:B100"/>
    <mergeCell ref="C100:D100"/>
    <mergeCell ref="E100:F100"/>
    <mergeCell ref="H100:I100"/>
    <mergeCell ref="A101:B101"/>
    <mergeCell ref="C101:D101"/>
    <mergeCell ref="E101:F101"/>
    <mergeCell ref="H101:I101"/>
    <mergeCell ref="A97:I97"/>
    <mergeCell ref="A104:I104"/>
    <mergeCell ref="J104:K104"/>
    <mergeCell ref="A105:B105"/>
    <mergeCell ref="C105:D105"/>
    <mergeCell ref="E105:F105"/>
    <mergeCell ref="H105:I105"/>
    <mergeCell ref="A102:I102"/>
    <mergeCell ref="J102:K102"/>
    <mergeCell ref="A103:I103"/>
    <mergeCell ref="J103:K103"/>
    <mergeCell ref="A108:I108"/>
    <mergeCell ref="J108:K108"/>
    <mergeCell ref="A109:I109"/>
    <mergeCell ref="J109:K109"/>
    <mergeCell ref="A110:B110"/>
    <mergeCell ref="C110:D110"/>
    <mergeCell ref="E110:F110"/>
    <mergeCell ref="H110:I110"/>
    <mergeCell ref="A106:B106"/>
    <mergeCell ref="C106:D106"/>
    <mergeCell ref="E106:F106"/>
    <mergeCell ref="H106:I106"/>
    <mergeCell ref="A107:I107"/>
    <mergeCell ref="J107:K107"/>
    <mergeCell ref="A113:I113"/>
    <mergeCell ref="J113:K113"/>
    <mergeCell ref="A114:I114"/>
    <mergeCell ref="J114:K114"/>
    <mergeCell ref="A115:B115"/>
    <mergeCell ref="C115:D115"/>
    <mergeCell ref="E115:F115"/>
    <mergeCell ref="H115:I115"/>
    <mergeCell ref="A111:B111"/>
    <mergeCell ref="C111:D111"/>
    <mergeCell ref="E111:F111"/>
    <mergeCell ref="H111:I111"/>
    <mergeCell ref="A112:I112"/>
    <mergeCell ref="J112:K112"/>
    <mergeCell ref="A118:I118"/>
    <mergeCell ref="J118:K118"/>
    <mergeCell ref="A119:I119"/>
    <mergeCell ref="J119:K119"/>
    <mergeCell ref="A120:B120"/>
    <mergeCell ref="C120:D120"/>
    <mergeCell ref="E120:F120"/>
    <mergeCell ref="H120:I120"/>
    <mergeCell ref="A116:B116"/>
    <mergeCell ref="C116:D116"/>
    <mergeCell ref="E116:F116"/>
    <mergeCell ref="H116:I116"/>
    <mergeCell ref="A117:I117"/>
    <mergeCell ref="J117:K117"/>
    <mergeCell ref="A123:I123"/>
    <mergeCell ref="J123:K123"/>
    <mergeCell ref="A124:I124"/>
    <mergeCell ref="J124:K124"/>
    <mergeCell ref="A125:B125"/>
    <mergeCell ref="C125:D125"/>
    <mergeCell ref="E125:F125"/>
    <mergeCell ref="H125:I125"/>
    <mergeCell ref="A121:B121"/>
    <mergeCell ref="C121:D121"/>
    <mergeCell ref="E121:F121"/>
    <mergeCell ref="H121:I121"/>
    <mergeCell ref="A122:I122"/>
    <mergeCell ref="J122:K122"/>
    <mergeCell ref="A128:I128"/>
    <mergeCell ref="J128:K128"/>
    <mergeCell ref="A129:I129"/>
    <mergeCell ref="J129:K129"/>
    <mergeCell ref="A130:I130"/>
    <mergeCell ref="J130:K130"/>
    <mergeCell ref="A126:B126"/>
    <mergeCell ref="C126:D126"/>
    <mergeCell ref="E126:F126"/>
    <mergeCell ref="H126:I126"/>
    <mergeCell ref="A127:B127"/>
    <mergeCell ref="C127:D127"/>
    <mergeCell ref="E127:F127"/>
    <mergeCell ref="H127:I127"/>
    <mergeCell ref="J133:K133"/>
    <mergeCell ref="A134:I134"/>
    <mergeCell ref="J134:K134"/>
    <mergeCell ref="A135:I135"/>
    <mergeCell ref="J135:K135"/>
    <mergeCell ref="A131:B131"/>
    <mergeCell ref="C131:D131"/>
    <mergeCell ref="E131:F131"/>
    <mergeCell ref="H131:I131"/>
    <mergeCell ref="A132:B132"/>
    <mergeCell ref="C132:D132"/>
    <mergeCell ref="E132:F132"/>
    <mergeCell ref="H132:I132"/>
    <mergeCell ref="A136:B136"/>
    <mergeCell ref="C136:D136"/>
    <mergeCell ref="E136:F136"/>
    <mergeCell ref="H136:I136"/>
    <mergeCell ref="A137:B137"/>
    <mergeCell ref="C137:D137"/>
    <mergeCell ref="E137:F137"/>
    <mergeCell ref="H137:I137"/>
    <mergeCell ref="A133:I133"/>
    <mergeCell ref="J140:K140"/>
    <mergeCell ref="A141:I141"/>
    <mergeCell ref="J141:K141"/>
    <mergeCell ref="A142:B142"/>
    <mergeCell ref="C142:D142"/>
    <mergeCell ref="E142:F142"/>
    <mergeCell ref="H142:I142"/>
    <mergeCell ref="A138:B138"/>
    <mergeCell ref="C138:D138"/>
    <mergeCell ref="E138:F138"/>
    <mergeCell ref="H138:I138"/>
    <mergeCell ref="A139:I139"/>
    <mergeCell ref="J139:K139"/>
    <mergeCell ref="A143:B143"/>
    <mergeCell ref="C143:D143"/>
    <mergeCell ref="E143:F143"/>
    <mergeCell ref="H143:I143"/>
    <mergeCell ref="A144:B144"/>
    <mergeCell ref="C144:D144"/>
    <mergeCell ref="E144:F144"/>
    <mergeCell ref="H144:I144"/>
    <mergeCell ref="A140:I140"/>
    <mergeCell ref="A147:I147"/>
    <mergeCell ref="J147:K147"/>
    <mergeCell ref="A148:I148"/>
    <mergeCell ref="J148:K148"/>
    <mergeCell ref="C149:D149"/>
    <mergeCell ref="A149:B149"/>
    <mergeCell ref="E149:F149"/>
    <mergeCell ref="A145:B145"/>
    <mergeCell ref="C145:D145"/>
    <mergeCell ref="E145:F145"/>
    <mergeCell ref="H145:I145"/>
    <mergeCell ref="A146:I146"/>
    <mergeCell ref="J146:K146"/>
    <mergeCell ref="H149:I149"/>
    <mergeCell ref="H150:I150"/>
    <mergeCell ref="A151:I151"/>
    <mergeCell ref="J151:K151"/>
    <mergeCell ref="A152:I152"/>
    <mergeCell ref="J152:K152"/>
    <mergeCell ref="A153:I153"/>
    <mergeCell ref="J153:K153"/>
    <mergeCell ref="C150:D150"/>
    <mergeCell ref="A150:B150"/>
    <mergeCell ref="E150:F150"/>
  </mergeCells>
  <pageMargins left="0.25" right="0.25" top="0.75" bottom="0.75" header="0.3" footer="0.3"/>
  <pageSetup paperSize="9" scale="39" fitToHeight="0"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Labas</dc:creator>
  <cp:lastModifiedBy>Elena Barauskienė</cp:lastModifiedBy>
  <cp:lastPrinted>2023-08-28T11:21:16Z</cp:lastPrinted>
  <dcterms:created xsi:type="dcterms:W3CDTF">2015-06-05T18:17:20Z</dcterms:created>
  <dcterms:modified xsi:type="dcterms:W3CDTF">2023-10-16T13:18:54Z</dcterms:modified>
</cp:coreProperties>
</file>