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390" windowWidth="16605" windowHeight="9225" activeTab="5"/>
  </bookViews>
  <sheets>
    <sheet name="pirstines 7" sheetId="6" r:id="rId1"/>
    <sheet name="11 gr." sheetId="11" r:id="rId2"/>
    <sheet name="12 gr." sheetId="12" r:id="rId3"/>
    <sheet name="pr.intens.ter." sheetId="15" r:id="rId4"/>
    <sheet name="pr.vaikams" sheetId="16" r:id="rId5"/>
    <sheet name="kt. priemones" sheetId="9" r:id="rId6"/>
    <sheet name="vaistines tara" sheetId="17" r:id="rId7"/>
  </sheets>
  <calcPr calcId="145621"/>
</workbook>
</file>

<file path=xl/calcChain.xml><?xml version="1.0" encoding="utf-8"?>
<calcChain xmlns="http://schemas.openxmlformats.org/spreadsheetml/2006/main">
  <c r="O32" i="6" l="1"/>
  <c r="O30" i="6"/>
  <c r="O31" i="6"/>
  <c r="O29" i="6"/>
  <c r="N30" i="6"/>
  <c r="N31" i="6"/>
  <c r="N29" i="6"/>
  <c r="O25" i="6"/>
  <c r="O26" i="6"/>
  <c r="O27" i="6"/>
  <c r="N25" i="6"/>
  <c r="N26" i="6"/>
  <c r="N27" i="6"/>
  <c r="N24" i="6"/>
  <c r="O24" i="6" s="1"/>
  <c r="O21" i="6"/>
  <c r="O22" i="6"/>
  <c r="N21" i="6"/>
  <c r="N22" i="6"/>
  <c r="N20" i="6"/>
  <c r="O20" i="6" s="1"/>
  <c r="O17" i="6"/>
  <c r="O18" i="6"/>
  <c r="O16" i="6"/>
  <c r="N17" i="6"/>
  <c r="N18" i="6"/>
  <c r="N16" i="6"/>
  <c r="N13" i="6"/>
  <c r="O13" i="6" s="1"/>
  <c r="N14" i="6"/>
  <c r="N12" i="6"/>
  <c r="O12" i="6" s="1"/>
  <c r="O14" i="6"/>
  <c r="O8" i="6" l="1"/>
  <c r="O9" i="6"/>
  <c r="O10" i="6"/>
  <c r="O7" i="6"/>
  <c r="N25" i="11" l="1"/>
  <c r="N19" i="11"/>
  <c r="N18" i="11"/>
  <c r="N17" i="11"/>
  <c r="N13" i="12" l="1"/>
  <c r="N17" i="12" s="1"/>
  <c r="N12" i="12"/>
  <c r="N11" i="12"/>
  <c r="N17" i="15" l="1"/>
  <c r="N14" i="15"/>
  <c r="N15" i="15"/>
  <c r="N16" i="15"/>
  <c r="N13" i="15"/>
  <c r="N9" i="15"/>
  <c r="N10" i="15"/>
  <c r="N11" i="15"/>
  <c r="N8" i="15"/>
  <c r="N20" i="15" l="1"/>
  <c r="N19" i="15"/>
  <c r="N21" i="15" s="1"/>
  <c r="N12" i="9" l="1"/>
  <c r="N6" i="16"/>
  <c r="N7" i="16"/>
  <c r="N11" i="9"/>
  <c r="N18" i="9"/>
  <c r="N7" i="9"/>
  <c r="N15" i="9" l="1"/>
  <c r="N17" i="9" s="1"/>
  <c r="N16" i="9"/>
  <c r="N14" i="9"/>
  <c r="N8" i="9" l="1"/>
  <c r="N9" i="9"/>
  <c r="N10" i="9"/>
  <c r="N30" i="9"/>
  <c r="N29" i="9"/>
  <c r="N26" i="9"/>
  <c r="N6" i="9"/>
  <c r="N28" i="9"/>
  <c r="N27" i="9"/>
  <c r="N21" i="9"/>
  <c r="N22" i="9"/>
  <c r="N23" i="9"/>
  <c r="N24" i="9"/>
  <c r="N20" i="9"/>
  <c r="N15" i="17"/>
  <c r="N13" i="17"/>
  <c r="N14" i="17"/>
  <c r="N8" i="17"/>
  <c r="N9" i="17"/>
  <c r="N10" i="17"/>
  <c r="N11" i="17"/>
  <c r="N12" i="17"/>
  <c r="N7" i="17"/>
  <c r="N6" i="17"/>
  <c r="N25" i="9" l="1"/>
</calcChain>
</file>

<file path=xl/sharedStrings.xml><?xml version="1.0" encoding="utf-8"?>
<sst xmlns="http://schemas.openxmlformats.org/spreadsheetml/2006/main" count="344" uniqueCount="260">
  <si>
    <t xml:space="preserve">             Perkamų vienkartinių medicininių priemonių sąrašas</t>
  </si>
  <si>
    <t>Eil. Nr.</t>
  </si>
  <si>
    <t>Priemonės pavadinimas</t>
  </si>
  <si>
    <t>Orientacinis kiekis metams</t>
  </si>
  <si>
    <t>PVM tarifas %</t>
  </si>
  <si>
    <t>Gamintojas</t>
  </si>
  <si>
    <t>Priedas Nr. 2</t>
  </si>
  <si>
    <t>Nr. 8</t>
  </si>
  <si>
    <t>Nr. 7</t>
  </si>
  <si>
    <t>Nr. 9</t>
  </si>
  <si>
    <t>M</t>
  </si>
  <si>
    <t>L</t>
  </si>
  <si>
    <t>7. grupė</t>
  </si>
  <si>
    <t>Diagnostinės, buitinės pirštinės</t>
  </si>
  <si>
    <t>7.1</t>
  </si>
  <si>
    <t>7.1.1</t>
  </si>
  <si>
    <t>XS</t>
  </si>
  <si>
    <t>7.1.2</t>
  </si>
  <si>
    <t>S</t>
  </si>
  <si>
    <t>7.1.3</t>
  </si>
  <si>
    <t>7.1.4</t>
  </si>
  <si>
    <t>7.2</t>
  </si>
  <si>
    <t>Pirštinės storos, guminės, buitinės, nesterilios, supakuotos poromis</t>
  </si>
  <si>
    <t>7.2.1</t>
  </si>
  <si>
    <t>7.2.2</t>
  </si>
  <si>
    <t>7.2.3</t>
  </si>
  <si>
    <t>7.3</t>
  </si>
  <si>
    <t>7.3.1</t>
  </si>
  <si>
    <t>7.3.2</t>
  </si>
  <si>
    <t>7.3.3</t>
  </si>
  <si>
    <t>7.4</t>
  </si>
  <si>
    <t>7.4.1</t>
  </si>
  <si>
    <t>7.4.2</t>
  </si>
  <si>
    <t>7.4.3</t>
  </si>
  <si>
    <t>XL</t>
  </si>
  <si>
    <t>7.5</t>
  </si>
  <si>
    <t>Pirštinės vinilinės, diagnostinės be pudros, nesterilios, supakuotos  ne mažiau 100 vnt. pakuotėje</t>
  </si>
  <si>
    <t>7.5.1</t>
  </si>
  <si>
    <t>7.5.2</t>
  </si>
  <si>
    <t>7.5.3</t>
  </si>
  <si>
    <t>7.5.4</t>
  </si>
  <si>
    <t>7.6</t>
  </si>
  <si>
    <t>7.6.1</t>
  </si>
  <si>
    <t>M, delno plotis 95±5mm</t>
  </si>
  <si>
    <t>7.6.2</t>
  </si>
  <si>
    <t>L, delno plotis 106±5mm</t>
  </si>
  <si>
    <t>7.6.3</t>
  </si>
  <si>
    <t>XL, delno plotis 116±5mm</t>
  </si>
  <si>
    <t>Viso 7 grupė</t>
  </si>
  <si>
    <t>Latex diagnostinės pirštinės be pudros nesterilios, viekartinės, atlenktu kraštu lengvam užsimovimui ir apsaugai nuo vyniojimosi atgal, mikroreljefinis paviršius, vidinis paviršius padengtas medžiaga, palengvinančia rankos slydimą, ilgis ne mažiau 240mm, supakuotos ne mažiau 100 vnt. pakuotėje</t>
  </si>
  <si>
    <t>Vienkartinės polietileninės pirštinės, supakuotos ne mažiau 100 vnt. pakuotėje</t>
  </si>
  <si>
    <t>Nitrilinės pirštinės: nitrilinės atlenktu krašteliu lengvam užsimovimui ir apsaugai nuo vyniojimosi atgal; sudėtyje neturi būti akceleratorių ir pudros; turi atitikti EN374-2:2008, EN374-3:2008, EN388:2008 ir class/MDD93/42/EEC direktyva; turi būti atlikti tyrimai dėl nelaidumo citostatikams, cheminėms medžiagoms ir virusams (pateikti tyrimų ataskaitas ir atsparumo cheminėms medžiagoms lentelę) supakuotos  ne mažiau 100 vnt. pakuotėje</t>
  </si>
  <si>
    <t>7 grupė</t>
  </si>
  <si>
    <t>11. Grupė</t>
  </si>
  <si>
    <t>Kapiliarinio kraujo paėmimo sistema</t>
  </si>
  <si>
    <t>BENDRI REIKALAVIMAI MĖGINTUVĖLIAMS KAPILIARINIO KRAUJO SURINKIMUI:</t>
  </si>
  <si>
    <t>2.1. Vienkartiniai, plastikiniai;</t>
  </si>
  <si>
    <t>2.2. 200 ir 500 mikrolitrų talpos;</t>
  </si>
  <si>
    <t>2.5. Kapiliarinė "end-to end" sistema, surinkta ir paruošta naudojimui;</t>
  </si>
  <si>
    <t>2.6. Gamintojas turi būti akredituotas pagal:</t>
  </si>
  <si>
    <t>2.6.1. ISO 9001 ir / arba ISO 9002 "Kokybės sistemos standartą";</t>
  </si>
  <si>
    <t>2.6.2. EN 46001 ir / arba EN 46002 "Medicininių gaminių kokybės sistemos standartą".</t>
  </si>
  <si>
    <t>11.1</t>
  </si>
  <si>
    <t>Mėgintuvėliai kapiliariniam kraujo surinkimui:</t>
  </si>
  <si>
    <t>11.1.1</t>
  </si>
  <si>
    <t>11.1.2</t>
  </si>
  <si>
    <t>11.2</t>
  </si>
  <si>
    <t>Poodinio kraujagyslių sluoksnio perforatoriai</t>
  </si>
  <si>
    <t>2. Dūrio gylis koduotas spalvomis;</t>
  </si>
  <si>
    <t>3. Turi pakartotino panaudojimo blokavimo sistemą;</t>
  </si>
  <si>
    <t>4. Sterilūs, vienkartiniai;</t>
  </si>
  <si>
    <t>Viso 11 grupė</t>
  </si>
  <si>
    <t>2.3. Kamštelis specialus su 5 laipsniu užsriegiančiu mechanizmu, kuris iki minimumo sumažintu aerozolinį efektą;</t>
  </si>
  <si>
    <t>2.4. Mikromėgintuvėlio vidinis dugnas turi būti "U" raidės formos, užtikrinantis ėminio stabilumą tiek paėmimo, tiek transportavimo metu ir sumažinantis trombocitų agregacijos tikimybę;</t>
  </si>
  <si>
    <t>1. Dūrio gylis kontroliuojamas ir fiksuotas, užtikrinantis pakankamą, bet ne per gilų kraujo paėmimą po dūrio (optimalus dūris 1,9mm)</t>
  </si>
  <si>
    <t>5. Reikalavimai gamybos kokybei: ISO 9001/EN 46001 kokybės sistemų kontrolės standartų, ISO 14000 aplinkos vadybos sistemų standarto.</t>
  </si>
  <si>
    <t>12. Grupė</t>
  </si>
  <si>
    <t>Vakuuminės kraujo paėmimo sistemos priedai</t>
  </si>
  <si>
    <t>12.1</t>
  </si>
  <si>
    <t>“Peteliškės” rinkinys smulkių venų perforavimui su luer adapteriu</t>
  </si>
  <si>
    <t>- sterilios (EN552 med. prietaisų sterilumo direktyva)</t>
  </si>
  <si>
    <t>pažymėtos CE ženklu, skirtu invaziniams medicinos prietaisams (su ženklą suteikusios institucijos kodu)</t>
  </si>
  <si>
    <r>
      <t>-</t>
    </r>
    <r>
      <rPr>
        <sz val="7"/>
        <rFont val="Times New Roman"/>
        <family val="1"/>
        <charset val="186"/>
      </rPr>
      <t xml:space="preserve">          </t>
    </r>
    <r>
      <rPr>
        <sz val="10"/>
        <rFont val="Times New Roman"/>
        <family val="1"/>
        <charset val="186"/>
      </rPr>
      <t>reikalavimai gamybos kokybei- visi produktai turi būti pagaminti laikantis ISO 9001/EN46001 kokybės sistemų kontrolės standartų, ISO 14000 aplinkos vadybos sistemų standarto.</t>
    </r>
  </si>
  <si>
    <t>12.1.1</t>
  </si>
  <si>
    <t>Nr. 23</t>
  </si>
  <si>
    <t>12.1.2</t>
  </si>
  <si>
    <t>Nr. 25</t>
  </si>
  <si>
    <t>12.2</t>
  </si>
  <si>
    <t>Kraujo paėmimo iš subkliavijos kateterio sistemos adata-adapteris LUER tipo,  pakuotėje po 100 vnt</t>
  </si>
  <si>
    <t>-       sterilios (EN 552 medicinos prietaisų sterilumo direktyva)</t>
  </si>
  <si>
    <t>-      pažymėtos CE ženklu, skirtu invaziniams medicinos prietaisams (su ženklą suteikusios institucijos kodu)</t>
  </si>
  <si>
    <t xml:space="preserve"> reikalavimai gamybos kokybei- visi produktai turi būti pagaminti laikantis ISO 9002/EN46002 kokybės sistemų kontrolės standartų</t>
  </si>
  <si>
    <t>Viso 12 grupė</t>
  </si>
  <si>
    <t>Priemonės intensyviai terapijai ir anestezijai</t>
  </si>
  <si>
    <t>23</t>
  </si>
  <si>
    <t xml:space="preserve">  - į kairį bronchą</t>
  </si>
  <si>
    <t>23.1</t>
  </si>
  <si>
    <t>N35</t>
  </si>
  <si>
    <t>23.2</t>
  </si>
  <si>
    <t>N37</t>
  </si>
  <si>
    <t>23.3</t>
  </si>
  <si>
    <t>N39</t>
  </si>
  <si>
    <t>23.4</t>
  </si>
  <si>
    <t>N41</t>
  </si>
  <si>
    <t xml:space="preserve">  - į dešinį bronchą</t>
  </si>
  <si>
    <t>23.5</t>
  </si>
  <si>
    <t>23.6</t>
  </si>
  <si>
    <t>23.7</t>
  </si>
  <si>
    <t>23.8</t>
  </si>
  <si>
    <t>Viso 23 dalis</t>
  </si>
  <si>
    <t>50</t>
  </si>
  <si>
    <t xml:space="preserve">Vienkartinis koniotomijos rinkinys sterilioje pakuotėje, be latekso. Pakuotėje yra: kūgio formos plėtiklis pagamintas iš nerūdijančio plieno, koniotominis vamzdelis pagamintas iš plastiko, jungtis (konektorius) 15mm, plokščios formos fiksatorius, stabdiklis prilydytas prie koniotominės adatos, vieno žingsnio sterilus švirkštas, vienkartinis skalpelis su plastikine rankena, lankstus silikoninis vamzdelis su konektoriumi intubacinio vamzdelio prailginimui, švelni juostelė vamzdelio fiksavimui prie kaklo. Dydžiai: </t>
  </si>
  <si>
    <t>50.1</t>
  </si>
  <si>
    <t>Ch 2.0, 29.6mm ilgio, vidinis diametras 2.0mm, išorinis 2.8mm</t>
  </si>
  <si>
    <t>50.2</t>
  </si>
  <si>
    <t>Ch 4.0, 42.1mm ilgio, vidinis diametras 4.0mm, išorinis 4.8mm</t>
  </si>
  <si>
    <t>Viso 50 dalis</t>
  </si>
  <si>
    <t>Endobronchiniai vamzdeliai dvigubo spindžio, graduoti silikonizuoti be latekso, su dviem cilindro formos manžetėmis dydis Ch 35-41. Būtini priedai: 2 atsiurbimo kateteriai su vožtuvais, kampinių jungiamųjų elementų komplektas, Y formos sujungėjas, nukreipėjas. CE deklaracija.</t>
  </si>
  <si>
    <t>Kitos medicininės priemonės</t>
  </si>
  <si>
    <t>Odos skarifikatoriai: sterilūs, vienkartiniai, pagaminti iš nerūdijančio metalo</t>
  </si>
  <si>
    <t>97</t>
  </si>
  <si>
    <t>Trišakiai kraneliai į/v infuzijai, su posūkio kampu 360 laipsnių</t>
  </si>
  <si>
    <t>105</t>
  </si>
  <si>
    <t>Vienkartiniai špadeliai, mediniai, nesterilūs, supakuoti po 100 vnt.</t>
  </si>
  <si>
    <t>109</t>
  </si>
  <si>
    <t>114</t>
  </si>
  <si>
    <t>115</t>
  </si>
  <si>
    <t>122</t>
  </si>
  <si>
    <t>131</t>
  </si>
  <si>
    <t>Geliniai paketai, šilumos-šalčio terapijai su vienkartiniu maišeliu apsaugančiu nuo odos nušalimo-nudegimo atitinkančio kompreso išmatavimus</t>
  </si>
  <si>
    <t>12x29 cm</t>
  </si>
  <si>
    <t>16x26 cm</t>
  </si>
  <si>
    <t>30x45cm</t>
  </si>
  <si>
    <t>135</t>
  </si>
  <si>
    <t>Vienkartinės taurelės vaistams dalinti 30 ml talpos, sugraduotos, plastmasinės</t>
  </si>
  <si>
    <t>136</t>
  </si>
  <si>
    <t>Plastikinis indas operacinei (histologinei) medžiagai transportavimui, plastikinis, užspaudžiamu dangteliu. Talpos:</t>
  </si>
  <si>
    <r>
      <t xml:space="preserve">500ml, </t>
    </r>
    <r>
      <rPr>
        <sz val="10"/>
        <rFont val="Calibri"/>
        <family val="2"/>
        <charset val="186"/>
      </rPr>
      <t>~</t>
    </r>
    <r>
      <rPr>
        <sz val="10"/>
        <rFont val="Times New Roman"/>
        <family val="1"/>
        <charset val="186"/>
      </rPr>
      <t>125x70mm</t>
    </r>
  </si>
  <si>
    <t>1000ml, ~125x120mm</t>
  </si>
  <si>
    <t>2000ml, ~200x230mm</t>
  </si>
  <si>
    <t>4000ml, ~200x170mm</t>
  </si>
  <si>
    <t>5000ml, ~200x215mm</t>
  </si>
  <si>
    <t>141</t>
  </si>
  <si>
    <t>Vienkartinis plastmasinis puodukas 150-200 ml skalauti burnai</t>
  </si>
  <si>
    <t>142</t>
  </si>
  <si>
    <t>Vienkartinis indas šlapimui rinkti, graduotas  2,7 ltr</t>
  </si>
  <si>
    <t>144</t>
  </si>
  <si>
    <t>Preparatas onkocitologinių tepinėlių fiksacijai 100ml flakone</t>
  </si>
  <si>
    <t>149</t>
  </si>
  <si>
    <r>
      <t xml:space="preserve">Vienkartinis inkstų formos indas, pagamintas iš kartono, ilgis 22cm </t>
    </r>
    <r>
      <rPr>
        <sz val="10"/>
        <rFont val="Calibri"/>
        <family val="2"/>
        <charset val="186"/>
      </rPr>
      <t>± 2 cm.</t>
    </r>
  </si>
  <si>
    <t>154</t>
  </si>
  <si>
    <t>173</t>
  </si>
  <si>
    <t>Priemonės naujagimių ir vaikų slaugai</t>
  </si>
  <si>
    <t>Užspaudėjai virkštelių, sterilūs, vienkartiniai, nelūžtantys, gerai užspaudžiantys (t.y. kokybiški), guminiai</t>
  </si>
  <si>
    <t>81</t>
  </si>
  <si>
    <t>82</t>
  </si>
  <si>
    <t>Sterilus universalus lubrikantas, gelinis nepažeidžiantis žmogaus audinių, gumos, instrumentų ar metalo. Pakuotės atidarymas nereikalauja papildomų priemonių, 5 g pakuotėje</t>
  </si>
  <si>
    <t>Gelinis lubrikantas, kurio sudėtyje yra anestetikas ir antiseptikas. Pakuotė sterili, sugraduota 0,5 ml skale, švirkšto tipo, 6 ml. tubelė</t>
  </si>
  <si>
    <t>Pincetas plastikinis, sterilus, individualaus įpakavimo</t>
  </si>
  <si>
    <t xml:space="preserve">                              Vaistinės tara ir pagalbinės priemonės</t>
  </si>
  <si>
    <t>Vienkartiniai plastikiniai indeliai 100-150ml talpos, užsukami arba uždaromi dangčiu, skirti tepalų ir suspenzijų fasavimui, sterilus, individualiame įpakavime</t>
  </si>
  <si>
    <t>196</t>
  </si>
  <si>
    <t>Matavimo indai stikliniai graduoti su patikra, (stiklinės, cilindrai)  (1000 ml)</t>
  </si>
  <si>
    <t>Matavimo indai stikliniai graduoti su patikra, (stiklinės, cilindrai)  (500 ml)</t>
  </si>
  <si>
    <t>Matavimo indai stikliniai  graduoti su patikra, (stiklinės, cilindrai)  (250 ml)</t>
  </si>
  <si>
    <t>Matavimo indai stikliniai  graduoti su patikra, (cilindrai) (100 ml)</t>
  </si>
  <si>
    <t>200</t>
  </si>
  <si>
    <t>Matavimo indai stikliniai  graduoti su patikra, (cilindrai) (50 ml)</t>
  </si>
  <si>
    <t>201</t>
  </si>
  <si>
    <t>Matavimo indai stikiliniai graduoti su patikra, (cilindrai)  (25 ml)</t>
  </si>
  <si>
    <t>202</t>
  </si>
  <si>
    <t>203</t>
  </si>
  <si>
    <t>204</t>
  </si>
  <si>
    <t>205</t>
  </si>
  <si>
    <t>Pipetės stiklinės su patikra 1 ml</t>
  </si>
  <si>
    <t>Pipetės stiklinės su patikra 2 ml</t>
  </si>
  <si>
    <t>Vienkartiniai plastikiniai indeliai 60ml talpos, užsukami arba uždaromi dangčiu, skirti tepalų ir suspenzijų fasavimui, sterilus, individualiame įpakavime</t>
  </si>
  <si>
    <t>135.1</t>
  </si>
  <si>
    <t>135.2</t>
  </si>
  <si>
    <t>Viso 135 dalis</t>
  </si>
  <si>
    <t>Naujagimių identifikavimo apyrankė. Pagaminta iš PVC ar lygiavertės medžiagos, švelnūs odos nedirginantys kraštai, su praplatėjimu ir kartono juostele duomenų užrašymui, tvirtas ir patikimas užsifiksuojantis plastikinis užsegimo mechanizmas, apyrankės neįmanoma atsegti (apyrankė nuimama ją nukerpant), ilgis 16-17cm, būtini du skirtingi apyrankių atspalviai</t>
  </si>
  <si>
    <t>Suaugusiųjų pacientų identifikavimo apyrankė. Pagaminta iš PVC ar lygiavertės medžiagos, švelnūs odos nedirginantys kraštai, su praplatėjimu ir kartono juostele duomenų užrašymui, tvirtas ir patikimas užsifiksuojantis plastikinis užsegimo mechanizmas, apyrankės neįmanoma atsegti (apyrankė nuimama ją nukerpant), ilgis 24-25cm</t>
  </si>
  <si>
    <t>Vnt. kaina EUR (su PVM)</t>
  </si>
  <si>
    <t>Viso kaina EUR (su PVM)</t>
  </si>
  <si>
    <t>Su K-EDTA antikoaguliantu (klinikiniam kraujo tyrimui), 500 mikrolitrų talpos</t>
  </si>
  <si>
    <t>Su K-EDTA antikoaguliantu (klinikiniam kraujo tyrimui), 200 mikrolitrų talpos</t>
  </si>
  <si>
    <t>Patologinės anatominės pirštinės: pirštinių medžiaga -  lateksas; atsparios, nepralaidžios cheminėms medžiagoms (formalinui), be talko, ilgis ne mažiau 300mm, storis delno srityje ne mažiau 0,40mm</t>
  </si>
  <si>
    <t>135.3</t>
  </si>
  <si>
    <t>141.1</t>
  </si>
  <si>
    <t>141.2</t>
  </si>
  <si>
    <t>141.3</t>
  </si>
  <si>
    <t>141.4</t>
  </si>
  <si>
    <t>141.5</t>
  </si>
  <si>
    <t>Viso 141 dalis</t>
  </si>
  <si>
    <t>215</t>
  </si>
  <si>
    <t>216</t>
  </si>
  <si>
    <t>218</t>
  </si>
  <si>
    <t>Tiekėjas privalo pateikti gamintojo katalogus (prekių aprašymus), kuriuose būtų nurodyta prekių kodai bei visa kita informacija, pagrindžianti prekės atitikimą konkurso specifikacijai. Kataloge turi būti pabrauktas ir pažymėtas atitikimas reikalaujamiems parametrams t. y. pabraukti kiekvienos pozicijos kiekvieną atitikimą, nurodant pozicijos numerį pagal prašomas specifikacijas. Katalogai (prekių aprašymai) turi būti lietuvių kalba. Pateikiamos skaitmeninės dokumentų kopijos.</t>
  </si>
  <si>
    <t>Heinz Herenz, 1070436</t>
  </si>
  <si>
    <t>Heinz Herenz, 1070435</t>
  </si>
  <si>
    <t>Heinz Herenz, 1070434</t>
  </si>
  <si>
    <t>Heinz Herenz, 1070433</t>
  </si>
  <si>
    <t>Heinz Herenz. 1070432</t>
  </si>
  <si>
    <t>Heinz Herenz, 1070431</t>
  </si>
  <si>
    <t>Heinz Herenz 1100731</t>
  </si>
  <si>
    <t>Heinz Herenz 1100732</t>
  </si>
  <si>
    <t>116101, Teleflex Medical</t>
  </si>
  <si>
    <t>116201, Teleflex Medical</t>
  </si>
  <si>
    <t>Unomedical/ Linus Medical 84005181</t>
  </si>
  <si>
    <t>Surge Industrial 1803, mėlyna, rožinė</t>
  </si>
  <si>
    <t>Heinz Herenz 1110101</t>
  </si>
  <si>
    <t>1160, Optimum Medical</t>
  </si>
  <si>
    <t>Sterisets, 3020</t>
  </si>
  <si>
    <t>Heinz Herenz 1132011</t>
  </si>
  <si>
    <t>Heinz Herenz 1132014</t>
  </si>
  <si>
    <t>Heinz Herenz 1132017, 30x40 cm</t>
  </si>
  <si>
    <t>LP Italiana, 190500</t>
  </si>
  <si>
    <t>LP Italiana, 191000</t>
  </si>
  <si>
    <t>LP Italiana, 192500</t>
  </si>
  <si>
    <t>LP Italiana, 195000</t>
  </si>
  <si>
    <t>Heinz Herenz 1131111</t>
  </si>
  <si>
    <t>Deltalab 407005</t>
  </si>
  <si>
    <t>Baker 3869.1200</t>
  </si>
  <si>
    <t>Heinz Herenz, 1091502</t>
  </si>
  <si>
    <t xml:space="preserve">Surge Industrial 1800, mėlyna, rožinė </t>
  </si>
  <si>
    <t>Deltalab 409726</t>
  </si>
  <si>
    <t>Deltalab 409526G</t>
  </si>
  <si>
    <t>1120, Optimum Medical</t>
  </si>
  <si>
    <t>Medeco, Klinion, 77510301</t>
  </si>
  <si>
    <t>Mediplus, Plusway</t>
  </si>
  <si>
    <t>Heinz Herenz, 1090504</t>
  </si>
  <si>
    <t>Teleflex Medical / Rüsch 55600, Silcospray</t>
  </si>
  <si>
    <t>Silikono aerozolis medicinos prietaisams sutepti - tinka guminiams ir plastikiniams gaminiams, chirurginiams instrumentams iki ir po sterilizacijos, 500 ml tūrio. Atsparus karščiui ne mažiau 200 laipsnių C. Fiziologiškai saugus bekvapis, CE sertifikatas</t>
  </si>
  <si>
    <t>120600, Teleflex Medical</t>
  </si>
  <si>
    <t>Sarstedt, 20.1288</t>
  </si>
  <si>
    <t>Sarstedt, 20.1341</t>
  </si>
  <si>
    <t>HTL-Strefa, 7594</t>
  </si>
  <si>
    <t>Inter-Vac, SN2307</t>
  </si>
  <si>
    <t>Inter-Vac, SN2507</t>
  </si>
  <si>
    <t>Inter-Vac, LA2112</t>
  </si>
  <si>
    <t>Vnt. kaina EUR (be PVM)</t>
  </si>
  <si>
    <t>Gamintojas, prekės kodas</t>
  </si>
  <si>
    <t>Medeco BV. 1002103</t>
  </si>
  <si>
    <t>Medeco BV. Pr. Kodas 44102412. Pakuotėje po 150 vnt.</t>
  </si>
  <si>
    <t>Medeco BV. Pr. Kodas 44102413. Pakuotėje po 150 vnt.</t>
  </si>
  <si>
    <t>Medeco BV. Pr. Kodas 44102414. Pakuotėje po 150 vnt.</t>
  </si>
  <si>
    <t>Medeco BV. 75512545. Pakuotėje 100 vnt.</t>
  </si>
  <si>
    <t>Medeco BV. 75512546. Pakuotėje 100 vnt.</t>
  </si>
  <si>
    <t>Medeco BV. 75512547. Pakuotėje 100 vnt.</t>
  </si>
  <si>
    <t>Medeco BV. 75512548. Pakuotėje 100 vnt.</t>
  </si>
  <si>
    <t>Heinz Herenz Medicinalbedarf GmbH. Pr. kodas 1130544. Supakuota poromis</t>
  </si>
  <si>
    <t>Heinz Herenz Medicinalbedarf GmbH. Pr. kodas 1130545. Supakuota poromis</t>
  </si>
  <si>
    <t>Heinz Herenz Medicinalbedarf GmbH. Pr. kodas 1130546. Supakuota poromis</t>
  </si>
  <si>
    <t>Semperit Technische Produkte Gesellschaft mbH. 1230123. Supakuota poromis</t>
  </si>
  <si>
    <t>Semperit Technische Produkte Gesellschaft mbH. 1230124. Supakuota poromis</t>
  </si>
  <si>
    <t>Semperit Technische Produkte Gesellschaft mbH. 1230125. Supakuota poromis</t>
  </si>
  <si>
    <t>Medeco BV. Pr. Kodas 102425. Pakuotėje 100 vnt.</t>
  </si>
  <si>
    <t>Medeco BV. Pr. Kodas 102426. Pakuotėje 100 vnt.</t>
  </si>
  <si>
    <t>Medeco BV. Pr. Kodas 102427. Pakuotėje 100 vnt.</t>
  </si>
  <si>
    <t>Medeco BV. Pr. Kodas 102428. Pakuotėje 100 vnt.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</si>
</sst>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
    <numFmt numFmtId="166" formatCode="0.0000"/>
  </numFmts>
  <fonts count="13" x14ac:knownFonts="1">
    <font>
      <sz val="10"/>
      <color theme="1"/>
      <name val="Calibri"/>
      <family val="2"/>
      <charset val="186"/>
      <scheme val="minor"/>
    </font>
    <font>
      <sz val="11"/>
      <color theme="1"/>
      <name val="Calibri"/>
      <family val="2"/>
      <charset val="186"/>
      <scheme val="minor"/>
    </font>
    <font>
      <sz val="10"/>
      <name val="Times New Roman"/>
      <family val="1"/>
      <charset val="186"/>
    </font>
    <font>
      <b/>
      <sz val="18"/>
      <name val="Times New Roman"/>
      <family val="1"/>
      <charset val="186"/>
    </font>
    <font>
      <b/>
      <sz val="10"/>
      <name val="Times New Roman"/>
      <family val="1"/>
      <charset val="186"/>
    </font>
    <font>
      <b/>
      <sz val="10"/>
      <name val="Times New Roman"/>
      <family val="1"/>
    </font>
    <font>
      <sz val="7"/>
      <name val="Times New Roman"/>
      <family val="1"/>
      <charset val="186"/>
    </font>
    <font>
      <b/>
      <sz val="12"/>
      <name val="Times New Roman"/>
      <family val="1"/>
      <charset val="186"/>
    </font>
    <font>
      <sz val="10"/>
      <name val="Times New Roman"/>
      <family val="1"/>
    </font>
    <font>
      <b/>
      <sz val="10"/>
      <name val="Times New Roman"/>
      <family val="1"/>
      <charset val="204"/>
    </font>
    <font>
      <sz val="10"/>
      <name val="Calibri"/>
      <family val="2"/>
      <charset val="186"/>
    </font>
    <font>
      <b/>
      <sz val="10"/>
      <color rgb="FFFF0000"/>
      <name val="Calibri"/>
      <family val="2"/>
      <scheme val="minor"/>
    </font>
    <font>
      <sz val="11"/>
      <color rgb="FF006100"/>
      <name val="Calibri"/>
      <family val="2"/>
      <charset val="186"/>
      <scheme val="minor"/>
    </font>
  </fonts>
  <fills count="8">
    <fill>
      <patternFill patternType="none"/>
    </fill>
    <fill>
      <patternFill patternType="gray125"/>
    </fill>
    <fill>
      <patternFill patternType="solid">
        <fgColor indexed="13"/>
        <bgColor indexed="64"/>
      </patternFill>
    </fill>
    <fill>
      <patternFill patternType="solid">
        <fgColor indexed="40"/>
        <bgColor indexed="64"/>
      </patternFill>
    </fill>
    <fill>
      <patternFill patternType="solid">
        <fgColor rgb="FF00B0F0"/>
        <bgColor indexed="64"/>
      </patternFill>
    </fill>
    <fill>
      <patternFill patternType="solid">
        <fgColor rgb="FFFFFF00"/>
        <bgColor indexed="64"/>
      </patternFill>
    </fill>
    <fill>
      <patternFill patternType="solid">
        <fgColor rgb="FFC6EFCE"/>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s>
  <cellStyleXfs count="3">
    <xf numFmtId="0" fontId="0" fillId="0" borderId="0"/>
    <xf numFmtId="0" fontId="12" fillId="6" borderId="0" applyNumberFormat="0" applyBorder="0" applyAlignment="0" applyProtection="0"/>
    <xf numFmtId="0" fontId="1" fillId="0" borderId="0"/>
  </cellStyleXfs>
  <cellXfs count="149">
    <xf numFmtId="0" fontId="0" fillId="0" borderId="0" xfId="0"/>
    <xf numFmtId="49" fontId="2" fillId="0" borderId="0" xfId="0" applyNumberFormat="1" applyFont="1" applyAlignment="1">
      <alignment horizontal="center" vertical="top"/>
    </xf>
    <xf numFmtId="0" fontId="2" fillId="0" borderId="0" xfId="0" applyFont="1" applyAlignment="1">
      <alignment vertical="top" wrapText="1"/>
    </xf>
    <xf numFmtId="0" fontId="2" fillId="0" borderId="0" xfId="0" applyFont="1" applyBorder="1" applyAlignment="1">
      <alignment horizontal="center" vertical="top"/>
    </xf>
    <xf numFmtId="0" fontId="2" fillId="0" borderId="0" xfId="0" applyFont="1" applyAlignment="1">
      <alignment vertical="top"/>
    </xf>
    <xf numFmtId="49" fontId="2" fillId="0" borderId="0" xfId="0" applyNumberFormat="1" applyFont="1" applyAlignment="1">
      <alignment horizontal="left" vertical="top"/>
    </xf>
    <xf numFmtId="0" fontId="3" fillId="0" borderId="0" xfId="0" applyFont="1" applyAlignment="1">
      <alignment horizontal="left" vertical="top"/>
    </xf>
    <xf numFmtId="0" fontId="2" fillId="0" borderId="0" xfId="0" applyFont="1" applyAlignment="1">
      <alignment horizontal="left" vertical="top" wrapText="1"/>
    </xf>
    <xf numFmtId="0" fontId="2" fillId="0" borderId="0" xfId="0" applyFont="1" applyAlignment="1">
      <alignment horizontal="left" vertical="top"/>
    </xf>
    <xf numFmtId="0" fontId="3" fillId="0" borderId="0" xfId="0" applyFont="1" applyAlignment="1">
      <alignment horizontal="left" vertical="top" wrapText="1"/>
    </xf>
    <xf numFmtId="49" fontId="2" fillId="0" borderId="0" xfId="0" applyNumberFormat="1" applyFont="1" applyBorder="1" applyAlignment="1">
      <alignment horizontal="center" vertical="top"/>
    </xf>
    <xf numFmtId="0" fontId="2" fillId="0" borderId="0" xfId="0" applyFont="1" applyBorder="1" applyAlignment="1">
      <alignment vertical="top" wrapText="1"/>
    </xf>
    <xf numFmtId="49" fontId="4" fillId="0" borderId="1" xfId="0" applyNumberFormat="1" applyFont="1" applyBorder="1" applyAlignment="1">
      <alignment horizontal="center" vertical="top" wrapText="1"/>
    </xf>
    <xf numFmtId="49" fontId="4" fillId="2" borderId="1" xfId="0" applyNumberFormat="1" applyFont="1" applyFill="1" applyBorder="1" applyAlignment="1">
      <alignment horizontal="center" vertical="top" wrapText="1"/>
    </xf>
    <xf numFmtId="0" fontId="2" fillId="2" borderId="1" xfId="0" applyFont="1" applyFill="1" applyBorder="1" applyAlignment="1">
      <alignment horizontal="center" vertical="top"/>
    </xf>
    <xf numFmtId="0" fontId="2" fillId="2" borderId="1" xfId="0" applyFont="1" applyFill="1" applyBorder="1" applyAlignment="1">
      <alignment vertical="top"/>
    </xf>
    <xf numFmtId="0" fontId="2" fillId="0" borderId="1" xfId="0" applyFont="1" applyBorder="1" applyAlignment="1">
      <alignment vertical="top"/>
    </xf>
    <xf numFmtId="49" fontId="2" fillId="0" borderId="1" xfId="0" applyNumberFormat="1" applyFont="1" applyBorder="1" applyAlignment="1">
      <alignment horizontal="center" vertical="top" wrapText="1"/>
    </xf>
    <xf numFmtId="49" fontId="5" fillId="0" borderId="1" xfId="0" applyNumberFormat="1" applyFont="1" applyBorder="1" applyAlignment="1">
      <alignment horizontal="center" vertical="top" wrapText="1"/>
    </xf>
    <xf numFmtId="49" fontId="4" fillId="3" borderId="1" xfId="0" applyNumberFormat="1" applyFont="1" applyFill="1" applyBorder="1" applyAlignment="1">
      <alignment horizontal="center" vertical="top" wrapText="1"/>
    </xf>
    <xf numFmtId="0" fontId="2" fillId="3" borderId="1" xfId="0" applyFont="1" applyFill="1" applyBorder="1" applyAlignment="1">
      <alignment vertical="top"/>
    </xf>
    <xf numFmtId="0" fontId="4" fillId="0" borderId="1" xfId="0" applyFont="1" applyBorder="1" applyAlignment="1">
      <alignment horizontal="center" vertical="top" wrapText="1"/>
    </xf>
    <xf numFmtId="0" fontId="2" fillId="0" borderId="1" xfId="0" applyFont="1" applyBorder="1" applyAlignment="1">
      <alignment horizontal="center" vertical="top" wrapText="1"/>
    </xf>
    <xf numFmtId="0" fontId="4" fillId="2" borderId="1" xfId="0" applyFont="1" applyFill="1" applyBorder="1" applyAlignment="1">
      <alignment horizontal="center" vertical="top" wrapText="1"/>
    </xf>
    <xf numFmtId="0" fontId="4" fillId="0" borderId="1" xfId="0" applyFont="1" applyBorder="1" applyAlignment="1">
      <alignment horizontal="center" vertical="top" wrapText="1"/>
    </xf>
    <xf numFmtId="0" fontId="2" fillId="0" borderId="1" xfId="0" applyFont="1" applyBorder="1" applyAlignment="1">
      <alignment horizontal="center" vertical="top"/>
    </xf>
    <xf numFmtId="49" fontId="8" fillId="0" borderId="1" xfId="0" applyNumberFormat="1" applyFont="1" applyBorder="1" applyAlignment="1">
      <alignment horizontal="center" vertical="top"/>
    </xf>
    <xf numFmtId="49" fontId="5" fillId="0" borderId="1" xfId="0" applyNumberFormat="1" applyFont="1" applyBorder="1" applyAlignment="1">
      <alignment horizontal="center" vertical="top"/>
    </xf>
    <xf numFmtId="49" fontId="2" fillId="0" borderId="1" xfId="0" applyNumberFormat="1" applyFont="1" applyBorder="1" applyAlignment="1">
      <alignment horizontal="center" vertical="top"/>
    </xf>
    <xf numFmtId="0" fontId="2" fillId="4" borderId="1" xfId="0" applyFont="1" applyFill="1" applyBorder="1" applyAlignment="1">
      <alignment vertical="top"/>
    </xf>
    <xf numFmtId="49" fontId="4" fillId="0" borderId="1" xfId="0" applyNumberFormat="1" applyFont="1" applyBorder="1" applyAlignment="1">
      <alignment horizontal="center" vertical="top"/>
    </xf>
    <xf numFmtId="49" fontId="9" fillId="5" borderId="1" xfId="0" applyNumberFormat="1" applyFont="1" applyFill="1" applyBorder="1" applyAlignment="1">
      <alignment horizontal="center" vertical="top"/>
    </xf>
    <xf numFmtId="0" fontId="2" fillId="5" borderId="1" xfId="0" applyFont="1" applyFill="1" applyBorder="1" applyAlignment="1">
      <alignment horizontal="center" vertical="top" wrapText="1"/>
    </xf>
    <xf numFmtId="0" fontId="2" fillId="5" borderId="1" xfId="0" applyFont="1" applyFill="1" applyBorder="1" applyAlignment="1">
      <alignment vertical="top"/>
    </xf>
    <xf numFmtId="0" fontId="2" fillId="4" borderId="1" xfId="0" applyFont="1" applyFill="1" applyBorder="1" applyAlignment="1">
      <alignment horizontal="center" vertical="top" wrapText="1"/>
    </xf>
    <xf numFmtId="49" fontId="9" fillId="4" borderId="1" xfId="0" applyNumberFormat="1" applyFont="1" applyFill="1" applyBorder="1" applyAlignment="1">
      <alignment horizontal="center" vertical="top" wrapText="1"/>
    </xf>
    <xf numFmtId="0" fontId="2" fillId="3" borderId="1" xfId="0" applyFont="1" applyFill="1" applyBorder="1" applyAlignment="1">
      <alignment horizontal="center" vertical="top" wrapText="1"/>
    </xf>
    <xf numFmtId="49" fontId="4" fillId="0" borderId="1" xfId="0" applyNumberFormat="1" applyFont="1" applyFill="1" applyBorder="1" applyAlignment="1">
      <alignment horizontal="center" vertical="top" wrapText="1"/>
    </xf>
    <xf numFmtId="0" fontId="2" fillId="0" borderId="1" xfId="0" applyFont="1" applyFill="1" applyBorder="1" applyAlignment="1">
      <alignment vertical="top"/>
    </xf>
    <xf numFmtId="49" fontId="4" fillId="5" borderId="1" xfId="0" applyNumberFormat="1" applyFont="1" applyFill="1" applyBorder="1" applyAlignment="1">
      <alignment horizontal="center" vertical="top" wrapText="1"/>
    </xf>
    <xf numFmtId="0" fontId="2" fillId="5" borderId="1" xfId="0" applyFont="1" applyFill="1" applyBorder="1" applyAlignment="1">
      <alignment horizontal="center" vertical="top"/>
    </xf>
    <xf numFmtId="49" fontId="5" fillId="0" borderId="0" xfId="0" applyNumberFormat="1" applyFont="1" applyBorder="1" applyAlignment="1">
      <alignment horizontal="center" vertical="top" wrapText="1"/>
    </xf>
    <xf numFmtId="0" fontId="2" fillId="0" borderId="0" xfId="0" applyFont="1" applyBorder="1" applyAlignment="1">
      <alignment horizontal="left" vertical="top" wrapText="1"/>
    </xf>
    <xf numFmtId="0" fontId="0" fillId="0" borderId="0" xfId="0" applyBorder="1" applyAlignment="1">
      <alignment horizontal="left" vertical="top" wrapText="1"/>
    </xf>
    <xf numFmtId="0" fontId="8" fillId="0" borderId="0" xfId="0" applyFont="1" applyBorder="1" applyAlignment="1">
      <alignment horizontal="center" vertical="top" wrapText="1"/>
    </xf>
    <xf numFmtId="0" fontId="2" fillId="0" borderId="0" xfId="0" applyFont="1" applyBorder="1" applyAlignment="1">
      <alignment vertical="top"/>
    </xf>
    <xf numFmtId="0" fontId="4" fillId="5" borderId="1" xfId="0" applyFont="1" applyFill="1" applyBorder="1" applyAlignment="1">
      <alignment horizontal="center" vertical="top"/>
    </xf>
    <xf numFmtId="49" fontId="4" fillId="2" borderId="1" xfId="0" applyNumberFormat="1" applyFont="1" applyFill="1" applyBorder="1" applyAlignment="1">
      <alignment horizontal="center" vertical="top"/>
    </xf>
    <xf numFmtId="49" fontId="5" fillId="0" borderId="1" xfId="0" applyNumberFormat="1" applyFont="1" applyFill="1" applyBorder="1" applyAlignment="1">
      <alignment horizontal="center" vertical="top"/>
    </xf>
    <xf numFmtId="0" fontId="2" fillId="0" borderId="1" xfId="0" applyFont="1" applyFill="1" applyBorder="1" applyAlignment="1">
      <alignment horizontal="center" vertical="top" wrapText="1"/>
    </xf>
    <xf numFmtId="0" fontId="2" fillId="0" borderId="0" xfId="0" applyFont="1" applyBorder="1" applyAlignment="1">
      <alignment horizontal="center" vertical="top" wrapText="1"/>
    </xf>
    <xf numFmtId="0" fontId="0" fillId="0" borderId="0" xfId="0" applyAlignment="1">
      <alignment wrapText="1"/>
    </xf>
    <xf numFmtId="0" fontId="4" fillId="0" borderId="1" xfId="0" applyFont="1" applyBorder="1" applyAlignment="1">
      <alignment horizontal="center" vertical="top" wrapText="1"/>
    </xf>
    <xf numFmtId="0" fontId="2" fillId="0" borderId="1" xfId="0" applyFont="1" applyBorder="1" applyAlignment="1">
      <alignment horizontal="center" vertical="top" wrapText="1"/>
    </xf>
    <xf numFmtId="0" fontId="4" fillId="0" borderId="1" xfId="0" applyFont="1" applyBorder="1" applyAlignment="1">
      <alignment horizontal="center" vertical="top" wrapText="1"/>
    </xf>
    <xf numFmtId="0" fontId="4" fillId="5" borderId="1" xfId="0" applyFont="1" applyFill="1" applyBorder="1" applyAlignment="1">
      <alignment horizontal="center" vertical="top" wrapText="1"/>
    </xf>
    <xf numFmtId="0" fontId="4" fillId="0" borderId="1" xfId="0" applyFont="1" applyBorder="1" applyAlignment="1">
      <alignment horizontal="center" vertical="top" wrapText="1"/>
    </xf>
    <xf numFmtId="0" fontId="11" fillId="0" borderId="0" xfId="0" applyFont="1"/>
    <xf numFmtId="0" fontId="2" fillId="2" borderId="1" xfId="0" applyFont="1" applyFill="1" applyBorder="1" applyAlignment="1">
      <alignment horizontal="center" vertical="center"/>
    </xf>
    <xf numFmtId="0" fontId="2" fillId="0" borderId="1" xfId="0" applyFont="1" applyBorder="1" applyAlignment="1">
      <alignment horizontal="center" vertical="center"/>
    </xf>
    <xf numFmtId="0" fontId="2" fillId="0" borderId="1" xfId="0" applyFont="1" applyFill="1" applyBorder="1" applyAlignment="1">
      <alignment horizontal="center" vertical="center"/>
    </xf>
    <xf numFmtId="2" fontId="2"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top"/>
    </xf>
    <xf numFmtId="164" fontId="2" fillId="0" borderId="1" xfId="0" applyNumberFormat="1" applyFont="1" applyFill="1" applyBorder="1" applyAlignment="1">
      <alignment horizontal="center" vertical="center"/>
    </xf>
    <xf numFmtId="0" fontId="0" fillId="0" borderId="0" xfId="0" applyFill="1"/>
    <xf numFmtId="0" fontId="2" fillId="2"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1" fillId="0" borderId="0" xfId="0" applyFont="1" applyFill="1"/>
    <xf numFmtId="49" fontId="5" fillId="0" borderId="1" xfId="0" applyNumberFormat="1" applyFont="1" applyFill="1" applyBorder="1" applyAlignment="1">
      <alignment horizontal="center" vertical="top" wrapText="1"/>
    </xf>
    <xf numFmtId="0" fontId="2" fillId="0" borderId="1" xfId="0" applyFont="1" applyBorder="1" applyAlignment="1">
      <alignment horizontal="center" vertical="center" wrapText="1"/>
    </xf>
    <xf numFmtId="49" fontId="8" fillId="0" borderId="1" xfId="0" applyNumberFormat="1" applyFont="1" applyFill="1" applyBorder="1" applyAlignment="1">
      <alignment horizontal="center" vertical="top"/>
    </xf>
    <xf numFmtId="2" fontId="5" fillId="5" borderId="1" xfId="0" applyNumberFormat="1" applyFont="1" applyFill="1" applyBorder="1" applyAlignment="1">
      <alignment horizontal="center" vertical="center"/>
    </xf>
    <xf numFmtId="0" fontId="5" fillId="5" borderId="1" xfId="0" applyFont="1" applyFill="1" applyBorder="1" applyAlignment="1">
      <alignment horizontal="center" vertical="center"/>
    </xf>
    <xf numFmtId="2" fontId="2" fillId="0" borderId="1" xfId="0" applyNumberFormat="1" applyFont="1" applyBorder="1" applyAlignment="1">
      <alignment horizontal="center" vertical="top"/>
    </xf>
    <xf numFmtId="2" fontId="5" fillId="5" borderId="1" xfId="0" applyNumberFormat="1" applyFont="1" applyFill="1" applyBorder="1" applyAlignment="1">
      <alignment horizontal="center" vertical="top"/>
    </xf>
    <xf numFmtId="4" fontId="5" fillId="5" borderId="1" xfId="0" applyNumberFormat="1" applyFont="1" applyFill="1" applyBorder="1" applyAlignment="1">
      <alignment horizontal="center" vertical="top"/>
    </xf>
    <xf numFmtId="49" fontId="2" fillId="0" borderId="1" xfId="0" applyNumberFormat="1" applyFont="1" applyFill="1" applyBorder="1" applyAlignment="1">
      <alignment horizontal="center" vertical="top" wrapText="1"/>
    </xf>
    <xf numFmtId="0" fontId="4" fillId="0" borderId="1" xfId="0" applyFont="1" applyBorder="1" applyAlignment="1">
      <alignment horizontal="center" vertical="top" wrapText="1"/>
    </xf>
    <xf numFmtId="0" fontId="2" fillId="0" borderId="1" xfId="0" applyFont="1" applyBorder="1" applyAlignment="1">
      <alignment horizontal="center" vertical="top" wrapText="1"/>
    </xf>
    <xf numFmtId="0" fontId="2" fillId="0" borderId="1" xfId="0" applyFont="1" applyBorder="1" applyAlignment="1">
      <alignment vertical="top" wrapText="1"/>
    </xf>
    <xf numFmtId="0" fontId="2" fillId="7" borderId="1" xfId="1" applyFont="1" applyFill="1" applyBorder="1" applyAlignment="1">
      <alignment horizontal="center" vertical="center"/>
    </xf>
    <xf numFmtId="4" fontId="2" fillId="7" borderId="1" xfId="1" applyNumberFormat="1" applyFont="1" applyFill="1" applyBorder="1" applyAlignment="1">
      <alignment horizontal="center" vertical="center"/>
    </xf>
    <xf numFmtId="0" fontId="2" fillId="7" borderId="1" xfId="1" applyFont="1" applyFill="1" applyBorder="1" applyAlignment="1">
      <alignment horizontal="center" vertical="center" wrapText="1"/>
    </xf>
    <xf numFmtId="2" fontId="2" fillId="0" borderId="1" xfId="0" applyNumberFormat="1" applyFont="1" applyBorder="1" applyAlignment="1">
      <alignment horizontal="center" vertical="center"/>
    </xf>
    <xf numFmtId="0" fontId="5" fillId="3" borderId="1" xfId="0" applyFont="1" applyFill="1" applyBorder="1" applyAlignment="1">
      <alignment horizontal="center" vertical="center"/>
    </xf>
    <xf numFmtId="4" fontId="5" fillId="3" borderId="1" xfId="0" applyNumberFormat="1" applyFont="1" applyFill="1" applyBorder="1" applyAlignment="1">
      <alignment horizontal="center" vertical="center"/>
    </xf>
    <xf numFmtId="0" fontId="2" fillId="0" borderId="1" xfId="0" applyFont="1" applyBorder="1" applyAlignment="1">
      <alignment vertical="top" wrapText="1"/>
    </xf>
    <xf numFmtId="0" fontId="0" fillId="0" borderId="1" xfId="0" applyBorder="1" applyAlignment="1">
      <alignment wrapText="1"/>
    </xf>
    <xf numFmtId="0" fontId="8" fillId="0" borderId="1" xfId="0" applyFont="1" applyBorder="1" applyAlignment="1">
      <alignment horizontal="center" vertical="center" wrapText="1"/>
    </xf>
    <xf numFmtId="0" fontId="2" fillId="0" borderId="1" xfId="0" applyFont="1" applyBorder="1" applyAlignment="1">
      <alignment vertical="top" wrapText="1"/>
    </xf>
    <xf numFmtId="0" fontId="2" fillId="0" borderId="2" xfId="0" applyFont="1" applyBorder="1" applyAlignment="1">
      <alignment horizontal="left" vertical="top"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9" fillId="4" borderId="2" xfId="0" applyFont="1" applyFill="1" applyBorder="1" applyAlignment="1">
      <alignment horizontal="right" vertical="top" wrapText="1"/>
    </xf>
    <xf numFmtId="0" fontId="9" fillId="4" borderId="3" xfId="0" applyFont="1" applyFill="1" applyBorder="1" applyAlignment="1">
      <alignment horizontal="right" vertical="top" wrapText="1"/>
    </xf>
    <xf numFmtId="0" fontId="9" fillId="4" borderId="4" xfId="0" applyFont="1" applyFill="1" applyBorder="1" applyAlignment="1">
      <alignment horizontal="right" vertical="top" wrapText="1"/>
    </xf>
    <xf numFmtId="0" fontId="2" fillId="0" borderId="2" xfId="0" applyFont="1" applyBorder="1" applyAlignment="1">
      <alignment vertical="top" wrapText="1"/>
    </xf>
    <xf numFmtId="0" fontId="0" fillId="0" borderId="3" xfId="0" applyBorder="1" applyAlignment="1">
      <alignment vertical="top" wrapText="1"/>
    </xf>
    <xf numFmtId="0" fontId="0" fillId="0" borderId="4" xfId="0" applyBorder="1" applyAlignment="1">
      <alignment vertical="top" wrapText="1"/>
    </xf>
    <xf numFmtId="0" fontId="9" fillId="5" borderId="2" xfId="0" applyFont="1" applyFill="1" applyBorder="1" applyAlignment="1">
      <alignment horizontal="center" vertical="top" wrapText="1"/>
    </xf>
    <xf numFmtId="0" fontId="9" fillId="5" borderId="3" xfId="0" applyFont="1" applyFill="1" applyBorder="1" applyAlignment="1">
      <alignment horizontal="center" vertical="top" wrapText="1"/>
    </xf>
    <xf numFmtId="0" fontId="9" fillId="5" borderId="4" xfId="0" applyFont="1" applyFill="1" applyBorder="1" applyAlignment="1">
      <alignment horizontal="center" vertical="top" wrapText="1"/>
    </xf>
    <xf numFmtId="0" fontId="2" fillId="0" borderId="1" xfId="0" applyFont="1" applyBorder="1" applyAlignment="1">
      <alignment horizontal="left" vertical="top" wrapText="1"/>
    </xf>
    <xf numFmtId="0" fontId="2" fillId="0" borderId="5" xfId="0" applyFont="1" applyBorder="1" applyAlignment="1">
      <alignment horizontal="left" vertical="top" wrapText="1"/>
    </xf>
    <xf numFmtId="0" fontId="2" fillId="0" borderId="0" xfId="0" applyFont="1" applyBorder="1" applyAlignment="1">
      <alignment horizontal="left" vertical="top" wrapText="1"/>
    </xf>
    <xf numFmtId="0" fontId="4" fillId="0" borderId="1" xfId="0" applyFont="1" applyBorder="1" applyAlignment="1">
      <alignment horizontal="center" vertical="top" wrapText="1"/>
    </xf>
    <xf numFmtId="0" fontId="2" fillId="0" borderId="1" xfId="0" applyFont="1" applyBorder="1" applyAlignment="1">
      <alignment horizontal="center" vertical="top" wrapText="1"/>
    </xf>
    <xf numFmtId="0" fontId="2" fillId="0" borderId="1" xfId="0" applyFont="1" applyFill="1" applyBorder="1" applyAlignment="1">
      <alignment vertical="top" wrapText="1"/>
    </xf>
    <xf numFmtId="0" fontId="4" fillId="2" borderId="1" xfId="0" applyFont="1" applyFill="1" applyBorder="1" applyAlignment="1">
      <alignment horizontal="center" vertical="top" wrapText="1"/>
    </xf>
    <xf numFmtId="0" fontId="0" fillId="0" borderId="1" xfId="0" applyBorder="1" applyAlignment="1">
      <alignment horizontal="center" vertical="top" wrapText="1"/>
    </xf>
    <xf numFmtId="0" fontId="7" fillId="3" borderId="2" xfId="0" applyFont="1" applyFill="1" applyBorder="1" applyAlignment="1">
      <alignment horizontal="right" vertical="top" wrapText="1"/>
    </xf>
    <xf numFmtId="0" fontId="0" fillId="0" borderId="3" xfId="0" applyBorder="1" applyAlignment="1">
      <alignment horizontal="right" vertical="top" wrapText="1"/>
    </xf>
    <xf numFmtId="0" fontId="0" fillId="0" borderId="4" xfId="0" applyBorder="1" applyAlignment="1">
      <alignment horizontal="right" vertical="top" wrapText="1"/>
    </xf>
    <xf numFmtId="0" fontId="2" fillId="0" borderId="1" xfId="0" applyFont="1" applyBorder="1" applyAlignment="1">
      <alignment horizontal="justify" vertical="top" wrapText="1"/>
    </xf>
    <xf numFmtId="0" fontId="2" fillId="0" borderId="2" xfId="0" applyFont="1" applyFill="1" applyBorder="1" applyAlignment="1">
      <alignment horizontal="justify" vertical="top" wrapText="1"/>
    </xf>
    <xf numFmtId="0" fontId="2" fillId="0" borderId="3" xfId="0" applyFont="1" applyFill="1" applyBorder="1" applyAlignment="1">
      <alignment horizontal="justify" vertical="top" wrapText="1"/>
    </xf>
    <xf numFmtId="0" fontId="2" fillId="0" borderId="4" xfId="0" applyFont="1" applyFill="1" applyBorder="1" applyAlignment="1">
      <alignment horizontal="justify" vertical="top" wrapText="1"/>
    </xf>
    <xf numFmtId="0" fontId="4" fillId="0" borderId="2" xfId="0" applyFont="1" applyBorder="1" applyAlignment="1">
      <alignment horizontal="right" vertical="top" wrapText="1"/>
    </xf>
    <xf numFmtId="0" fontId="4" fillId="0" borderId="3" xfId="0" applyFont="1" applyBorder="1" applyAlignment="1">
      <alignment horizontal="right" vertical="top" wrapText="1"/>
    </xf>
    <xf numFmtId="0" fontId="4" fillId="0" borderId="4" xfId="0" applyFont="1" applyBorder="1" applyAlignment="1">
      <alignment horizontal="right" vertical="top" wrapText="1"/>
    </xf>
    <xf numFmtId="0" fontId="4" fillId="5" borderId="2" xfId="0" applyFont="1" applyFill="1" applyBorder="1" applyAlignment="1">
      <alignment horizontal="center" vertical="top" wrapText="1"/>
    </xf>
    <xf numFmtId="0" fontId="4" fillId="5" borderId="3" xfId="0" applyFont="1" applyFill="1" applyBorder="1" applyAlignment="1">
      <alignment horizontal="center" vertical="top" wrapText="1"/>
    </xf>
    <xf numFmtId="0" fontId="4" fillId="5" borderId="4" xfId="0" applyFont="1" applyFill="1" applyBorder="1" applyAlignment="1">
      <alignment horizontal="center" vertical="top" wrapText="1"/>
    </xf>
    <xf numFmtId="0" fontId="2" fillId="0" borderId="1" xfId="0" applyFont="1" applyFill="1" applyBorder="1" applyAlignment="1">
      <alignment horizontal="justify" vertical="top" wrapText="1"/>
    </xf>
    <xf numFmtId="0" fontId="4" fillId="0" borderId="2" xfId="0" applyFont="1" applyFill="1" applyBorder="1" applyAlignment="1">
      <alignment horizontal="right" vertical="top" wrapText="1"/>
    </xf>
    <xf numFmtId="0" fontId="4" fillId="0" borderId="3" xfId="0" applyFont="1" applyFill="1" applyBorder="1" applyAlignment="1">
      <alignment horizontal="right" vertical="top" wrapText="1"/>
    </xf>
    <xf numFmtId="0" fontId="4" fillId="0" borderId="4" xfId="0" applyFont="1" applyFill="1" applyBorder="1" applyAlignment="1">
      <alignment horizontal="righ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4" xfId="0" applyFont="1" applyBorder="1" applyAlignment="1">
      <alignment horizontal="center" vertical="top" wrapText="1"/>
    </xf>
    <xf numFmtId="0" fontId="4" fillId="5" borderId="1" xfId="0" applyFont="1" applyFill="1" applyBorder="1" applyAlignment="1">
      <alignment horizontal="center" vertical="top" wrapText="1"/>
    </xf>
    <xf numFmtId="0" fontId="0" fillId="5" borderId="1" xfId="0" applyFill="1" applyBorder="1" applyAlignment="1">
      <alignment horizontal="center" vertical="top" wrapText="1"/>
    </xf>
    <xf numFmtId="0" fontId="2" fillId="0" borderId="1" xfId="0" applyFont="1" applyFill="1" applyBorder="1" applyAlignment="1">
      <alignment horizontal="left" vertical="top" wrapText="1"/>
    </xf>
    <xf numFmtId="0" fontId="2" fillId="0" borderId="2" xfId="0" applyFont="1" applyFill="1" applyBorder="1" applyAlignment="1">
      <alignment vertical="top" wrapText="1"/>
    </xf>
    <xf numFmtId="0" fontId="0" fillId="0" borderId="3" xfId="0" applyFill="1" applyBorder="1" applyAlignment="1">
      <alignment vertical="top" wrapText="1"/>
    </xf>
    <xf numFmtId="0" fontId="0" fillId="0" borderId="4" xfId="0" applyFill="1" applyBorder="1" applyAlignment="1">
      <alignment vertical="top" wrapText="1"/>
    </xf>
    <xf numFmtId="0" fontId="2" fillId="0" borderId="2" xfId="0" applyFont="1" applyFill="1" applyBorder="1" applyAlignment="1">
      <alignment horizontal="left" vertical="top" wrapText="1"/>
    </xf>
    <xf numFmtId="0" fontId="2" fillId="0" borderId="3" xfId="0" applyFont="1" applyFill="1" applyBorder="1" applyAlignment="1">
      <alignment horizontal="left" vertical="top" wrapText="1"/>
    </xf>
    <xf numFmtId="0" fontId="2" fillId="0" borderId="4" xfId="0" applyFont="1" applyFill="1" applyBorder="1" applyAlignment="1">
      <alignment horizontal="left" vertical="top" wrapText="1"/>
    </xf>
    <xf numFmtId="0" fontId="2" fillId="0" borderId="1" xfId="0" applyFont="1" applyFill="1" applyBorder="1" applyAlignment="1">
      <alignment vertical="top" wrapText="1" shrinkToFit="1"/>
    </xf>
    <xf numFmtId="0" fontId="2" fillId="0" borderId="1" xfId="0" applyFont="1" applyFill="1" applyBorder="1" applyAlignment="1">
      <alignment horizontal="left" vertical="top" wrapText="1" shrinkToFit="1"/>
    </xf>
    <xf numFmtId="0" fontId="7" fillId="2" borderId="2" xfId="0" applyFont="1" applyFill="1" applyBorder="1" applyAlignment="1">
      <alignment vertical="top" wrapText="1"/>
    </xf>
    <xf numFmtId="0" fontId="7" fillId="2" borderId="3" xfId="0" applyFont="1" applyFill="1" applyBorder="1" applyAlignment="1">
      <alignment vertical="top" wrapText="1"/>
    </xf>
    <xf numFmtId="0" fontId="7" fillId="2" borderId="4" xfId="0" applyFont="1" applyFill="1" applyBorder="1" applyAlignment="1">
      <alignment vertical="top" wrapText="1"/>
    </xf>
    <xf numFmtId="166" fontId="2" fillId="0" borderId="1" xfId="0" applyNumberFormat="1" applyFont="1" applyBorder="1" applyAlignment="1">
      <alignment horizontal="center" vertical="center"/>
    </xf>
    <xf numFmtId="164" fontId="2" fillId="0" borderId="1" xfId="0" applyNumberFormat="1" applyFont="1" applyBorder="1" applyAlignment="1">
      <alignment horizontal="center" vertical="center"/>
    </xf>
    <xf numFmtId="4" fontId="5" fillId="4" borderId="1" xfId="0" applyNumberFormat="1" applyFont="1" applyFill="1" applyBorder="1" applyAlignment="1">
      <alignment horizontal="center" vertical="top"/>
    </xf>
    <xf numFmtId="4" fontId="2" fillId="0" borderId="1" xfId="0" applyNumberFormat="1" applyFont="1" applyBorder="1" applyAlignment="1">
      <alignment vertical="top"/>
    </xf>
    <xf numFmtId="4" fontId="2" fillId="0" borderId="1" xfId="0" applyNumberFormat="1" applyFont="1" applyBorder="1" applyAlignment="1">
      <alignment horizontal="center" vertical="center"/>
    </xf>
  </cellXfs>
  <cellStyles count="3">
    <cellStyle name="Good" xfId="1" builtinId="26"/>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4"/>
  <sheetViews>
    <sheetView workbookViewId="0">
      <pane ySplit="4" topLeftCell="A35" activePane="bottomLeft" state="frozen"/>
      <selection pane="bottomLeft" activeCell="V28" sqref="V28"/>
    </sheetView>
  </sheetViews>
  <sheetFormatPr defaultRowHeight="12.75" x14ac:dyDescent="0.2"/>
  <cols>
    <col min="2" max="9" width="9.140625" style="51"/>
    <col min="10" max="10" width="6.140625" style="51" customWidth="1"/>
    <col min="11" max="11" width="12" style="51" customWidth="1"/>
    <col min="16" max="16" width="13.7109375" customWidth="1"/>
  </cols>
  <sheetData>
    <row r="1" spans="1:16" x14ac:dyDescent="0.2">
      <c r="A1" s="1"/>
      <c r="B1" s="2"/>
      <c r="C1" s="2"/>
      <c r="D1" s="2"/>
      <c r="E1" s="2"/>
      <c r="F1" s="2"/>
      <c r="G1" s="2"/>
      <c r="H1" s="2"/>
      <c r="I1" s="2"/>
      <c r="J1" s="2"/>
      <c r="K1" s="50"/>
      <c r="L1" s="4"/>
      <c r="M1" s="4"/>
      <c r="N1" s="4"/>
      <c r="O1" s="4"/>
      <c r="P1" s="4"/>
    </row>
    <row r="2" spans="1:16" ht="22.5" x14ac:dyDescent="0.2">
      <c r="A2" s="5"/>
      <c r="B2" s="6" t="s">
        <v>0</v>
      </c>
      <c r="C2" s="7"/>
      <c r="D2" s="7"/>
      <c r="E2" s="7"/>
      <c r="F2" s="7"/>
      <c r="G2" s="7"/>
      <c r="H2" s="7"/>
      <c r="I2" s="7"/>
      <c r="J2" s="7"/>
      <c r="K2" s="50"/>
      <c r="L2" s="8"/>
      <c r="M2" s="8"/>
      <c r="N2" s="8"/>
      <c r="O2" s="6" t="s">
        <v>6</v>
      </c>
    </row>
    <row r="3" spans="1:16" ht="22.5" x14ac:dyDescent="0.2">
      <c r="A3" s="5"/>
      <c r="B3" s="9"/>
      <c r="C3" s="7"/>
      <c r="D3" s="7"/>
      <c r="E3" s="7"/>
      <c r="F3" s="7"/>
      <c r="G3" s="7"/>
      <c r="H3" s="7"/>
      <c r="I3" s="7"/>
      <c r="J3" s="7"/>
      <c r="K3" s="50"/>
      <c r="L3" s="8"/>
      <c r="M3" s="8"/>
      <c r="N3" s="8"/>
      <c r="O3" s="8"/>
      <c r="P3" s="6"/>
    </row>
    <row r="4" spans="1:16" ht="51" x14ac:dyDescent="0.2">
      <c r="A4" s="12" t="s">
        <v>1</v>
      </c>
      <c r="B4" s="105" t="s">
        <v>2</v>
      </c>
      <c r="C4" s="106"/>
      <c r="D4" s="106"/>
      <c r="E4" s="106"/>
      <c r="F4" s="106"/>
      <c r="G4" s="106"/>
      <c r="H4" s="106"/>
      <c r="I4" s="106"/>
      <c r="J4" s="106"/>
      <c r="K4" s="52" t="s">
        <v>3</v>
      </c>
      <c r="L4" s="21" t="s">
        <v>4</v>
      </c>
      <c r="M4" s="77" t="s">
        <v>240</v>
      </c>
      <c r="N4" s="52" t="s">
        <v>182</v>
      </c>
      <c r="O4" s="52" t="s">
        <v>183</v>
      </c>
      <c r="P4" s="21" t="s">
        <v>241</v>
      </c>
    </row>
    <row r="5" spans="1:16" ht="13.9" customHeight="1" x14ac:dyDescent="0.2">
      <c r="A5" s="31" t="s">
        <v>12</v>
      </c>
      <c r="B5" s="99" t="s">
        <v>13</v>
      </c>
      <c r="C5" s="100"/>
      <c r="D5" s="100"/>
      <c r="E5" s="100"/>
      <c r="F5" s="100"/>
      <c r="G5" s="100"/>
      <c r="H5" s="100"/>
      <c r="I5" s="100"/>
      <c r="J5" s="101"/>
      <c r="K5" s="32"/>
      <c r="L5" s="33"/>
      <c r="M5" s="33"/>
      <c r="N5" s="33"/>
      <c r="O5" s="33"/>
      <c r="P5" s="33"/>
    </row>
    <row r="6" spans="1:16" ht="45" customHeight="1" x14ac:dyDescent="0.2">
      <c r="A6" s="27" t="s">
        <v>14</v>
      </c>
      <c r="B6" s="89" t="s">
        <v>49</v>
      </c>
      <c r="C6" s="89"/>
      <c r="D6" s="89"/>
      <c r="E6" s="89"/>
      <c r="F6" s="89"/>
      <c r="G6" s="89"/>
      <c r="H6" s="89"/>
      <c r="I6" s="89"/>
      <c r="J6" s="89"/>
      <c r="K6" s="53"/>
      <c r="L6" s="16"/>
      <c r="M6" s="16"/>
      <c r="N6" s="16"/>
      <c r="O6" s="147"/>
      <c r="P6" s="16"/>
    </row>
    <row r="7" spans="1:16" ht="51" x14ac:dyDescent="0.2">
      <c r="A7" s="28" t="s">
        <v>15</v>
      </c>
      <c r="B7" s="89" t="s">
        <v>16</v>
      </c>
      <c r="C7" s="89"/>
      <c r="D7" s="89"/>
      <c r="E7" s="89"/>
      <c r="F7" s="89"/>
      <c r="G7" s="89"/>
      <c r="H7" s="89"/>
      <c r="I7" s="89"/>
      <c r="J7" s="89"/>
      <c r="K7" s="69">
        <v>50</v>
      </c>
      <c r="L7" s="59">
        <v>5</v>
      </c>
      <c r="M7" s="59">
        <v>2.54</v>
      </c>
      <c r="N7" s="59">
        <v>2.6669999999999998</v>
      </c>
      <c r="O7" s="148">
        <f>N7*K7</f>
        <v>133.35</v>
      </c>
      <c r="P7" s="79" t="s">
        <v>246</v>
      </c>
    </row>
    <row r="8" spans="1:16" ht="51" x14ac:dyDescent="0.2">
      <c r="A8" s="28" t="s">
        <v>17</v>
      </c>
      <c r="B8" s="89" t="s">
        <v>18</v>
      </c>
      <c r="C8" s="89"/>
      <c r="D8" s="89"/>
      <c r="E8" s="89"/>
      <c r="F8" s="89"/>
      <c r="G8" s="89"/>
      <c r="H8" s="89"/>
      <c r="I8" s="89"/>
      <c r="J8" s="89"/>
      <c r="K8" s="69">
        <v>4800</v>
      </c>
      <c r="L8" s="59">
        <v>5</v>
      </c>
      <c r="M8" s="59">
        <v>2.54</v>
      </c>
      <c r="N8" s="59">
        <v>2.6669999999999998</v>
      </c>
      <c r="O8" s="148">
        <f t="shared" ref="O8:O10" si="0">N8*K8</f>
        <v>12801.599999999999</v>
      </c>
      <c r="P8" s="79" t="s">
        <v>247</v>
      </c>
    </row>
    <row r="9" spans="1:16" ht="51" x14ac:dyDescent="0.2">
      <c r="A9" s="28" t="s">
        <v>19</v>
      </c>
      <c r="B9" s="89" t="s">
        <v>10</v>
      </c>
      <c r="C9" s="89"/>
      <c r="D9" s="89"/>
      <c r="E9" s="89"/>
      <c r="F9" s="89"/>
      <c r="G9" s="89"/>
      <c r="H9" s="89"/>
      <c r="I9" s="89"/>
      <c r="J9" s="89"/>
      <c r="K9" s="69">
        <v>12000</v>
      </c>
      <c r="L9" s="59">
        <v>5</v>
      </c>
      <c r="M9" s="59">
        <v>2.54</v>
      </c>
      <c r="N9" s="59">
        <v>2.6669999999999998</v>
      </c>
      <c r="O9" s="148">
        <f t="shared" si="0"/>
        <v>32003.999999999996</v>
      </c>
      <c r="P9" s="79" t="s">
        <v>248</v>
      </c>
    </row>
    <row r="10" spans="1:16" ht="51" x14ac:dyDescent="0.2">
      <c r="A10" s="28" t="s">
        <v>20</v>
      </c>
      <c r="B10" s="89" t="s">
        <v>11</v>
      </c>
      <c r="C10" s="89"/>
      <c r="D10" s="89"/>
      <c r="E10" s="89"/>
      <c r="F10" s="89"/>
      <c r="G10" s="89"/>
      <c r="H10" s="89"/>
      <c r="I10" s="89"/>
      <c r="J10" s="89"/>
      <c r="K10" s="69">
        <v>1800</v>
      </c>
      <c r="L10" s="59">
        <v>5</v>
      </c>
      <c r="M10" s="59">
        <v>2.54</v>
      </c>
      <c r="N10" s="59">
        <v>2.6669999999999998</v>
      </c>
      <c r="O10" s="148">
        <f t="shared" si="0"/>
        <v>4800.5999999999995</v>
      </c>
      <c r="P10" s="79" t="s">
        <v>249</v>
      </c>
    </row>
    <row r="11" spans="1:16" x14ac:dyDescent="0.2">
      <c r="A11" s="27" t="s">
        <v>21</v>
      </c>
      <c r="B11" s="102" t="s">
        <v>22</v>
      </c>
      <c r="C11" s="102"/>
      <c r="D11" s="102"/>
      <c r="E11" s="102"/>
      <c r="F11" s="102"/>
      <c r="G11" s="102"/>
      <c r="H11" s="102"/>
      <c r="I11" s="102"/>
      <c r="J11" s="102"/>
      <c r="K11" s="69"/>
      <c r="L11" s="59"/>
      <c r="M11" s="59"/>
      <c r="N11" s="59"/>
      <c r="O11" s="148"/>
      <c r="P11" s="16"/>
    </row>
    <row r="12" spans="1:16" ht="76.5" x14ac:dyDescent="0.2">
      <c r="A12" s="28" t="s">
        <v>23</v>
      </c>
      <c r="B12" s="89" t="s">
        <v>8</v>
      </c>
      <c r="C12" s="89"/>
      <c r="D12" s="89"/>
      <c r="E12" s="89"/>
      <c r="F12" s="89"/>
      <c r="G12" s="89"/>
      <c r="H12" s="89"/>
      <c r="I12" s="89"/>
      <c r="J12" s="89"/>
      <c r="K12" s="69">
        <v>150</v>
      </c>
      <c r="L12" s="59">
        <v>21</v>
      </c>
      <c r="M12" s="59">
        <v>0.64</v>
      </c>
      <c r="N12" s="144">
        <f>M12*1.21</f>
        <v>0.77439999999999998</v>
      </c>
      <c r="O12" s="148">
        <f>N12*K12</f>
        <v>116.16</v>
      </c>
      <c r="P12" s="87" t="s">
        <v>250</v>
      </c>
    </row>
    <row r="13" spans="1:16" ht="76.5" x14ac:dyDescent="0.2">
      <c r="A13" s="28" t="s">
        <v>24</v>
      </c>
      <c r="B13" s="89" t="s">
        <v>7</v>
      </c>
      <c r="C13" s="89"/>
      <c r="D13" s="89"/>
      <c r="E13" s="89"/>
      <c r="F13" s="89"/>
      <c r="G13" s="89"/>
      <c r="H13" s="89"/>
      <c r="I13" s="89"/>
      <c r="J13" s="89"/>
      <c r="K13" s="69">
        <v>150</v>
      </c>
      <c r="L13" s="59">
        <v>21</v>
      </c>
      <c r="M13" s="59">
        <v>0.64</v>
      </c>
      <c r="N13" s="144">
        <f t="shared" ref="N13:N14" si="1">M13*1.21</f>
        <v>0.77439999999999998</v>
      </c>
      <c r="O13" s="148">
        <f t="shared" ref="O13:O14" si="2">N13*K13</f>
        <v>116.16</v>
      </c>
      <c r="P13" s="87" t="s">
        <v>251</v>
      </c>
    </row>
    <row r="14" spans="1:16" ht="76.5" x14ac:dyDescent="0.2">
      <c r="A14" s="28" t="s">
        <v>25</v>
      </c>
      <c r="B14" s="89" t="s">
        <v>9</v>
      </c>
      <c r="C14" s="89"/>
      <c r="D14" s="89"/>
      <c r="E14" s="89"/>
      <c r="F14" s="89"/>
      <c r="G14" s="89"/>
      <c r="H14" s="89"/>
      <c r="I14" s="89"/>
      <c r="J14" s="89"/>
      <c r="K14" s="69">
        <v>150</v>
      </c>
      <c r="L14" s="59">
        <v>21</v>
      </c>
      <c r="M14" s="59">
        <v>0.64</v>
      </c>
      <c r="N14" s="144">
        <f t="shared" si="1"/>
        <v>0.77439999999999998</v>
      </c>
      <c r="O14" s="148">
        <f t="shared" si="2"/>
        <v>116.16</v>
      </c>
      <c r="P14" s="87" t="s">
        <v>252</v>
      </c>
    </row>
    <row r="15" spans="1:16" ht="28.5" customHeight="1" x14ac:dyDescent="0.2">
      <c r="A15" s="18" t="s">
        <v>26</v>
      </c>
      <c r="B15" s="89" t="s">
        <v>186</v>
      </c>
      <c r="C15" s="89"/>
      <c r="D15" s="89"/>
      <c r="E15" s="89"/>
      <c r="F15" s="89"/>
      <c r="G15" s="89"/>
      <c r="H15" s="89"/>
      <c r="I15" s="89"/>
      <c r="J15" s="89"/>
      <c r="K15" s="69"/>
      <c r="L15" s="59"/>
      <c r="M15" s="59"/>
      <c r="N15" s="59"/>
      <c r="O15" s="148"/>
      <c r="P15" s="16"/>
    </row>
    <row r="16" spans="1:16" ht="89.25" x14ac:dyDescent="0.2">
      <c r="A16" s="17" t="s">
        <v>27</v>
      </c>
      <c r="B16" s="89" t="s">
        <v>8</v>
      </c>
      <c r="C16" s="89"/>
      <c r="D16" s="89"/>
      <c r="E16" s="89"/>
      <c r="F16" s="89"/>
      <c r="G16" s="89"/>
      <c r="H16" s="89"/>
      <c r="I16" s="89"/>
      <c r="J16" s="89"/>
      <c r="K16" s="69">
        <v>240</v>
      </c>
      <c r="L16" s="59">
        <v>21</v>
      </c>
      <c r="M16" s="83">
        <v>0.9</v>
      </c>
      <c r="N16" s="144">
        <f>M16*1.21</f>
        <v>1.089</v>
      </c>
      <c r="O16" s="148">
        <f>N16*K16</f>
        <v>261.36</v>
      </c>
      <c r="P16" s="86" t="s">
        <v>253</v>
      </c>
    </row>
    <row r="17" spans="1:16" ht="89.25" x14ac:dyDescent="0.2">
      <c r="A17" s="17" t="s">
        <v>28</v>
      </c>
      <c r="B17" s="89" t="s">
        <v>7</v>
      </c>
      <c r="C17" s="89"/>
      <c r="D17" s="89"/>
      <c r="E17" s="89"/>
      <c r="F17" s="89"/>
      <c r="G17" s="89"/>
      <c r="H17" s="89"/>
      <c r="I17" s="89"/>
      <c r="J17" s="89"/>
      <c r="K17" s="69">
        <v>240</v>
      </c>
      <c r="L17" s="59">
        <v>21</v>
      </c>
      <c r="M17" s="83">
        <v>0.9</v>
      </c>
      <c r="N17" s="144">
        <f t="shared" ref="N17:N18" si="3">M17*1.21</f>
        <v>1.089</v>
      </c>
      <c r="O17" s="148">
        <f t="shared" ref="O17:O18" si="4">N17*K17</f>
        <v>261.36</v>
      </c>
      <c r="P17" s="86" t="s">
        <v>254</v>
      </c>
    </row>
    <row r="18" spans="1:16" ht="89.25" x14ac:dyDescent="0.2">
      <c r="A18" s="17" t="s">
        <v>29</v>
      </c>
      <c r="B18" s="89" t="s">
        <v>9</v>
      </c>
      <c r="C18" s="89"/>
      <c r="D18" s="89"/>
      <c r="E18" s="89"/>
      <c r="F18" s="89"/>
      <c r="G18" s="89"/>
      <c r="H18" s="89"/>
      <c r="I18" s="89"/>
      <c r="J18" s="89"/>
      <c r="K18" s="69">
        <v>240</v>
      </c>
      <c r="L18" s="59">
        <v>21</v>
      </c>
      <c r="M18" s="83">
        <v>0.9</v>
      </c>
      <c r="N18" s="144">
        <f t="shared" si="3"/>
        <v>1.089</v>
      </c>
      <c r="O18" s="148">
        <f t="shared" si="4"/>
        <v>261.36</v>
      </c>
      <c r="P18" s="86" t="s">
        <v>255</v>
      </c>
    </row>
    <row r="19" spans="1:16" ht="18" customHeight="1" x14ac:dyDescent="0.2">
      <c r="A19" s="18" t="s">
        <v>30</v>
      </c>
      <c r="B19" s="96" t="s">
        <v>50</v>
      </c>
      <c r="C19" s="97"/>
      <c r="D19" s="97"/>
      <c r="E19" s="97"/>
      <c r="F19" s="97"/>
      <c r="G19" s="97"/>
      <c r="H19" s="97"/>
      <c r="I19" s="97"/>
      <c r="J19" s="98"/>
      <c r="K19" s="69"/>
      <c r="L19" s="59"/>
      <c r="M19" s="59"/>
      <c r="N19" s="59"/>
      <c r="O19" s="148"/>
      <c r="P19" s="16"/>
    </row>
    <row r="20" spans="1:16" ht="25.5" x14ac:dyDescent="0.2">
      <c r="A20" s="17" t="s">
        <v>31</v>
      </c>
      <c r="B20" s="89" t="s">
        <v>10</v>
      </c>
      <c r="C20" s="89"/>
      <c r="D20" s="89"/>
      <c r="E20" s="89"/>
      <c r="F20" s="89"/>
      <c r="G20" s="89"/>
      <c r="H20" s="89"/>
      <c r="I20" s="89"/>
      <c r="J20" s="89"/>
      <c r="K20" s="69">
        <v>120</v>
      </c>
      <c r="L20" s="59">
        <v>21</v>
      </c>
      <c r="M20" s="59">
        <v>0.65</v>
      </c>
      <c r="N20" s="144">
        <f>M20*1.21</f>
        <v>0.78649999999999998</v>
      </c>
      <c r="O20" s="148">
        <f>N20*K20</f>
        <v>94.38</v>
      </c>
      <c r="P20" s="86" t="s">
        <v>242</v>
      </c>
    </row>
    <row r="21" spans="1:16" ht="25.5" x14ac:dyDescent="0.2">
      <c r="A21" s="17" t="s">
        <v>32</v>
      </c>
      <c r="B21" s="89" t="s">
        <v>11</v>
      </c>
      <c r="C21" s="89"/>
      <c r="D21" s="89"/>
      <c r="E21" s="89"/>
      <c r="F21" s="89"/>
      <c r="G21" s="89"/>
      <c r="H21" s="89"/>
      <c r="I21" s="89"/>
      <c r="J21" s="89"/>
      <c r="K21" s="69">
        <v>600</v>
      </c>
      <c r="L21" s="59">
        <v>21</v>
      </c>
      <c r="M21" s="59">
        <v>0.67</v>
      </c>
      <c r="N21" s="144">
        <f t="shared" ref="N21:N22" si="5">M21*1.21</f>
        <v>0.81069999999999998</v>
      </c>
      <c r="O21" s="148">
        <f t="shared" ref="O21:O22" si="6">N21*K21</f>
        <v>486.41999999999996</v>
      </c>
      <c r="P21" s="86" t="s">
        <v>242</v>
      </c>
    </row>
    <row r="22" spans="1:16" ht="25.5" x14ac:dyDescent="0.2">
      <c r="A22" s="17" t="s">
        <v>33</v>
      </c>
      <c r="B22" s="89" t="s">
        <v>34</v>
      </c>
      <c r="C22" s="89"/>
      <c r="D22" s="89"/>
      <c r="E22" s="89"/>
      <c r="F22" s="89"/>
      <c r="G22" s="89"/>
      <c r="H22" s="89"/>
      <c r="I22" s="89"/>
      <c r="J22" s="89"/>
      <c r="K22" s="69">
        <v>600</v>
      </c>
      <c r="L22" s="59">
        <v>21</v>
      </c>
      <c r="M22" s="59">
        <v>0.67</v>
      </c>
      <c r="N22" s="144">
        <f t="shared" si="5"/>
        <v>0.81069999999999998</v>
      </c>
      <c r="O22" s="148">
        <f t="shared" si="6"/>
        <v>486.41999999999996</v>
      </c>
      <c r="P22" s="86" t="s">
        <v>242</v>
      </c>
    </row>
    <row r="23" spans="1:16" ht="13.9" customHeight="1" x14ac:dyDescent="0.2">
      <c r="A23" s="18" t="s">
        <v>35</v>
      </c>
      <c r="B23" s="89" t="s">
        <v>36</v>
      </c>
      <c r="C23" s="89"/>
      <c r="D23" s="89"/>
      <c r="E23" s="89"/>
      <c r="F23" s="89"/>
      <c r="G23" s="89"/>
      <c r="H23" s="89"/>
      <c r="I23" s="89"/>
      <c r="J23" s="89"/>
      <c r="K23" s="69"/>
      <c r="L23" s="59"/>
      <c r="M23" s="59"/>
      <c r="N23" s="59"/>
      <c r="O23" s="148"/>
      <c r="P23" s="16"/>
    </row>
    <row r="24" spans="1:16" ht="51" customHeight="1" x14ac:dyDescent="0.2">
      <c r="A24" s="17" t="s">
        <v>37</v>
      </c>
      <c r="B24" s="89" t="s">
        <v>18</v>
      </c>
      <c r="C24" s="89"/>
      <c r="D24" s="89"/>
      <c r="E24" s="89"/>
      <c r="F24" s="89"/>
      <c r="G24" s="89"/>
      <c r="H24" s="89"/>
      <c r="I24" s="89"/>
      <c r="J24" s="89"/>
      <c r="K24" s="69">
        <v>12</v>
      </c>
      <c r="L24" s="59">
        <v>5</v>
      </c>
      <c r="M24" s="59">
        <v>1.65</v>
      </c>
      <c r="N24" s="144">
        <f>M24*1.05</f>
        <v>1.7324999999999999</v>
      </c>
      <c r="O24" s="148">
        <f>N24*K24</f>
        <v>20.79</v>
      </c>
      <c r="P24" s="86" t="s">
        <v>256</v>
      </c>
    </row>
    <row r="25" spans="1:16" ht="52.5" customHeight="1" x14ac:dyDescent="0.2">
      <c r="A25" s="17" t="s">
        <v>38</v>
      </c>
      <c r="B25" s="89" t="s">
        <v>10</v>
      </c>
      <c r="C25" s="89"/>
      <c r="D25" s="89"/>
      <c r="E25" s="89"/>
      <c r="F25" s="89"/>
      <c r="G25" s="89"/>
      <c r="H25" s="89"/>
      <c r="I25" s="89"/>
      <c r="J25" s="89"/>
      <c r="K25" s="69">
        <v>4800</v>
      </c>
      <c r="L25" s="59">
        <v>5</v>
      </c>
      <c r="M25" s="59">
        <v>1.68</v>
      </c>
      <c r="N25" s="144">
        <f t="shared" ref="N25:N27" si="7">M25*1.05</f>
        <v>1.764</v>
      </c>
      <c r="O25" s="148">
        <f t="shared" ref="O25:O27" si="8">N25*K25</f>
        <v>8467.2000000000007</v>
      </c>
      <c r="P25" s="86" t="s">
        <v>257</v>
      </c>
    </row>
    <row r="26" spans="1:16" ht="51" customHeight="1" x14ac:dyDescent="0.2">
      <c r="A26" s="17" t="s">
        <v>39</v>
      </c>
      <c r="B26" s="89" t="s">
        <v>11</v>
      </c>
      <c r="C26" s="89"/>
      <c r="D26" s="89"/>
      <c r="E26" s="89"/>
      <c r="F26" s="89"/>
      <c r="G26" s="89"/>
      <c r="H26" s="89"/>
      <c r="I26" s="89"/>
      <c r="J26" s="89"/>
      <c r="K26" s="69">
        <v>960</v>
      </c>
      <c r="L26" s="59">
        <v>5</v>
      </c>
      <c r="M26" s="59">
        <v>1.68</v>
      </c>
      <c r="N26" s="144">
        <f t="shared" si="7"/>
        <v>1.764</v>
      </c>
      <c r="O26" s="148">
        <f t="shared" si="8"/>
        <v>1693.44</v>
      </c>
      <c r="P26" s="86" t="s">
        <v>258</v>
      </c>
    </row>
    <row r="27" spans="1:16" ht="51.75" customHeight="1" x14ac:dyDescent="0.2">
      <c r="A27" s="17" t="s">
        <v>40</v>
      </c>
      <c r="B27" s="89" t="s">
        <v>34</v>
      </c>
      <c r="C27" s="89"/>
      <c r="D27" s="89"/>
      <c r="E27" s="89"/>
      <c r="F27" s="89"/>
      <c r="G27" s="89"/>
      <c r="H27" s="89"/>
      <c r="I27" s="89"/>
      <c r="J27" s="89"/>
      <c r="K27" s="69">
        <v>240</v>
      </c>
      <c r="L27" s="59">
        <v>5</v>
      </c>
      <c r="M27" s="59">
        <v>1.68</v>
      </c>
      <c r="N27" s="144">
        <f t="shared" si="7"/>
        <v>1.764</v>
      </c>
      <c r="O27" s="148">
        <f t="shared" si="8"/>
        <v>423.36</v>
      </c>
      <c r="P27" s="86" t="s">
        <v>259</v>
      </c>
    </row>
    <row r="28" spans="1:16" ht="68.25" customHeight="1" x14ac:dyDescent="0.2">
      <c r="A28" s="18" t="s">
        <v>41</v>
      </c>
      <c r="B28" s="90" t="s">
        <v>51</v>
      </c>
      <c r="C28" s="91"/>
      <c r="D28" s="91"/>
      <c r="E28" s="91"/>
      <c r="F28" s="91"/>
      <c r="G28" s="91"/>
      <c r="H28" s="91"/>
      <c r="I28" s="91"/>
      <c r="J28" s="92"/>
      <c r="K28" s="69"/>
      <c r="L28" s="59"/>
      <c r="M28" s="59"/>
      <c r="N28" s="59"/>
      <c r="O28" s="148"/>
      <c r="P28" s="16"/>
    </row>
    <row r="29" spans="1:16" ht="50.25" customHeight="1" x14ac:dyDescent="0.2">
      <c r="A29" s="17" t="s">
        <v>42</v>
      </c>
      <c r="B29" s="90" t="s">
        <v>43</v>
      </c>
      <c r="C29" s="91"/>
      <c r="D29" s="91"/>
      <c r="E29" s="91"/>
      <c r="F29" s="91"/>
      <c r="G29" s="91"/>
      <c r="H29" s="91"/>
      <c r="I29" s="91"/>
      <c r="J29" s="92"/>
      <c r="K29" s="88">
        <v>6000</v>
      </c>
      <c r="L29" s="59">
        <v>5</v>
      </c>
      <c r="M29" s="59">
        <v>2.3199999999999998</v>
      </c>
      <c r="N29" s="145">
        <f>M29*1.05</f>
        <v>2.4359999999999999</v>
      </c>
      <c r="O29" s="148">
        <f>N29*K29</f>
        <v>14616</v>
      </c>
      <c r="P29" s="86" t="s">
        <v>243</v>
      </c>
    </row>
    <row r="30" spans="1:16" ht="52.5" customHeight="1" x14ac:dyDescent="0.2">
      <c r="A30" s="17" t="s">
        <v>44</v>
      </c>
      <c r="B30" s="90" t="s">
        <v>45</v>
      </c>
      <c r="C30" s="91"/>
      <c r="D30" s="91"/>
      <c r="E30" s="91"/>
      <c r="F30" s="91"/>
      <c r="G30" s="91"/>
      <c r="H30" s="91"/>
      <c r="I30" s="91"/>
      <c r="J30" s="92"/>
      <c r="K30" s="88">
        <v>4000</v>
      </c>
      <c r="L30" s="59">
        <v>5</v>
      </c>
      <c r="M30" s="59">
        <v>2.3199999999999998</v>
      </c>
      <c r="N30" s="145">
        <f t="shared" ref="N30:N31" si="9">M30*1.05</f>
        <v>2.4359999999999999</v>
      </c>
      <c r="O30" s="148">
        <f t="shared" ref="O30:O31" si="10">N30*K30</f>
        <v>9744</v>
      </c>
      <c r="P30" s="86" t="s">
        <v>244</v>
      </c>
    </row>
    <row r="31" spans="1:16" ht="52.5" customHeight="1" x14ac:dyDescent="0.2">
      <c r="A31" s="17" t="s">
        <v>46</v>
      </c>
      <c r="B31" s="90" t="s">
        <v>47</v>
      </c>
      <c r="C31" s="91"/>
      <c r="D31" s="91"/>
      <c r="E31" s="91"/>
      <c r="F31" s="91"/>
      <c r="G31" s="91"/>
      <c r="H31" s="91"/>
      <c r="I31" s="91"/>
      <c r="J31" s="92"/>
      <c r="K31" s="88">
        <v>100</v>
      </c>
      <c r="L31" s="59">
        <v>5</v>
      </c>
      <c r="M31" s="59">
        <v>2.3199999999999998</v>
      </c>
      <c r="N31" s="145">
        <f t="shared" si="9"/>
        <v>2.4359999999999999</v>
      </c>
      <c r="O31" s="148">
        <f t="shared" si="10"/>
        <v>243.6</v>
      </c>
      <c r="P31" s="86" t="s">
        <v>245</v>
      </c>
    </row>
    <row r="32" spans="1:16" ht="15" customHeight="1" x14ac:dyDescent="0.2">
      <c r="A32" s="35" t="s">
        <v>52</v>
      </c>
      <c r="B32" s="93" t="s">
        <v>48</v>
      </c>
      <c r="C32" s="94"/>
      <c r="D32" s="94"/>
      <c r="E32" s="94"/>
      <c r="F32" s="94"/>
      <c r="G32" s="94"/>
      <c r="H32" s="94"/>
      <c r="I32" s="94"/>
      <c r="J32" s="95"/>
      <c r="K32" s="34"/>
      <c r="L32" s="29"/>
      <c r="M32" s="29"/>
      <c r="N32" s="29"/>
      <c r="O32" s="146">
        <f>SUM(O7:O31)</f>
        <v>87147.720000000016</v>
      </c>
      <c r="P32" s="29"/>
    </row>
    <row r="34" spans="2:10" ht="69" customHeight="1" x14ac:dyDescent="0.2">
      <c r="B34" s="103" t="s">
        <v>197</v>
      </c>
      <c r="C34" s="104"/>
      <c r="D34" s="104"/>
      <c r="E34" s="104"/>
      <c r="F34" s="104"/>
      <c r="G34" s="104"/>
      <c r="H34" s="104"/>
      <c r="I34" s="104"/>
      <c r="J34" s="104"/>
    </row>
  </sheetData>
  <mergeCells count="30">
    <mergeCell ref="B34:J34"/>
    <mergeCell ref="B4:J4"/>
    <mergeCell ref="B14:J14"/>
    <mergeCell ref="B5:J5"/>
    <mergeCell ref="B6:J6"/>
    <mergeCell ref="B7:J7"/>
    <mergeCell ref="B8:J8"/>
    <mergeCell ref="B9:J9"/>
    <mergeCell ref="B10:J10"/>
    <mergeCell ref="B11:J11"/>
    <mergeCell ref="B12:J12"/>
    <mergeCell ref="B13:J13"/>
    <mergeCell ref="B32:J32"/>
    <mergeCell ref="B26:J26"/>
    <mergeCell ref="B15:J15"/>
    <mergeCell ref="B16:J16"/>
    <mergeCell ref="B17:J17"/>
    <mergeCell ref="B18:J18"/>
    <mergeCell ref="B19:J19"/>
    <mergeCell ref="B20:J20"/>
    <mergeCell ref="B21:J21"/>
    <mergeCell ref="B22:J22"/>
    <mergeCell ref="B23:J23"/>
    <mergeCell ref="B24:J24"/>
    <mergeCell ref="B25:J25"/>
    <mergeCell ref="B27:J27"/>
    <mergeCell ref="B28:J28"/>
    <mergeCell ref="B29:J29"/>
    <mergeCell ref="B30:J30"/>
    <mergeCell ref="B31:J31"/>
  </mergeCells>
  <pageMargins left="0.51181102362204722" right="0.51181102362204722" top="0.55118110236220474" bottom="0.35433070866141736"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7"/>
  <sheetViews>
    <sheetView topLeftCell="A4" zoomScaleNormal="100" workbookViewId="0">
      <selection activeCell="M17" sqref="M17"/>
    </sheetView>
  </sheetViews>
  <sheetFormatPr defaultRowHeight="12.75" x14ac:dyDescent="0.2"/>
  <cols>
    <col min="11" max="11" width="10.28515625" customWidth="1"/>
    <col min="12" max="12" width="7.5703125" customWidth="1"/>
    <col min="15" max="15" width="13" customWidth="1"/>
  </cols>
  <sheetData>
    <row r="1" spans="1:15" x14ac:dyDescent="0.2">
      <c r="A1" s="1"/>
      <c r="B1" s="2"/>
      <c r="C1" s="2"/>
      <c r="D1" s="2"/>
      <c r="E1" s="2"/>
      <c r="F1" s="2"/>
      <c r="G1" s="2"/>
      <c r="H1" s="2"/>
      <c r="I1" s="2"/>
      <c r="J1" s="2"/>
      <c r="K1" s="3"/>
      <c r="L1" s="4"/>
      <c r="M1" s="4"/>
      <c r="N1" s="4"/>
      <c r="O1" s="4"/>
    </row>
    <row r="2" spans="1:15" ht="22.5" x14ac:dyDescent="0.2">
      <c r="A2" s="5"/>
      <c r="B2" s="6" t="s">
        <v>0</v>
      </c>
      <c r="C2" s="7"/>
      <c r="D2" s="7"/>
      <c r="E2" s="7"/>
      <c r="F2" s="7"/>
      <c r="G2" s="7"/>
      <c r="H2" s="7"/>
      <c r="I2" s="7"/>
      <c r="J2" s="7"/>
      <c r="K2" s="3"/>
      <c r="L2" s="8"/>
      <c r="M2" s="8"/>
      <c r="N2" s="6" t="s">
        <v>6</v>
      </c>
    </row>
    <row r="3" spans="1:15" ht="22.5" x14ac:dyDescent="0.2">
      <c r="A3" s="5"/>
      <c r="B3" s="9"/>
      <c r="C3" s="7"/>
      <c r="D3" s="7"/>
      <c r="E3" s="7"/>
      <c r="F3" s="7"/>
      <c r="G3" s="7"/>
      <c r="H3" s="7"/>
      <c r="I3" s="7"/>
      <c r="J3" s="7"/>
      <c r="K3" s="3"/>
      <c r="L3" s="8"/>
      <c r="M3" s="8"/>
      <c r="N3" s="8"/>
      <c r="O3" s="6"/>
    </row>
    <row r="4" spans="1:15" x14ac:dyDescent="0.2">
      <c r="A4" s="10"/>
      <c r="B4" s="11"/>
      <c r="C4" s="11"/>
      <c r="D4" s="11"/>
      <c r="E4" s="11"/>
      <c r="F4" s="11"/>
      <c r="G4" s="11"/>
      <c r="H4" s="11"/>
      <c r="I4" s="11"/>
      <c r="J4" s="11"/>
      <c r="K4" s="3"/>
      <c r="L4" s="4"/>
      <c r="M4" s="4"/>
      <c r="N4" s="4"/>
      <c r="O4" s="4"/>
    </row>
    <row r="5" spans="1:15" ht="51" x14ac:dyDescent="0.2">
      <c r="A5" s="12" t="s">
        <v>1</v>
      </c>
      <c r="B5" s="105" t="s">
        <v>2</v>
      </c>
      <c r="C5" s="106"/>
      <c r="D5" s="106"/>
      <c r="E5" s="106"/>
      <c r="F5" s="106"/>
      <c r="G5" s="106"/>
      <c r="H5" s="106"/>
      <c r="I5" s="106"/>
      <c r="J5" s="106"/>
      <c r="K5" s="21" t="s">
        <v>3</v>
      </c>
      <c r="L5" s="21" t="s">
        <v>4</v>
      </c>
      <c r="M5" s="52" t="s">
        <v>182</v>
      </c>
      <c r="N5" s="52" t="s">
        <v>183</v>
      </c>
      <c r="O5" s="21" t="s">
        <v>5</v>
      </c>
    </row>
    <row r="6" spans="1:15" x14ac:dyDescent="0.2">
      <c r="A6" s="13" t="s">
        <v>53</v>
      </c>
      <c r="B6" s="108" t="s">
        <v>54</v>
      </c>
      <c r="C6" s="109"/>
      <c r="D6" s="109"/>
      <c r="E6" s="109"/>
      <c r="F6" s="109"/>
      <c r="G6" s="109"/>
      <c r="H6" s="109"/>
      <c r="I6" s="109"/>
      <c r="J6" s="109"/>
      <c r="K6" s="14"/>
      <c r="L6" s="15"/>
      <c r="M6" s="15"/>
      <c r="N6" s="15"/>
      <c r="O6" s="15"/>
    </row>
    <row r="7" spans="1:15" x14ac:dyDescent="0.2">
      <c r="A7" s="28"/>
      <c r="B7" s="107" t="s">
        <v>55</v>
      </c>
      <c r="C7" s="89"/>
      <c r="D7" s="89"/>
      <c r="E7" s="89"/>
      <c r="F7" s="89"/>
      <c r="G7" s="89"/>
      <c r="H7" s="89"/>
      <c r="I7" s="89"/>
      <c r="J7" s="89"/>
      <c r="K7" s="25"/>
      <c r="L7" s="16"/>
      <c r="M7" s="16"/>
      <c r="N7" s="16"/>
      <c r="O7" s="16"/>
    </row>
    <row r="8" spans="1:15" x14ac:dyDescent="0.2">
      <c r="A8" s="28"/>
      <c r="B8" s="89" t="s">
        <v>56</v>
      </c>
      <c r="C8" s="89"/>
      <c r="D8" s="89"/>
      <c r="E8" s="89"/>
      <c r="F8" s="89"/>
      <c r="G8" s="89"/>
      <c r="H8" s="89"/>
      <c r="I8" s="89"/>
      <c r="J8" s="89"/>
      <c r="K8" s="25"/>
      <c r="L8" s="16"/>
      <c r="M8" s="16"/>
      <c r="N8" s="16"/>
      <c r="O8" s="16"/>
    </row>
    <row r="9" spans="1:15" x14ac:dyDescent="0.2">
      <c r="A9" s="28"/>
      <c r="B9" s="89" t="s">
        <v>57</v>
      </c>
      <c r="C9" s="89"/>
      <c r="D9" s="89"/>
      <c r="E9" s="89"/>
      <c r="F9" s="89"/>
      <c r="G9" s="89"/>
      <c r="H9" s="89"/>
      <c r="I9" s="89"/>
      <c r="J9" s="89"/>
      <c r="K9" s="25"/>
      <c r="L9" s="16"/>
      <c r="M9" s="16"/>
      <c r="N9" s="16"/>
      <c r="O9" s="16"/>
    </row>
    <row r="10" spans="1:15" x14ac:dyDescent="0.2">
      <c r="A10" s="28"/>
      <c r="B10" s="89" t="s">
        <v>72</v>
      </c>
      <c r="C10" s="89"/>
      <c r="D10" s="89"/>
      <c r="E10" s="89"/>
      <c r="F10" s="89"/>
      <c r="G10" s="89"/>
      <c r="H10" s="89"/>
      <c r="I10" s="89"/>
      <c r="J10" s="89"/>
      <c r="K10" s="25"/>
      <c r="L10" s="16"/>
      <c r="M10" s="16"/>
      <c r="N10" s="16"/>
      <c r="O10" s="16"/>
    </row>
    <row r="11" spans="1:15" ht="28.5" customHeight="1" x14ac:dyDescent="0.2">
      <c r="A11" s="28"/>
      <c r="B11" s="90" t="s">
        <v>73</v>
      </c>
      <c r="C11" s="91"/>
      <c r="D11" s="91"/>
      <c r="E11" s="91"/>
      <c r="F11" s="91"/>
      <c r="G11" s="91"/>
      <c r="H11" s="91"/>
      <c r="I11" s="91"/>
      <c r="J11" s="92"/>
      <c r="K11" s="25"/>
      <c r="L11" s="16"/>
      <c r="M11" s="16"/>
      <c r="N11" s="16"/>
      <c r="O11" s="16"/>
    </row>
    <row r="12" spans="1:15" x14ac:dyDescent="0.2">
      <c r="A12" s="28"/>
      <c r="B12" s="89" t="s">
        <v>58</v>
      </c>
      <c r="C12" s="89"/>
      <c r="D12" s="89"/>
      <c r="E12" s="89"/>
      <c r="F12" s="89"/>
      <c r="G12" s="89"/>
      <c r="H12" s="89"/>
      <c r="I12" s="89"/>
      <c r="J12" s="89"/>
      <c r="K12" s="25"/>
      <c r="L12" s="16"/>
      <c r="M12" s="16"/>
      <c r="N12" s="16"/>
      <c r="O12" s="16"/>
    </row>
    <row r="13" spans="1:15" x14ac:dyDescent="0.2">
      <c r="A13" s="28"/>
      <c r="B13" s="89" t="s">
        <v>59</v>
      </c>
      <c r="C13" s="89"/>
      <c r="D13" s="89"/>
      <c r="E13" s="89"/>
      <c r="F13" s="89"/>
      <c r="G13" s="89"/>
      <c r="H13" s="89"/>
      <c r="I13" s="89"/>
      <c r="J13" s="89"/>
      <c r="K13" s="25"/>
      <c r="L13" s="16"/>
      <c r="M13" s="16"/>
      <c r="N13" s="16"/>
      <c r="O13" s="16"/>
    </row>
    <row r="14" spans="1:15" x14ac:dyDescent="0.2">
      <c r="A14" s="28"/>
      <c r="B14" s="89" t="s">
        <v>60</v>
      </c>
      <c r="C14" s="89"/>
      <c r="D14" s="89"/>
      <c r="E14" s="89"/>
      <c r="F14" s="89"/>
      <c r="G14" s="89"/>
      <c r="H14" s="89"/>
      <c r="I14" s="89"/>
      <c r="J14" s="89"/>
      <c r="K14" s="25"/>
      <c r="L14" s="16"/>
      <c r="M14" s="16"/>
      <c r="N14" s="16"/>
      <c r="O14" s="16"/>
    </row>
    <row r="15" spans="1:15" x14ac:dyDescent="0.2">
      <c r="A15" s="28"/>
      <c r="B15" s="89" t="s">
        <v>61</v>
      </c>
      <c r="C15" s="89"/>
      <c r="D15" s="89"/>
      <c r="E15" s="89"/>
      <c r="F15" s="89"/>
      <c r="G15" s="89"/>
      <c r="H15" s="89"/>
      <c r="I15" s="89"/>
      <c r="J15" s="89"/>
      <c r="K15" s="25"/>
      <c r="L15" s="16"/>
      <c r="M15" s="16"/>
      <c r="N15" s="16"/>
      <c r="O15" s="16"/>
    </row>
    <row r="16" spans="1:15" x14ac:dyDescent="0.2">
      <c r="A16" s="30" t="s">
        <v>62</v>
      </c>
      <c r="B16" s="107" t="s">
        <v>63</v>
      </c>
      <c r="C16" s="89"/>
      <c r="D16" s="89"/>
      <c r="E16" s="89"/>
      <c r="F16" s="89"/>
      <c r="G16" s="89"/>
      <c r="H16" s="89"/>
      <c r="I16" s="89"/>
      <c r="J16" s="89"/>
      <c r="K16" s="25"/>
      <c r="L16" s="16"/>
      <c r="M16" s="16"/>
      <c r="N16" s="16"/>
      <c r="O16" s="16"/>
    </row>
    <row r="17" spans="1:15" ht="25.5" x14ac:dyDescent="0.2">
      <c r="A17" s="28" t="s">
        <v>64</v>
      </c>
      <c r="B17" s="107" t="s">
        <v>185</v>
      </c>
      <c r="C17" s="89"/>
      <c r="D17" s="89"/>
      <c r="E17" s="89"/>
      <c r="F17" s="89"/>
      <c r="G17" s="89"/>
      <c r="H17" s="89"/>
      <c r="I17" s="89"/>
      <c r="J17" s="89"/>
      <c r="K17" s="59">
        <v>9000</v>
      </c>
      <c r="L17" s="80">
        <v>5</v>
      </c>
      <c r="M17" s="80">
        <v>0.15540000000000001</v>
      </c>
      <c r="N17" s="81">
        <f>M17*9000</f>
        <v>1398.6000000000001</v>
      </c>
      <c r="O17" s="82" t="s">
        <v>234</v>
      </c>
    </row>
    <row r="18" spans="1:15" ht="25.5" x14ac:dyDescent="0.2">
      <c r="A18" s="28" t="s">
        <v>65</v>
      </c>
      <c r="B18" s="107" t="s">
        <v>184</v>
      </c>
      <c r="C18" s="89"/>
      <c r="D18" s="89"/>
      <c r="E18" s="89"/>
      <c r="F18" s="89"/>
      <c r="G18" s="89"/>
      <c r="H18" s="89"/>
      <c r="I18" s="89"/>
      <c r="J18" s="89"/>
      <c r="K18" s="59">
        <v>600</v>
      </c>
      <c r="L18" s="80">
        <v>5</v>
      </c>
      <c r="M18" s="80">
        <v>0.15540000000000001</v>
      </c>
      <c r="N18" s="81">
        <f>M18*600</f>
        <v>93.240000000000009</v>
      </c>
      <c r="O18" s="82" t="s">
        <v>235</v>
      </c>
    </row>
    <row r="19" spans="1:15" ht="25.5" x14ac:dyDescent="0.2">
      <c r="A19" s="27" t="s">
        <v>66</v>
      </c>
      <c r="B19" s="89" t="s">
        <v>67</v>
      </c>
      <c r="C19" s="89"/>
      <c r="D19" s="89"/>
      <c r="E19" s="89"/>
      <c r="F19" s="89"/>
      <c r="G19" s="89"/>
      <c r="H19" s="89"/>
      <c r="I19" s="89"/>
      <c r="J19" s="89"/>
      <c r="K19" s="59">
        <v>3600</v>
      </c>
      <c r="L19" s="80">
        <v>5</v>
      </c>
      <c r="M19" s="80">
        <v>6.0900000000000003E-2</v>
      </c>
      <c r="N19" s="59">
        <f>M19*3600</f>
        <v>219.24</v>
      </c>
      <c r="O19" s="82" t="s">
        <v>236</v>
      </c>
    </row>
    <row r="20" spans="1:15" ht="26.25" customHeight="1" x14ac:dyDescent="0.2">
      <c r="A20" s="28"/>
      <c r="B20" s="90" t="s">
        <v>74</v>
      </c>
      <c r="C20" s="91"/>
      <c r="D20" s="91"/>
      <c r="E20" s="91"/>
      <c r="F20" s="91"/>
      <c r="G20" s="91"/>
      <c r="H20" s="91"/>
      <c r="I20" s="91"/>
      <c r="J20" s="92"/>
      <c r="K20" s="25"/>
      <c r="L20" s="16"/>
      <c r="M20" s="16"/>
      <c r="N20" s="16"/>
      <c r="O20" s="16"/>
    </row>
    <row r="21" spans="1:15" x14ac:dyDescent="0.2">
      <c r="A21" s="28"/>
      <c r="B21" s="89" t="s">
        <v>68</v>
      </c>
      <c r="C21" s="89"/>
      <c r="D21" s="89"/>
      <c r="E21" s="89"/>
      <c r="F21" s="89"/>
      <c r="G21" s="89"/>
      <c r="H21" s="89"/>
      <c r="I21" s="89"/>
      <c r="J21" s="89"/>
      <c r="K21" s="25"/>
      <c r="L21" s="16"/>
      <c r="M21" s="16"/>
      <c r="N21" s="16"/>
      <c r="O21" s="16"/>
    </row>
    <row r="22" spans="1:15" x14ac:dyDescent="0.2">
      <c r="A22" s="28"/>
      <c r="B22" s="89" t="s">
        <v>69</v>
      </c>
      <c r="C22" s="89"/>
      <c r="D22" s="89"/>
      <c r="E22" s="89"/>
      <c r="F22" s="89"/>
      <c r="G22" s="89"/>
      <c r="H22" s="89"/>
      <c r="I22" s="89"/>
      <c r="J22" s="89"/>
      <c r="K22" s="25"/>
      <c r="L22" s="16"/>
      <c r="M22" s="16"/>
      <c r="N22" s="16"/>
      <c r="O22" s="16"/>
    </row>
    <row r="23" spans="1:15" x14ac:dyDescent="0.2">
      <c r="A23" s="28"/>
      <c r="B23" s="89" t="s">
        <v>70</v>
      </c>
      <c r="C23" s="89"/>
      <c r="D23" s="89"/>
      <c r="E23" s="89"/>
      <c r="F23" s="89"/>
      <c r="G23" s="89"/>
      <c r="H23" s="89"/>
      <c r="I23" s="89"/>
      <c r="J23" s="89"/>
      <c r="K23" s="25"/>
      <c r="L23" s="16"/>
      <c r="M23" s="16"/>
      <c r="N23" s="16"/>
      <c r="O23" s="16"/>
    </row>
    <row r="24" spans="1:15" ht="26.25" customHeight="1" x14ac:dyDescent="0.2">
      <c r="A24" s="28"/>
      <c r="B24" s="90" t="s">
        <v>75</v>
      </c>
      <c r="C24" s="91"/>
      <c r="D24" s="91"/>
      <c r="E24" s="91"/>
      <c r="F24" s="91"/>
      <c r="G24" s="91"/>
      <c r="H24" s="91"/>
      <c r="I24" s="91"/>
      <c r="J24" s="92"/>
      <c r="K24" s="25"/>
      <c r="L24" s="16"/>
      <c r="M24" s="16"/>
      <c r="N24" s="16"/>
      <c r="O24" s="16"/>
    </row>
    <row r="25" spans="1:15" ht="16.5" customHeight="1" x14ac:dyDescent="0.2">
      <c r="A25" s="19" t="s">
        <v>53</v>
      </c>
      <c r="B25" s="110" t="s">
        <v>71</v>
      </c>
      <c r="C25" s="111"/>
      <c r="D25" s="111"/>
      <c r="E25" s="111"/>
      <c r="F25" s="111"/>
      <c r="G25" s="111"/>
      <c r="H25" s="111"/>
      <c r="I25" s="111"/>
      <c r="J25" s="112"/>
      <c r="K25" s="36"/>
      <c r="L25" s="20"/>
      <c r="M25" s="20"/>
      <c r="N25" s="85">
        <f>SUM(N17:N24)</f>
        <v>1711.0800000000002</v>
      </c>
      <c r="O25" s="20"/>
    </row>
    <row r="27" spans="1:15" ht="64.5" customHeight="1" x14ac:dyDescent="0.2">
      <c r="B27" s="103" t="s">
        <v>197</v>
      </c>
      <c r="C27" s="104"/>
      <c r="D27" s="104"/>
      <c r="E27" s="104"/>
      <c r="F27" s="104"/>
      <c r="G27" s="104"/>
      <c r="H27" s="104"/>
      <c r="I27" s="104"/>
      <c r="J27" s="104"/>
    </row>
  </sheetData>
  <mergeCells count="22">
    <mergeCell ref="B27:J27"/>
    <mergeCell ref="B19:J19"/>
    <mergeCell ref="B11:J11"/>
    <mergeCell ref="B12:J12"/>
    <mergeCell ref="B13:J13"/>
    <mergeCell ref="B18:J18"/>
    <mergeCell ref="B25:J25"/>
    <mergeCell ref="B20:J20"/>
    <mergeCell ref="B21:J21"/>
    <mergeCell ref="B22:J22"/>
    <mergeCell ref="B23:J23"/>
    <mergeCell ref="B24:J24"/>
    <mergeCell ref="B5:J5"/>
    <mergeCell ref="B6:J6"/>
    <mergeCell ref="B7:J7"/>
    <mergeCell ref="B8:J8"/>
    <mergeCell ref="B9:J9"/>
    <mergeCell ref="B10:J10"/>
    <mergeCell ref="B14:J14"/>
    <mergeCell ref="B15:J15"/>
    <mergeCell ref="B16:J16"/>
    <mergeCell ref="B17:J17"/>
  </mergeCells>
  <pageMargins left="0.51181102362204722" right="0.51181102362204722" top="0.55118110236220474" bottom="0.35433070866141736"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9"/>
  <sheetViews>
    <sheetView zoomScaleNormal="100" workbookViewId="0">
      <selection activeCell="N17" sqref="N17"/>
    </sheetView>
  </sheetViews>
  <sheetFormatPr defaultRowHeight="12.75" x14ac:dyDescent="0.2"/>
  <cols>
    <col min="11" max="11" width="10.42578125" customWidth="1"/>
    <col min="15" max="15" width="12.85546875" customWidth="1"/>
  </cols>
  <sheetData>
    <row r="1" spans="1:15" x14ac:dyDescent="0.2">
      <c r="A1" s="1"/>
      <c r="B1" s="2"/>
      <c r="C1" s="2"/>
      <c r="D1" s="2"/>
      <c r="E1" s="2"/>
      <c r="F1" s="2"/>
      <c r="G1" s="2"/>
      <c r="H1" s="2"/>
      <c r="I1" s="2"/>
      <c r="J1" s="2"/>
      <c r="K1" s="3"/>
      <c r="L1" s="4"/>
      <c r="M1" s="4"/>
      <c r="N1" s="4"/>
      <c r="O1" s="4"/>
    </row>
    <row r="2" spans="1:15" ht="22.5" x14ac:dyDescent="0.2">
      <c r="A2" s="5"/>
      <c r="B2" s="6" t="s">
        <v>0</v>
      </c>
      <c r="C2" s="7"/>
      <c r="D2" s="7"/>
      <c r="E2" s="7"/>
      <c r="F2" s="7"/>
      <c r="G2" s="7"/>
      <c r="H2" s="7"/>
      <c r="I2" s="7"/>
      <c r="J2" s="7"/>
      <c r="K2" s="3"/>
      <c r="L2" s="8"/>
      <c r="M2" s="8"/>
      <c r="N2" s="6" t="s">
        <v>6</v>
      </c>
    </row>
    <row r="3" spans="1:15" ht="22.5" x14ac:dyDescent="0.2">
      <c r="A3" s="5"/>
      <c r="B3" s="9"/>
      <c r="C3" s="7"/>
      <c r="D3" s="7"/>
      <c r="E3" s="7"/>
      <c r="F3" s="7"/>
      <c r="G3" s="7"/>
      <c r="H3" s="7"/>
      <c r="I3" s="7"/>
      <c r="J3" s="7"/>
      <c r="K3" s="3"/>
      <c r="L3" s="8"/>
      <c r="M3" s="8"/>
      <c r="N3" s="8"/>
      <c r="O3" s="6"/>
    </row>
    <row r="4" spans="1:15" x14ac:dyDescent="0.2">
      <c r="A4" s="10"/>
      <c r="B4" s="11"/>
      <c r="C4" s="11"/>
      <c r="D4" s="11"/>
      <c r="E4" s="11"/>
      <c r="F4" s="11"/>
      <c r="G4" s="11"/>
      <c r="H4" s="11"/>
      <c r="I4" s="11"/>
      <c r="J4" s="11"/>
      <c r="K4" s="3"/>
      <c r="L4" s="4"/>
      <c r="M4" s="4"/>
      <c r="N4" s="4"/>
      <c r="O4" s="4"/>
    </row>
    <row r="5" spans="1:15" ht="51" x14ac:dyDescent="0.2">
      <c r="A5" s="12" t="s">
        <v>1</v>
      </c>
      <c r="B5" s="105" t="s">
        <v>2</v>
      </c>
      <c r="C5" s="106"/>
      <c r="D5" s="106"/>
      <c r="E5" s="106"/>
      <c r="F5" s="106"/>
      <c r="G5" s="106"/>
      <c r="H5" s="106"/>
      <c r="I5" s="106"/>
      <c r="J5" s="106"/>
      <c r="K5" s="21" t="s">
        <v>3</v>
      </c>
      <c r="L5" s="21" t="s">
        <v>4</v>
      </c>
      <c r="M5" s="52" t="s">
        <v>182</v>
      </c>
      <c r="N5" s="52" t="s">
        <v>183</v>
      </c>
      <c r="O5" s="21" t="s">
        <v>5</v>
      </c>
    </row>
    <row r="6" spans="1:15" x14ac:dyDescent="0.2">
      <c r="A6" s="13" t="s">
        <v>76</v>
      </c>
      <c r="B6" s="108" t="s">
        <v>77</v>
      </c>
      <c r="C6" s="109"/>
      <c r="D6" s="109"/>
      <c r="E6" s="109"/>
      <c r="F6" s="109"/>
      <c r="G6" s="109"/>
      <c r="H6" s="109"/>
      <c r="I6" s="109"/>
      <c r="J6" s="109"/>
      <c r="K6" s="14"/>
      <c r="L6" s="15"/>
      <c r="M6" s="15"/>
      <c r="N6" s="15"/>
      <c r="O6" s="15"/>
    </row>
    <row r="7" spans="1:15" x14ac:dyDescent="0.2">
      <c r="A7" s="12" t="s">
        <v>78</v>
      </c>
      <c r="B7" s="113" t="s">
        <v>79</v>
      </c>
      <c r="C7" s="113"/>
      <c r="D7" s="113"/>
      <c r="E7" s="113"/>
      <c r="F7" s="113"/>
      <c r="G7" s="113"/>
      <c r="H7" s="113"/>
      <c r="I7" s="113"/>
      <c r="J7" s="113"/>
      <c r="K7" s="22"/>
      <c r="L7" s="16"/>
      <c r="M7" s="16"/>
      <c r="N7" s="16"/>
      <c r="O7" s="16"/>
    </row>
    <row r="8" spans="1:15" x14ac:dyDescent="0.2">
      <c r="A8" s="17"/>
      <c r="B8" s="113" t="s">
        <v>80</v>
      </c>
      <c r="C8" s="113"/>
      <c r="D8" s="113"/>
      <c r="E8" s="113"/>
      <c r="F8" s="113"/>
      <c r="G8" s="113"/>
      <c r="H8" s="113"/>
      <c r="I8" s="113"/>
      <c r="J8" s="113"/>
      <c r="K8" s="22"/>
      <c r="L8" s="16"/>
      <c r="M8" s="16"/>
      <c r="N8" s="16"/>
      <c r="O8" s="16"/>
    </row>
    <row r="9" spans="1:15" x14ac:dyDescent="0.2">
      <c r="A9" s="17"/>
      <c r="B9" s="113" t="s">
        <v>81</v>
      </c>
      <c r="C9" s="113"/>
      <c r="D9" s="113"/>
      <c r="E9" s="113"/>
      <c r="F9" s="113"/>
      <c r="G9" s="113"/>
      <c r="H9" s="113"/>
      <c r="I9" s="113"/>
      <c r="J9" s="113"/>
      <c r="K9" s="22"/>
      <c r="L9" s="16"/>
      <c r="M9" s="16"/>
      <c r="N9" s="16"/>
      <c r="O9" s="16"/>
    </row>
    <row r="10" spans="1:15" ht="29.25" customHeight="1" x14ac:dyDescent="0.2">
      <c r="A10" s="17"/>
      <c r="B10" s="113" t="s">
        <v>82</v>
      </c>
      <c r="C10" s="113"/>
      <c r="D10" s="113"/>
      <c r="E10" s="113"/>
      <c r="F10" s="113"/>
      <c r="G10" s="113"/>
      <c r="H10" s="113"/>
      <c r="I10" s="113"/>
      <c r="J10" s="113"/>
      <c r="K10" s="22"/>
      <c r="L10" s="16"/>
      <c r="M10" s="16"/>
      <c r="N10" s="16"/>
      <c r="O10" s="16"/>
    </row>
    <row r="11" spans="1:15" ht="25.5" x14ac:dyDescent="0.2">
      <c r="A11" s="17" t="s">
        <v>83</v>
      </c>
      <c r="B11" s="113" t="s">
        <v>84</v>
      </c>
      <c r="C11" s="113"/>
      <c r="D11" s="113"/>
      <c r="E11" s="113"/>
      <c r="F11" s="113"/>
      <c r="G11" s="113"/>
      <c r="H11" s="113"/>
      <c r="I11" s="113"/>
      <c r="J11" s="113"/>
      <c r="K11" s="69">
        <v>1800</v>
      </c>
      <c r="L11" s="59">
        <v>5</v>
      </c>
      <c r="M11" s="59">
        <v>9.2399999999999996E-2</v>
      </c>
      <c r="N11" s="83">
        <f>M11*1800</f>
        <v>166.32</v>
      </c>
      <c r="O11" s="78" t="s">
        <v>237</v>
      </c>
    </row>
    <row r="12" spans="1:15" ht="25.5" x14ac:dyDescent="0.2">
      <c r="A12" s="17" t="s">
        <v>85</v>
      </c>
      <c r="B12" s="113" t="s">
        <v>86</v>
      </c>
      <c r="C12" s="113"/>
      <c r="D12" s="113"/>
      <c r="E12" s="113"/>
      <c r="F12" s="113"/>
      <c r="G12" s="113"/>
      <c r="H12" s="113"/>
      <c r="I12" s="113"/>
      <c r="J12" s="113"/>
      <c r="K12" s="69">
        <v>120</v>
      </c>
      <c r="L12" s="59">
        <v>5</v>
      </c>
      <c r="M12" s="59">
        <v>9.4500000000000001E-2</v>
      </c>
      <c r="N12" s="83">
        <f>M12*120</f>
        <v>11.34</v>
      </c>
      <c r="O12" s="78" t="s">
        <v>238</v>
      </c>
    </row>
    <row r="13" spans="1:15" ht="25.5" x14ac:dyDescent="0.2">
      <c r="A13" s="18" t="s">
        <v>87</v>
      </c>
      <c r="B13" s="113" t="s">
        <v>88</v>
      </c>
      <c r="C13" s="113"/>
      <c r="D13" s="113"/>
      <c r="E13" s="113"/>
      <c r="F13" s="113"/>
      <c r="G13" s="113"/>
      <c r="H13" s="113"/>
      <c r="I13" s="113"/>
      <c r="J13" s="113"/>
      <c r="K13" s="69">
        <v>2400</v>
      </c>
      <c r="L13" s="59">
        <v>5</v>
      </c>
      <c r="M13" s="59">
        <v>7.1400000000000005E-2</v>
      </c>
      <c r="N13" s="83">
        <f>M13*2400</f>
        <v>171.36</v>
      </c>
      <c r="O13" s="78" t="s">
        <v>239</v>
      </c>
    </row>
    <row r="14" spans="1:15" x14ac:dyDescent="0.2">
      <c r="A14" s="12"/>
      <c r="B14" s="113" t="s">
        <v>89</v>
      </c>
      <c r="C14" s="113"/>
      <c r="D14" s="113"/>
      <c r="E14" s="113"/>
      <c r="F14" s="113"/>
      <c r="G14" s="113"/>
      <c r="H14" s="113"/>
      <c r="I14" s="113"/>
      <c r="J14" s="113"/>
      <c r="K14" s="22"/>
      <c r="L14" s="16"/>
      <c r="M14" s="16"/>
      <c r="N14" s="16"/>
      <c r="O14" s="16"/>
    </row>
    <row r="15" spans="1:15" ht="18" customHeight="1" x14ac:dyDescent="0.2">
      <c r="A15" s="12"/>
      <c r="B15" s="113" t="s">
        <v>90</v>
      </c>
      <c r="C15" s="113"/>
      <c r="D15" s="113"/>
      <c r="E15" s="113"/>
      <c r="F15" s="113"/>
      <c r="G15" s="113"/>
      <c r="H15" s="113"/>
      <c r="I15" s="113"/>
      <c r="J15" s="113"/>
      <c r="K15" s="22"/>
      <c r="L15" s="16"/>
      <c r="M15" s="16"/>
      <c r="N15" s="16"/>
      <c r="O15" s="16"/>
    </row>
    <row r="16" spans="1:15" ht="30" customHeight="1" x14ac:dyDescent="0.2">
      <c r="A16" s="12"/>
      <c r="B16" s="113" t="s">
        <v>91</v>
      </c>
      <c r="C16" s="113"/>
      <c r="D16" s="113"/>
      <c r="E16" s="113"/>
      <c r="F16" s="113"/>
      <c r="G16" s="113"/>
      <c r="H16" s="113"/>
      <c r="I16" s="113"/>
      <c r="J16" s="113"/>
      <c r="K16" s="22"/>
      <c r="L16" s="16"/>
      <c r="M16" s="16"/>
      <c r="N16" s="16"/>
      <c r="O16" s="16"/>
    </row>
    <row r="17" spans="1:15" ht="16.5" customHeight="1" x14ac:dyDescent="0.2">
      <c r="A17" s="19" t="s">
        <v>76</v>
      </c>
      <c r="B17" s="110" t="s">
        <v>92</v>
      </c>
      <c r="C17" s="111"/>
      <c r="D17" s="111"/>
      <c r="E17" s="111"/>
      <c r="F17" s="111"/>
      <c r="G17" s="111"/>
      <c r="H17" s="111"/>
      <c r="I17" s="111"/>
      <c r="J17" s="112"/>
      <c r="K17" s="36"/>
      <c r="L17" s="20"/>
      <c r="M17" s="20"/>
      <c r="N17" s="84">
        <f>SUM(N11:N16)</f>
        <v>349.02</v>
      </c>
      <c r="O17" s="20"/>
    </row>
    <row r="19" spans="1:15" ht="69.75" customHeight="1" x14ac:dyDescent="0.2">
      <c r="B19" s="103" t="s">
        <v>197</v>
      </c>
      <c r="C19" s="104"/>
      <c r="D19" s="104"/>
      <c r="E19" s="104"/>
      <c r="F19" s="104"/>
      <c r="G19" s="104"/>
      <c r="H19" s="104"/>
      <c r="I19" s="104"/>
      <c r="J19" s="104"/>
    </row>
  </sheetData>
  <mergeCells count="14">
    <mergeCell ref="B19:J19"/>
    <mergeCell ref="B10:J10"/>
    <mergeCell ref="B5:J5"/>
    <mergeCell ref="B6:J6"/>
    <mergeCell ref="B7:J7"/>
    <mergeCell ref="B8:J8"/>
    <mergeCell ref="B9:J9"/>
    <mergeCell ref="B17:J17"/>
    <mergeCell ref="B11:J11"/>
    <mergeCell ref="B12:J12"/>
    <mergeCell ref="B13:J13"/>
    <mergeCell ref="B14:J14"/>
    <mergeCell ref="B15:J15"/>
    <mergeCell ref="B16:J16"/>
  </mergeCells>
  <pageMargins left="0.51181102362204722" right="0.51181102362204722" top="0.55118110236220474" bottom="0.35433070866141736"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4"/>
  <sheetViews>
    <sheetView topLeftCell="A10" workbookViewId="0">
      <selection activeCell="B14" sqref="B14:J14"/>
    </sheetView>
  </sheetViews>
  <sheetFormatPr defaultRowHeight="12.75" x14ac:dyDescent="0.2"/>
  <cols>
    <col min="11" max="11" width="11.7109375" customWidth="1"/>
    <col min="15" max="15" width="14.42578125" customWidth="1"/>
  </cols>
  <sheetData>
    <row r="1" spans="1:15" x14ac:dyDescent="0.2">
      <c r="A1" s="1"/>
      <c r="B1" s="2"/>
      <c r="C1" s="2"/>
      <c r="D1" s="2"/>
      <c r="E1" s="2"/>
      <c r="F1" s="2"/>
      <c r="G1" s="2"/>
      <c r="H1" s="2"/>
      <c r="I1" s="2"/>
      <c r="J1" s="2"/>
      <c r="K1" s="3"/>
      <c r="L1" s="4"/>
      <c r="M1" s="4"/>
      <c r="N1" s="4"/>
      <c r="O1" s="4"/>
    </row>
    <row r="2" spans="1:15" ht="22.5" x14ac:dyDescent="0.2">
      <c r="A2" s="5"/>
      <c r="B2" s="6" t="s">
        <v>0</v>
      </c>
      <c r="C2" s="7"/>
      <c r="D2" s="7"/>
      <c r="E2" s="7"/>
      <c r="F2" s="7"/>
      <c r="G2" s="7"/>
      <c r="H2" s="7"/>
      <c r="I2" s="7"/>
      <c r="J2" s="7"/>
      <c r="K2" s="3"/>
      <c r="L2" s="8"/>
      <c r="M2" s="8"/>
      <c r="N2" s="6" t="s">
        <v>6</v>
      </c>
    </row>
    <row r="3" spans="1:15" ht="22.5" x14ac:dyDescent="0.2">
      <c r="A3" s="5"/>
      <c r="B3" s="9"/>
      <c r="C3" s="7"/>
      <c r="D3" s="7"/>
      <c r="E3" s="7"/>
      <c r="F3" s="7"/>
      <c r="G3" s="7"/>
      <c r="H3" s="7"/>
      <c r="I3" s="7"/>
      <c r="J3" s="7"/>
      <c r="K3" s="3"/>
      <c r="L3" s="8"/>
      <c r="M3" s="8"/>
      <c r="N3" s="8"/>
      <c r="O3" s="6"/>
    </row>
    <row r="4" spans="1:15" ht="51" x14ac:dyDescent="0.2">
      <c r="A4" s="12" t="s">
        <v>1</v>
      </c>
      <c r="B4" s="105" t="s">
        <v>2</v>
      </c>
      <c r="C4" s="106"/>
      <c r="D4" s="106"/>
      <c r="E4" s="106"/>
      <c r="F4" s="106"/>
      <c r="G4" s="106"/>
      <c r="H4" s="106"/>
      <c r="I4" s="106"/>
      <c r="J4" s="106"/>
      <c r="K4" s="21" t="s">
        <v>3</v>
      </c>
      <c r="L4" s="21" t="s">
        <v>4</v>
      </c>
      <c r="M4" s="52" t="s">
        <v>182</v>
      </c>
      <c r="N4" s="52" t="s">
        <v>183</v>
      </c>
      <c r="O4" s="21" t="s">
        <v>5</v>
      </c>
    </row>
    <row r="5" spans="1:15" x14ac:dyDescent="0.2">
      <c r="A5" s="39"/>
      <c r="B5" s="120" t="s">
        <v>93</v>
      </c>
      <c r="C5" s="121"/>
      <c r="D5" s="121"/>
      <c r="E5" s="121"/>
      <c r="F5" s="121"/>
      <c r="G5" s="121"/>
      <c r="H5" s="121"/>
      <c r="I5" s="121"/>
      <c r="J5" s="122"/>
      <c r="K5" s="40"/>
      <c r="L5" s="33"/>
      <c r="M5" s="33"/>
      <c r="N5" s="33"/>
      <c r="O5" s="33"/>
    </row>
    <row r="6" spans="1:15" ht="42" customHeight="1" x14ac:dyDescent="0.2">
      <c r="A6" s="37" t="s">
        <v>94</v>
      </c>
      <c r="B6" s="123" t="s">
        <v>117</v>
      </c>
      <c r="C6" s="123"/>
      <c r="D6" s="123"/>
      <c r="E6" s="123"/>
      <c r="F6" s="123"/>
      <c r="G6" s="123"/>
      <c r="H6" s="123"/>
      <c r="I6" s="123"/>
      <c r="J6" s="123"/>
      <c r="K6" s="49"/>
      <c r="L6" s="38"/>
      <c r="M6" s="38"/>
      <c r="N6" s="38"/>
      <c r="O6" s="38"/>
    </row>
    <row r="7" spans="1:15" x14ac:dyDescent="0.2">
      <c r="A7" s="76"/>
      <c r="B7" s="123" t="s">
        <v>95</v>
      </c>
      <c r="C7" s="123"/>
      <c r="D7" s="123"/>
      <c r="E7" s="123"/>
      <c r="F7" s="123"/>
      <c r="G7" s="123"/>
      <c r="H7" s="123"/>
      <c r="I7" s="123"/>
      <c r="J7" s="123"/>
      <c r="K7" s="49"/>
      <c r="L7" s="38"/>
      <c r="M7" s="38"/>
      <c r="N7" s="38"/>
      <c r="O7" s="38"/>
    </row>
    <row r="8" spans="1:15" ht="25.5" x14ac:dyDescent="0.2">
      <c r="A8" s="76" t="s">
        <v>96</v>
      </c>
      <c r="B8" s="114" t="s">
        <v>97</v>
      </c>
      <c r="C8" s="115"/>
      <c r="D8" s="115"/>
      <c r="E8" s="115"/>
      <c r="F8" s="115"/>
      <c r="G8" s="115"/>
      <c r="H8" s="115"/>
      <c r="I8" s="115"/>
      <c r="J8" s="116"/>
      <c r="K8" s="66">
        <v>12</v>
      </c>
      <c r="L8" s="60">
        <v>5</v>
      </c>
      <c r="M8" s="61">
        <v>50.4</v>
      </c>
      <c r="N8" s="61">
        <f>M8*K8</f>
        <v>604.79999999999995</v>
      </c>
      <c r="O8" s="49" t="s">
        <v>206</v>
      </c>
    </row>
    <row r="9" spans="1:15" ht="25.5" x14ac:dyDescent="0.2">
      <c r="A9" s="76" t="s">
        <v>98</v>
      </c>
      <c r="B9" s="114" t="s">
        <v>99</v>
      </c>
      <c r="C9" s="115"/>
      <c r="D9" s="115"/>
      <c r="E9" s="115"/>
      <c r="F9" s="115"/>
      <c r="G9" s="115"/>
      <c r="H9" s="115"/>
      <c r="I9" s="115"/>
      <c r="J9" s="116"/>
      <c r="K9" s="66">
        <v>100</v>
      </c>
      <c r="L9" s="60">
        <v>5</v>
      </c>
      <c r="M9" s="61">
        <v>58.8</v>
      </c>
      <c r="N9" s="61">
        <f t="shared" ref="N9:N11" si="0">M9*K9</f>
        <v>5880</v>
      </c>
      <c r="O9" s="49" t="s">
        <v>206</v>
      </c>
    </row>
    <row r="10" spans="1:15" ht="25.5" x14ac:dyDescent="0.2">
      <c r="A10" s="76" t="s">
        <v>100</v>
      </c>
      <c r="B10" s="114" t="s">
        <v>101</v>
      </c>
      <c r="C10" s="115"/>
      <c r="D10" s="115"/>
      <c r="E10" s="115"/>
      <c r="F10" s="115"/>
      <c r="G10" s="115"/>
      <c r="H10" s="115"/>
      <c r="I10" s="115"/>
      <c r="J10" s="116"/>
      <c r="K10" s="66">
        <v>100</v>
      </c>
      <c r="L10" s="60">
        <v>5</v>
      </c>
      <c r="M10" s="61">
        <v>58.8</v>
      </c>
      <c r="N10" s="61">
        <f t="shared" si="0"/>
        <v>5880</v>
      </c>
      <c r="O10" s="49" t="s">
        <v>206</v>
      </c>
    </row>
    <row r="11" spans="1:15" ht="25.5" x14ac:dyDescent="0.2">
      <c r="A11" s="76" t="s">
        <v>102</v>
      </c>
      <c r="B11" s="114" t="s">
        <v>103</v>
      </c>
      <c r="C11" s="115"/>
      <c r="D11" s="115"/>
      <c r="E11" s="115"/>
      <c r="F11" s="115"/>
      <c r="G11" s="115"/>
      <c r="H11" s="115"/>
      <c r="I11" s="115"/>
      <c r="J11" s="116"/>
      <c r="K11" s="66">
        <v>12</v>
      </c>
      <c r="L11" s="60">
        <v>5</v>
      </c>
      <c r="M11" s="61">
        <v>50.4</v>
      </c>
      <c r="N11" s="61">
        <f t="shared" si="0"/>
        <v>604.79999999999995</v>
      </c>
      <c r="O11" s="49" t="s">
        <v>206</v>
      </c>
    </row>
    <row r="12" spans="1:15" x14ac:dyDescent="0.2">
      <c r="A12" s="76"/>
      <c r="B12" s="123" t="s">
        <v>104</v>
      </c>
      <c r="C12" s="123"/>
      <c r="D12" s="123"/>
      <c r="E12" s="123"/>
      <c r="F12" s="123"/>
      <c r="G12" s="123"/>
      <c r="H12" s="123"/>
      <c r="I12" s="123"/>
      <c r="J12" s="123"/>
      <c r="K12" s="66"/>
      <c r="L12" s="60"/>
      <c r="M12" s="60"/>
      <c r="N12" s="60"/>
      <c r="O12" s="49"/>
    </row>
    <row r="13" spans="1:15" ht="25.5" x14ac:dyDescent="0.2">
      <c r="A13" s="76" t="s">
        <v>105</v>
      </c>
      <c r="B13" s="114" t="s">
        <v>97</v>
      </c>
      <c r="C13" s="115"/>
      <c r="D13" s="115"/>
      <c r="E13" s="115"/>
      <c r="F13" s="115"/>
      <c r="G13" s="115"/>
      <c r="H13" s="115"/>
      <c r="I13" s="115"/>
      <c r="J13" s="116"/>
      <c r="K13" s="66">
        <v>12</v>
      </c>
      <c r="L13" s="60">
        <v>5</v>
      </c>
      <c r="M13" s="61">
        <v>50.4</v>
      </c>
      <c r="N13" s="61">
        <f>M13*K13</f>
        <v>604.79999999999995</v>
      </c>
      <c r="O13" s="49" t="s">
        <v>207</v>
      </c>
    </row>
    <row r="14" spans="1:15" ht="25.5" x14ac:dyDescent="0.2">
      <c r="A14" s="76" t="s">
        <v>106</v>
      </c>
      <c r="B14" s="114" t="s">
        <v>99</v>
      </c>
      <c r="C14" s="115"/>
      <c r="D14" s="115"/>
      <c r="E14" s="115"/>
      <c r="F14" s="115"/>
      <c r="G14" s="115"/>
      <c r="H14" s="115"/>
      <c r="I14" s="115"/>
      <c r="J14" s="116"/>
      <c r="K14" s="66">
        <v>100</v>
      </c>
      <c r="L14" s="60">
        <v>5</v>
      </c>
      <c r="M14" s="61">
        <v>58.8</v>
      </c>
      <c r="N14" s="61">
        <f t="shared" ref="N14:N16" si="1">M14*K14</f>
        <v>5880</v>
      </c>
      <c r="O14" s="49" t="s">
        <v>207</v>
      </c>
    </row>
    <row r="15" spans="1:15" ht="25.5" x14ac:dyDescent="0.2">
      <c r="A15" s="76" t="s">
        <v>107</v>
      </c>
      <c r="B15" s="114" t="s">
        <v>101</v>
      </c>
      <c r="C15" s="115"/>
      <c r="D15" s="115"/>
      <c r="E15" s="115"/>
      <c r="F15" s="115"/>
      <c r="G15" s="115"/>
      <c r="H15" s="115"/>
      <c r="I15" s="115"/>
      <c r="J15" s="116"/>
      <c r="K15" s="66">
        <v>100</v>
      </c>
      <c r="L15" s="60">
        <v>5</v>
      </c>
      <c r="M15" s="61">
        <v>58.8</v>
      </c>
      <c r="N15" s="61">
        <f t="shared" si="1"/>
        <v>5880</v>
      </c>
      <c r="O15" s="49" t="s">
        <v>207</v>
      </c>
    </row>
    <row r="16" spans="1:15" ht="25.5" x14ac:dyDescent="0.2">
      <c r="A16" s="76" t="s">
        <v>108</v>
      </c>
      <c r="B16" s="114" t="s">
        <v>103</v>
      </c>
      <c r="C16" s="115"/>
      <c r="D16" s="115"/>
      <c r="E16" s="115"/>
      <c r="F16" s="115"/>
      <c r="G16" s="115"/>
      <c r="H16" s="115"/>
      <c r="I16" s="115"/>
      <c r="J16" s="116"/>
      <c r="K16" s="66">
        <v>12</v>
      </c>
      <c r="L16" s="60">
        <v>5</v>
      </c>
      <c r="M16" s="61">
        <v>50.4</v>
      </c>
      <c r="N16" s="61">
        <f t="shared" si="1"/>
        <v>604.79999999999995</v>
      </c>
      <c r="O16" s="49" t="s">
        <v>207</v>
      </c>
    </row>
    <row r="17" spans="1:15" x14ac:dyDescent="0.2">
      <c r="A17" s="76"/>
      <c r="B17" s="124" t="s">
        <v>109</v>
      </c>
      <c r="C17" s="125"/>
      <c r="D17" s="125"/>
      <c r="E17" s="125"/>
      <c r="F17" s="125"/>
      <c r="G17" s="125"/>
      <c r="H17" s="125"/>
      <c r="I17" s="125"/>
      <c r="J17" s="126"/>
      <c r="K17" s="49"/>
      <c r="L17" s="38"/>
      <c r="M17" s="38"/>
      <c r="N17" s="75">
        <f>SUM(N8:N16)</f>
        <v>25939.199999999997</v>
      </c>
      <c r="O17" s="49"/>
    </row>
    <row r="18" spans="1:15" ht="73.5" customHeight="1" x14ac:dyDescent="0.2">
      <c r="A18" s="18" t="s">
        <v>110</v>
      </c>
      <c r="B18" s="89" t="s">
        <v>111</v>
      </c>
      <c r="C18" s="89"/>
      <c r="D18" s="89"/>
      <c r="E18" s="89"/>
      <c r="F18" s="89"/>
      <c r="G18" s="89"/>
      <c r="H18" s="89"/>
      <c r="I18" s="89"/>
      <c r="J18" s="89"/>
      <c r="K18" s="22"/>
      <c r="L18" s="16"/>
      <c r="M18" s="16"/>
      <c r="N18" s="16"/>
      <c r="O18" s="16"/>
    </row>
    <row r="19" spans="1:15" ht="25.5" x14ac:dyDescent="0.2">
      <c r="A19" s="17" t="s">
        <v>112</v>
      </c>
      <c r="B19" s="89" t="s">
        <v>113</v>
      </c>
      <c r="C19" s="89"/>
      <c r="D19" s="89"/>
      <c r="E19" s="89"/>
      <c r="F19" s="89"/>
      <c r="G19" s="89"/>
      <c r="H19" s="89"/>
      <c r="I19" s="89"/>
      <c r="J19" s="89"/>
      <c r="K19" s="22">
        <v>2</v>
      </c>
      <c r="L19" s="25">
        <v>5</v>
      </c>
      <c r="M19" s="73">
        <v>96.6</v>
      </c>
      <c r="N19" s="73">
        <f>M19*K19</f>
        <v>193.2</v>
      </c>
      <c r="O19" s="49" t="s">
        <v>233</v>
      </c>
    </row>
    <row r="20" spans="1:15" ht="25.5" x14ac:dyDescent="0.2">
      <c r="A20" s="17" t="s">
        <v>114</v>
      </c>
      <c r="B20" s="89" t="s">
        <v>115</v>
      </c>
      <c r="C20" s="89"/>
      <c r="D20" s="89"/>
      <c r="E20" s="89"/>
      <c r="F20" s="89"/>
      <c r="G20" s="89"/>
      <c r="H20" s="89"/>
      <c r="I20" s="89"/>
      <c r="J20" s="89"/>
      <c r="K20" s="22">
        <v>2</v>
      </c>
      <c r="L20" s="25">
        <v>5</v>
      </c>
      <c r="M20" s="73">
        <v>96.6</v>
      </c>
      <c r="N20" s="73">
        <f>M20*K20</f>
        <v>193.2</v>
      </c>
      <c r="O20" s="49" t="s">
        <v>233</v>
      </c>
    </row>
    <row r="21" spans="1:15" x14ac:dyDescent="0.2">
      <c r="A21" s="17"/>
      <c r="B21" s="117" t="s">
        <v>116</v>
      </c>
      <c r="C21" s="118"/>
      <c r="D21" s="118"/>
      <c r="E21" s="118"/>
      <c r="F21" s="118"/>
      <c r="G21" s="118"/>
      <c r="H21" s="118"/>
      <c r="I21" s="118"/>
      <c r="J21" s="119"/>
      <c r="K21" s="22"/>
      <c r="L21" s="16"/>
      <c r="M21" s="16"/>
      <c r="N21" s="74">
        <f>SUM(N19:N20)</f>
        <v>386.4</v>
      </c>
      <c r="O21" s="16"/>
    </row>
    <row r="22" spans="1:15" ht="14.25" customHeight="1" x14ac:dyDescent="0.2">
      <c r="A22" s="41"/>
      <c r="B22" s="42"/>
      <c r="C22" s="43"/>
      <c r="D22" s="43"/>
      <c r="E22" s="43"/>
      <c r="F22" s="43"/>
      <c r="G22" s="43"/>
      <c r="H22" s="43"/>
      <c r="I22" s="43"/>
      <c r="J22" s="43"/>
      <c r="K22" s="44"/>
      <c r="L22" s="45"/>
      <c r="M22" s="45"/>
      <c r="N22" s="45"/>
      <c r="O22" s="45"/>
    </row>
    <row r="23" spans="1:15" ht="68.25" customHeight="1" x14ac:dyDescent="0.2">
      <c r="A23" s="41"/>
      <c r="B23" s="103" t="s">
        <v>197</v>
      </c>
      <c r="C23" s="104"/>
      <c r="D23" s="104"/>
      <c r="E23" s="104"/>
      <c r="F23" s="104"/>
      <c r="G23" s="104"/>
      <c r="H23" s="104"/>
      <c r="I23" s="104"/>
      <c r="J23" s="104"/>
      <c r="K23" s="44"/>
      <c r="L23" s="45"/>
      <c r="M23" s="45"/>
      <c r="N23" s="45"/>
      <c r="O23" s="45"/>
    </row>
    <row r="24" spans="1:15" ht="12.75" customHeight="1" x14ac:dyDescent="0.2">
      <c r="A24" s="41"/>
      <c r="B24" s="42"/>
      <c r="C24" s="43"/>
      <c r="D24" s="43"/>
      <c r="E24" s="43"/>
      <c r="F24" s="43"/>
      <c r="G24" s="43"/>
      <c r="H24" s="43"/>
      <c r="I24" s="43"/>
      <c r="J24" s="43"/>
      <c r="K24" s="44"/>
      <c r="L24" s="45"/>
      <c r="M24" s="45"/>
      <c r="N24" s="45"/>
      <c r="O24" s="45"/>
    </row>
  </sheetData>
  <mergeCells count="19">
    <mergeCell ref="B21:J21"/>
    <mergeCell ref="B23:J23"/>
    <mergeCell ref="B4:J4"/>
    <mergeCell ref="B5:J5"/>
    <mergeCell ref="B12:J12"/>
    <mergeCell ref="B13:J13"/>
    <mergeCell ref="B18:J18"/>
    <mergeCell ref="B14:J14"/>
    <mergeCell ref="B15:J15"/>
    <mergeCell ref="B16:J16"/>
    <mergeCell ref="B17:J17"/>
    <mergeCell ref="B6:J6"/>
    <mergeCell ref="B7:J7"/>
    <mergeCell ref="B8:J8"/>
    <mergeCell ref="B9:J9"/>
    <mergeCell ref="B10:J10"/>
    <mergeCell ref="B11:J11"/>
    <mergeCell ref="B19:J19"/>
    <mergeCell ref="B20:J20"/>
  </mergeCells>
  <pageMargins left="0.51181102362204722" right="0.51181102362204722" top="0.55118110236220474" bottom="0.35433070866141736"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
  <sheetViews>
    <sheetView workbookViewId="0">
      <selection activeCell="M20" sqref="M20"/>
    </sheetView>
  </sheetViews>
  <sheetFormatPr defaultRowHeight="12.75" x14ac:dyDescent="0.2"/>
  <cols>
    <col min="2" max="9" width="9.140625" style="51"/>
    <col min="10" max="10" width="10.28515625" style="51" customWidth="1"/>
    <col min="11" max="11" width="10.85546875" style="51" customWidth="1"/>
    <col min="12" max="12" width="7.85546875" customWidth="1"/>
    <col min="15" max="15" width="13.5703125" customWidth="1"/>
  </cols>
  <sheetData>
    <row r="1" spans="1:15" x14ac:dyDescent="0.2">
      <c r="A1" s="1"/>
      <c r="B1" s="2"/>
      <c r="C1" s="2"/>
      <c r="D1" s="2"/>
      <c r="E1" s="2"/>
      <c r="F1" s="2"/>
      <c r="G1" s="2"/>
      <c r="H1" s="2"/>
      <c r="I1" s="2"/>
      <c r="J1" s="2"/>
      <c r="K1" s="50"/>
      <c r="L1" s="4"/>
      <c r="M1" s="4"/>
      <c r="N1" s="4"/>
      <c r="O1" s="4"/>
    </row>
    <row r="2" spans="1:15" ht="22.5" x14ac:dyDescent="0.2">
      <c r="A2" s="5"/>
      <c r="B2" s="6" t="s">
        <v>0</v>
      </c>
      <c r="C2" s="7"/>
      <c r="D2" s="7"/>
      <c r="E2" s="7"/>
      <c r="F2" s="7"/>
      <c r="G2" s="7"/>
      <c r="H2" s="7"/>
      <c r="I2" s="7"/>
      <c r="J2" s="7"/>
      <c r="K2" s="50"/>
      <c r="L2" s="8"/>
      <c r="M2" s="8"/>
      <c r="N2" s="6" t="s">
        <v>6</v>
      </c>
    </row>
    <row r="3" spans="1:15" ht="22.5" x14ac:dyDescent="0.2">
      <c r="A3" s="5"/>
      <c r="B3" s="9"/>
      <c r="C3" s="7"/>
      <c r="D3" s="7"/>
      <c r="E3" s="7"/>
      <c r="F3" s="7"/>
      <c r="G3" s="7"/>
      <c r="H3" s="7"/>
      <c r="I3" s="7"/>
      <c r="J3" s="7"/>
      <c r="K3" s="50"/>
      <c r="L3" s="8"/>
      <c r="M3" s="8"/>
      <c r="N3" s="8"/>
      <c r="O3" s="6"/>
    </row>
    <row r="4" spans="1:15" ht="51" x14ac:dyDescent="0.2">
      <c r="A4" s="12" t="s">
        <v>1</v>
      </c>
      <c r="B4" s="127" t="s">
        <v>2</v>
      </c>
      <c r="C4" s="128"/>
      <c r="D4" s="128"/>
      <c r="E4" s="128"/>
      <c r="F4" s="128"/>
      <c r="G4" s="128"/>
      <c r="H4" s="128"/>
      <c r="I4" s="128"/>
      <c r="J4" s="129"/>
      <c r="K4" s="54" t="s">
        <v>3</v>
      </c>
      <c r="L4" s="21" t="s">
        <v>4</v>
      </c>
      <c r="M4" s="52" t="s">
        <v>182</v>
      </c>
      <c r="N4" s="52" t="s">
        <v>183</v>
      </c>
      <c r="O4" s="21" t="s">
        <v>5</v>
      </c>
    </row>
    <row r="5" spans="1:15" ht="13.9" customHeight="1" x14ac:dyDescent="0.2">
      <c r="A5" s="46"/>
      <c r="B5" s="130" t="s">
        <v>152</v>
      </c>
      <c r="C5" s="131"/>
      <c r="D5" s="131"/>
      <c r="E5" s="131"/>
      <c r="F5" s="131"/>
      <c r="G5" s="131"/>
      <c r="H5" s="131"/>
      <c r="I5" s="131"/>
      <c r="J5" s="131"/>
      <c r="K5" s="55"/>
      <c r="L5" s="33"/>
      <c r="M5" s="33"/>
      <c r="N5" s="33"/>
      <c r="O5" s="33"/>
    </row>
    <row r="6" spans="1:15" ht="41.25" customHeight="1" x14ac:dyDescent="0.2">
      <c r="A6" s="68" t="s">
        <v>154</v>
      </c>
      <c r="B6" s="107" t="s">
        <v>153</v>
      </c>
      <c r="C6" s="107"/>
      <c r="D6" s="107"/>
      <c r="E6" s="107"/>
      <c r="F6" s="107"/>
      <c r="G6" s="107"/>
      <c r="H6" s="107"/>
      <c r="I6" s="107"/>
      <c r="J6" s="107"/>
      <c r="K6" s="66">
        <v>4000</v>
      </c>
      <c r="L6" s="60">
        <v>5</v>
      </c>
      <c r="M6" s="60">
        <v>0.27300000000000002</v>
      </c>
      <c r="N6" s="71">
        <f>M6*K6</f>
        <v>1092</v>
      </c>
      <c r="O6" s="49" t="s">
        <v>208</v>
      </c>
    </row>
    <row r="7" spans="1:15" ht="53.25" customHeight="1" x14ac:dyDescent="0.2">
      <c r="A7" s="68" t="s">
        <v>155</v>
      </c>
      <c r="B7" s="107" t="s">
        <v>180</v>
      </c>
      <c r="C7" s="107"/>
      <c r="D7" s="107"/>
      <c r="E7" s="107"/>
      <c r="F7" s="107"/>
      <c r="G7" s="107"/>
      <c r="H7" s="107"/>
      <c r="I7" s="107"/>
      <c r="J7" s="107"/>
      <c r="K7" s="66">
        <v>9600</v>
      </c>
      <c r="L7" s="60">
        <v>21</v>
      </c>
      <c r="M7" s="60">
        <v>8.1299999999999997E-2</v>
      </c>
      <c r="N7" s="72">
        <f>M7*K7</f>
        <v>780.48</v>
      </c>
      <c r="O7" s="49" t="s">
        <v>209</v>
      </c>
    </row>
    <row r="9" spans="1:15" ht="66.75" customHeight="1" x14ac:dyDescent="0.2">
      <c r="B9" s="103" t="s">
        <v>197</v>
      </c>
      <c r="C9" s="104"/>
      <c r="D9" s="104"/>
      <c r="E9" s="104"/>
      <c r="F9" s="104"/>
      <c r="G9" s="104"/>
      <c r="H9" s="104"/>
      <c r="I9" s="104"/>
      <c r="J9" s="104"/>
    </row>
  </sheetData>
  <mergeCells count="5">
    <mergeCell ref="B9:J9"/>
    <mergeCell ref="B4:J4"/>
    <mergeCell ref="B5:J5"/>
    <mergeCell ref="B6:J6"/>
    <mergeCell ref="B7:J7"/>
  </mergeCells>
  <pageMargins left="0.51181102362204722" right="0.51181102362204722" top="0.55118110236220474" bottom="0.35433070866141736"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2"/>
  <sheetViews>
    <sheetView tabSelected="1" topLeftCell="A19" workbookViewId="0">
      <selection activeCell="A28" sqref="A28:XFD28"/>
    </sheetView>
  </sheetViews>
  <sheetFormatPr defaultRowHeight="12.75" x14ac:dyDescent="0.2"/>
  <cols>
    <col min="10" max="10" width="10.42578125" customWidth="1"/>
    <col min="11" max="11" width="13.140625" customWidth="1"/>
    <col min="15" max="15" width="14.28515625" customWidth="1"/>
  </cols>
  <sheetData>
    <row r="1" spans="1:16" x14ac:dyDescent="0.2">
      <c r="A1" s="1"/>
      <c r="B1" s="2"/>
      <c r="C1" s="2"/>
      <c r="D1" s="2"/>
      <c r="E1" s="2"/>
      <c r="F1" s="2"/>
      <c r="G1" s="2"/>
      <c r="H1" s="2"/>
      <c r="I1" s="2"/>
      <c r="J1" s="2"/>
      <c r="K1" s="3"/>
      <c r="L1" s="4"/>
      <c r="M1" s="4"/>
      <c r="N1" s="4"/>
      <c r="O1" s="4"/>
    </row>
    <row r="2" spans="1:16" ht="22.5" x14ac:dyDescent="0.2">
      <c r="A2" s="5"/>
      <c r="B2" s="6" t="s">
        <v>0</v>
      </c>
      <c r="C2" s="7"/>
      <c r="D2" s="7"/>
      <c r="E2" s="7"/>
      <c r="F2" s="7"/>
      <c r="G2" s="7"/>
      <c r="H2" s="7"/>
      <c r="I2" s="7"/>
      <c r="J2" s="7"/>
      <c r="K2" s="3"/>
      <c r="L2" s="8"/>
      <c r="M2" s="8"/>
      <c r="N2" s="6" t="s">
        <v>6</v>
      </c>
    </row>
    <row r="3" spans="1:16" ht="22.5" x14ac:dyDescent="0.2">
      <c r="A3" s="5"/>
      <c r="B3" s="9"/>
      <c r="C3" s="7"/>
      <c r="D3" s="7"/>
      <c r="E3" s="7"/>
      <c r="F3" s="7"/>
      <c r="G3" s="7"/>
      <c r="H3" s="7"/>
      <c r="I3" s="7"/>
      <c r="J3" s="7"/>
      <c r="K3" s="3"/>
      <c r="L3" s="8"/>
      <c r="M3" s="8"/>
      <c r="N3" s="8"/>
      <c r="O3" s="6"/>
    </row>
    <row r="4" spans="1:16" ht="51" x14ac:dyDescent="0.2">
      <c r="A4" s="12" t="s">
        <v>1</v>
      </c>
      <c r="B4" s="127" t="s">
        <v>2</v>
      </c>
      <c r="C4" s="128"/>
      <c r="D4" s="128"/>
      <c r="E4" s="128"/>
      <c r="F4" s="128"/>
      <c r="G4" s="128"/>
      <c r="H4" s="128"/>
      <c r="I4" s="128"/>
      <c r="J4" s="129"/>
      <c r="K4" s="21" t="s">
        <v>3</v>
      </c>
      <c r="L4" s="21" t="s">
        <v>4</v>
      </c>
      <c r="M4" s="52" t="s">
        <v>182</v>
      </c>
      <c r="N4" s="52" t="s">
        <v>183</v>
      </c>
      <c r="O4" s="21" t="s">
        <v>5</v>
      </c>
    </row>
    <row r="5" spans="1:16" ht="13.9" customHeight="1" x14ac:dyDescent="0.2">
      <c r="A5" s="23"/>
      <c r="B5" s="108" t="s">
        <v>118</v>
      </c>
      <c r="C5" s="109"/>
      <c r="D5" s="109"/>
      <c r="E5" s="109"/>
      <c r="F5" s="109"/>
      <c r="G5" s="109"/>
      <c r="H5" s="109"/>
      <c r="I5" s="109"/>
      <c r="J5" s="109"/>
      <c r="K5" s="14"/>
      <c r="L5" s="58"/>
      <c r="M5" s="58"/>
      <c r="N5" s="58"/>
      <c r="O5" s="15"/>
    </row>
    <row r="6" spans="1:16" ht="25.5" customHeight="1" x14ac:dyDescent="0.2">
      <c r="A6" s="48" t="s">
        <v>120</v>
      </c>
      <c r="B6" s="107" t="s">
        <v>119</v>
      </c>
      <c r="C6" s="107"/>
      <c r="D6" s="107"/>
      <c r="E6" s="107"/>
      <c r="F6" s="107"/>
      <c r="G6" s="107"/>
      <c r="H6" s="107"/>
      <c r="I6" s="107"/>
      <c r="J6" s="107"/>
      <c r="K6" s="60">
        <v>72000</v>
      </c>
      <c r="L6" s="60">
        <v>5</v>
      </c>
      <c r="M6" s="60">
        <v>1.0999999999999999E-2</v>
      </c>
      <c r="N6" s="71">
        <f t="shared" ref="N6:N12" si="0">M6*K6</f>
        <v>792</v>
      </c>
      <c r="O6" s="49" t="s">
        <v>210</v>
      </c>
    </row>
    <row r="7" spans="1:16" ht="25.5" x14ac:dyDescent="0.2">
      <c r="A7" s="18" t="s">
        <v>122</v>
      </c>
      <c r="B7" s="89" t="s">
        <v>121</v>
      </c>
      <c r="C7" s="89"/>
      <c r="D7" s="89"/>
      <c r="E7" s="89"/>
      <c r="F7" s="89"/>
      <c r="G7" s="89"/>
      <c r="H7" s="89"/>
      <c r="I7" s="89"/>
      <c r="J7" s="89"/>
      <c r="K7" s="69">
        <v>14400</v>
      </c>
      <c r="L7" s="59">
        <v>5</v>
      </c>
      <c r="M7" s="59">
        <v>0.1008</v>
      </c>
      <c r="N7" s="71">
        <f t="shared" si="0"/>
        <v>1451.52</v>
      </c>
      <c r="O7" s="49" t="s">
        <v>229</v>
      </c>
    </row>
    <row r="8" spans="1:16" ht="25.5" x14ac:dyDescent="0.2">
      <c r="A8" s="68" t="s">
        <v>124</v>
      </c>
      <c r="B8" s="114" t="s">
        <v>123</v>
      </c>
      <c r="C8" s="115"/>
      <c r="D8" s="115"/>
      <c r="E8" s="115"/>
      <c r="F8" s="115"/>
      <c r="G8" s="115"/>
      <c r="H8" s="115"/>
      <c r="I8" s="115"/>
      <c r="J8" s="116"/>
      <c r="K8" s="66">
        <v>60</v>
      </c>
      <c r="L8" s="60">
        <v>5</v>
      </c>
      <c r="M8" s="60">
        <v>0.73499999999999999</v>
      </c>
      <c r="N8" s="71">
        <f t="shared" si="0"/>
        <v>44.1</v>
      </c>
      <c r="O8" s="49" t="s">
        <v>228</v>
      </c>
      <c r="P8" s="57"/>
    </row>
    <row r="9" spans="1:16" ht="29.25" customHeight="1" x14ac:dyDescent="0.2">
      <c r="A9" s="68" t="s">
        <v>125</v>
      </c>
      <c r="B9" s="107" t="s">
        <v>156</v>
      </c>
      <c r="C9" s="107"/>
      <c r="D9" s="107"/>
      <c r="E9" s="107"/>
      <c r="F9" s="107"/>
      <c r="G9" s="107"/>
      <c r="H9" s="107"/>
      <c r="I9" s="107"/>
      <c r="J9" s="107"/>
      <c r="K9" s="66">
        <v>7000</v>
      </c>
      <c r="L9" s="60">
        <v>5</v>
      </c>
      <c r="M9" s="60">
        <v>8.4000000000000005E-2</v>
      </c>
      <c r="N9" s="71">
        <f t="shared" si="0"/>
        <v>588</v>
      </c>
      <c r="O9" s="49" t="s">
        <v>227</v>
      </c>
      <c r="P9" s="57"/>
    </row>
    <row r="10" spans="1:16" ht="24.75" customHeight="1" x14ac:dyDescent="0.2">
      <c r="A10" s="68" t="s">
        <v>126</v>
      </c>
      <c r="B10" s="132" t="s">
        <v>157</v>
      </c>
      <c r="C10" s="132"/>
      <c r="D10" s="132"/>
      <c r="E10" s="132"/>
      <c r="F10" s="132"/>
      <c r="G10" s="132"/>
      <c r="H10" s="132"/>
      <c r="I10" s="132"/>
      <c r="J10" s="132"/>
      <c r="K10" s="66">
        <v>700</v>
      </c>
      <c r="L10" s="60">
        <v>5</v>
      </c>
      <c r="M10" s="63">
        <v>1.575</v>
      </c>
      <c r="N10" s="71">
        <f t="shared" si="0"/>
        <v>1102.5</v>
      </c>
      <c r="O10" s="49" t="s">
        <v>211</v>
      </c>
      <c r="P10" s="57"/>
    </row>
    <row r="11" spans="1:16" ht="39" customHeight="1" x14ac:dyDescent="0.2">
      <c r="A11" s="68" t="s">
        <v>127</v>
      </c>
      <c r="B11" s="136" t="s">
        <v>232</v>
      </c>
      <c r="C11" s="137"/>
      <c r="D11" s="137"/>
      <c r="E11" s="137"/>
      <c r="F11" s="137"/>
      <c r="G11" s="137"/>
      <c r="H11" s="137"/>
      <c r="I11" s="137"/>
      <c r="J11" s="138"/>
      <c r="K11" s="66">
        <v>24</v>
      </c>
      <c r="L11" s="60">
        <v>21</v>
      </c>
      <c r="M11" s="61">
        <v>7</v>
      </c>
      <c r="N11" s="71">
        <f t="shared" si="0"/>
        <v>168</v>
      </c>
      <c r="O11" s="49" t="s">
        <v>231</v>
      </c>
    </row>
    <row r="12" spans="1:16" x14ac:dyDescent="0.2">
      <c r="A12" s="68" t="s">
        <v>128</v>
      </c>
      <c r="B12" s="107" t="s">
        <v>158</v>
      </c>
      <c r="C12" s="107"/>
      <c r="D12" s="107"/>
      <c r="E12" s="107"/>
      <c r="F12" s="107"/>
      <c r="G12" s="107"/>
      <c r="H12" s="107"/>
      <c r="I12" s="107"/>
      <c r="J12" s="107"/>
      <c r="K12" s="60">
        <v>6000</v>
      </c>
      <c r="L12" s="60">
        <v>5</v>
      </c>
      <c r="M12" s="60">
        <v>0.11550000000000001</v>
      </c>
      <c r="N12" s="71">
        <f t="shared" si="0"/>
        <v>693</v>
      </c>
      <c r="O12" s="49" t="s">
        <v>212</v>
      </c>
      <c r="P12" s="57"/>
    </row>
    <row r="13" spans="1:16" ht="26.25" customHeight="1" x14ac:dyDescent="0.2">
      <c r="A13" s="68" t="s">
        <v>133</v>
      </c>
      <c r="B13" s="107" t="s">
        <v>129</v>
      </c>
      <c r="C13" s="107"/>
      <c r="D13" s="107"/>
      <c r="E13" s="107"/>
      <c r="F13" s="107"/>
      <c r="G13" s="107"/>
      <c r="H13" s="107"/>
      <c r="I13" s="107"/>
      <c r="J13" s="107"/>
      <c r="K13" s="60"/>
      <c r="L13" s="60"/>
      <c r="M13" s="60"/>
      <c r="N13" s="60"/>
      <c r="O13" s="49"/>
    </row>
    <row r="14" spans="1:16" ht="27" customHeight="1" x14ac:dyDescent="0.2">
      <c r="A14" s="70" t="s">
        <v>177</v>
      </c>
      <c r="B14" s="139" t="s">
        <v>130</v>
      </c>
      <c r="C14" s="139"/>
      <c r="D14" s="139"/>
      <c r="E14" s="139"/>
      <c r="F14" s="139"/>
      <c r="G14" s="139"/>
      <c r="H14" s="139"/>
      <c r="I14" s="139"/>
      <c r="J14" s="139"/>
      <c r="K14" s="66">
        <v>120</v>
      </c>
      <c r="L14" s="60">
        <v>21</v>
      </c>
      <c r="M14" s="60">
        <v>1.38</v>
      </c>
      <c r="N14" s="61">
        <f>M14*K14</f>
        <v>165.6</v>
      </c>
      <c r="O14" s="49" t="s">
        <v>213</v>
      </c>
      <c r="P14" s="57"/>
    </row>
    <row r="15" spans="1:16" ht="26.25" customHeight="1" x14ac:dyDescent="0.2">
      <c r="A15" s="70" t="s">
        <v>178</v>
      </c>
      <c r="B15" s="139" t="s">
        <v>131</v>
      </c>
      <c r="C15" s="139"/>
      <c r="D15" s="139"/>
      <c r="E15" s="139"/>
      <c r="F15" s="139"/>
      <c r="G15" s="139"/>
      <c r="H15" s="139"/>
      <c r="I15" s="139"/>
      <c r="J15" s="139"/>
      <c r="K15" s="66">
        <v>120</v>
      </c>
      <c r="L15" s="60">
        <v>21</v>
      </c>
      <c r="M15" s="60">
        <v>1.67</v>
      </c>
      <c r="N15" s="61">
        <f t="shared" ref="N15:N16" si="1">M15*K15</f>
        <v>200.39999999999998</v>
      </c>
      <c r="O15" s="49" t="s">
        <v>214</v>
      </c>
      <c r="P15" s="57"/>
    </row>
    <row r="16" spans="1:16" ht="29.25" customHeight="1" x14ac:dyDescent="0.2">
      <c r="A16" s="70" t="s">
        <v>187</v>
      </c>
      <c r="B16" s="139" t="s">
        <v>132</v>
      </c>
      <c r="C16" s="139"/>
      <c r="D16" s="139"/>
      <c r="E16" s="139"/>
      <c r="F16" s="139"/>
      <c r="G16" s="139"/>
      <c r="H16" s="139"/>
      <c r="I16" s="139"/>
      <c r="J16" s="139"/>
      <c r="K16" s="66">
        <v>60</v>
      </c>
      <c r="L16" s="60">
        <v>21</v>
      </c>
      <c r="M16" s="60">
        <v>4.3600000000000003</v>
      </c>
      <c r="N16" s="61">
        <f t="shared" si="1"/>
        <v>261.60000000000002</v>
      </c>
      <c r="O16" s="49" t="s">
        <v>215</v>
      </c>
      <c r="P16" s="57"/>
    </row>
    <row r="17" spans="1:16" ht="13.9" customHeight="1" x14ac:dyDescent="0.2">
      <c r="A17" s="26"/>
      <c r="B17" s="117" t="s">
        <v>179</v>
      </c>
      <c r="C17" s="118"/>
      <c r="D17" s="118"/>
      <c r="E17" s="118"/>
      <c r="F17" s="118"/>
      <c r="G17" s="118"/>
      <c r="H17" s="118"/>
      <c r="I17" s="118"/>
      <c r="J17" s="119"/>
      <c r="K17" s="69"/>
      <c r="L17" s="59"/>
      <c r="M17" s="59"/>
      <c r="N17" s="71">
        <f>SUM(N14:N16)</f>
        <v>627.6</v>
      </c>
      <c r="O17" s="49"/>
    </row>
    <row r="18" spans="1:16" ht="24.75" customHeight="1" x14ac:dyDescent="0.2">
      <c r="A18" s="48" t="s">
        <v>135</v>
      </c>
      <c r="B18" s="140" t="s">
        <v>134</v>
      </c>
      <c r="C18" s="140"/>
      <c r="D18" s="140"/>
      <c r="E18" s="140"/>
      <c r="F18" s="140"/>
      <c r="G18" s="140"/>
      <c r="H18" s="140"/>
      <c r="I18" s="140"/>
      <c r="J18" s="140"/>
      <c r="K18" s="60">
        <v>9600</v>
      </c>
      <c r="L18" s="60">
        <v>21</v>
      </c>
      <c r="M18" s="60">
        <v>7.1000000000000004E-3</v>
      </c>
      <c r="N18" s="71">
        <f>M18*K18</f>
        <v>68.160000000000011</v>
      </c>
      <c r="O18" s="49" t="s">
        <v>230</v>
      </c>
      <c r="P18" s="57"/>
    </row>
    <row r="19" spans="1:16" ht="27.75" customHeight="1" x14ac:dyDescent="0.2">
      <c r="A19" s="48" t="s">
        <v>142</v>
      </c>
      <c r="B19" s="132" t="s">
        <v>136</v>
      </c>
      <c r="C19" s="132"/>
      <c r="D19" s="132"/>
      <c r="E19" s="132"/>
      <c r="F19" s="132"/>
      <c r="G19" s="132"/>
      <c r="H19" s="132"/>
      <c r="I19" s="132"/>
      <c r="J19" s="132"/>
      <c r="K19" s="60"/>
      <c r="L19" s="60"/>
      <c r="M19" s="60"/>
      <c r="N19" s="60"/>
      <c r="O19" s="49"/>
    </row>
    <row r="20" spans="1:16" ht="26.25" customHeight="1" x14ac:dyDescent="0.2">
      <c r="A20" s="62" t="s">
        <v>188</v>
      </c>
      <c r="B20" s="132" t="s">
        <v>137</v>
      </c>
      <c r="C20" s="132"/>
      <c r="D20" s="132"/>
      <c r="E20" s="132"/>
      <c r="F20" s="132"/>
      <c r="G20" s="132"/>
      <c r="H20" s="132"/>
      <c r="I20" s="132"/>
      <c r="J20" s="132"/>
      <c r="K20" s="60">
        <v>100</v>
      </c>
      <c r="L20" s="60">
        <v>5</v>
      </c>
      <c r="M20" s="60">
        <v>0.60899999999999999</v>
      </c>
      <c r="N20" s="61">
        <f>M20*K20</f>
        <v>60.9</v>
      </c>
      <c r="O20" s="49" t="s">
        <v>216</v>
      </c>
    </row>
    <row r="21" spans="1:16" ht="25.5" customHeight="1" x14ac:dyDescent="0.2">
      <c r="A21" s="62" t="s">
        <v>189</v>
      </c>
      <c r="B21" s="132" t="s">
        <v>138</v>
      </c>
      <c r="C21" s="132"/>
      <c r="D21" s="132"/>
      <c r="E21" s="132"/>
      <c r="F21" s="132"/>
      <c r="G21" s="132"/>
      <c r="H21" s="132"/>
      <c r="I21" s="132"/>
      <c r="J21" s="132"/>
      <c r="K21" s="60">
        <v>100</v>
      </c>
      <c r="L21" s="60">
        <v>5</v>
      </c>
      <c r="M21" s="60">
        <v>0.63</v>
      </c>
      <c r="N21" s="61">
        <f t="shared" ref="N21:N24" si="2">M21*K21</f>
        <v>63</v>
      </c>
      <c r="O21" s="49" t="s">
        <v>217</v>
      </c>
    </row>
    <row r="22" spans="1:16" ht="27" customHeight="1" x14ac:dyDescent="0.2">
      <c r="A22" s="62" t="s">
        <v>190</v>
      </c>
      <c r="B22" s="132" t="s">
        <v>139</v>
      </c>
      <c r="C22" s="132"/>
      <c r="D22" s="132"/>
      <c r="E22" s="132"/>
      <c r="F22" s="132"/>
      <c r="G22" s="132"/>
      <c r="H22" s="132"/>
      <c r="I22" s="132"/>
      <c r="J22" s="132"/>
      <c r="K22" s="60">
        <v>100</v>
      </c>
      <c r="L22" s="60">
        <v>5</v>
      </c>
      <c r="M22" s="60">
        <v>1.554</v>
      </c>
      <c r="N22" s="61">
        <f t="shared" si="2"/>
        <v>155.4</v>
      </c>
      <c r="O22" s="49" t="s">
        <v>218</v>
      </c>
    </row>
    <row r="23" spans="1:16" ht="27" customHeight="1" x14ac:dyDescent="0.2">
      <c r="A23" s="62" t="s">
        <v>191</v>
      </c>
      <c r="B23" s="132" t="s">
        <v>140</v>
      </c>
      <c r="C23" s="132"/>
      <c r="D23" s="132"/>
      <c r="E23" s="132"/>
      <c r="F23" s="132"/>
      <c r="G23" s="132"/>
      <c r="H23" s="132"/>
      <c r="I23" s="132"/>
      <c r="J23" s="132"/>
      <c r="K23" s="60">
        <v>100</v>
      </c>
      <c r="L23" s="60">
        <v>5</v>
      </c>
      <c r="M23" s="63">
        <v>1.9950000000000001</v>
      </c>
      <c r="N23" s="61">
        <f t="shared" si="2"/>
        <v>199.5</v>
      </c>
      <c r="O23" s="49" t="s">
        <v>219</v>
      </c>
    </row>
    <row r="24" spans="1:16" ht="24.75" customHeight="1" x14ac:dyDescent="0.2">
      <c r="A24" s="62" t="s">
        <v>192</v>
      </c>
      <c r="B24" s="132" t="s">
        <v>141</v>
      </c>
      <c r="C24" s="132"/>
      <c r="D24" s="132"/>
      <c r="E24" s="132"/>
      <c r="F24" s="132"/>
      <c r="G24" s="132"/>
      <c r="H24" s="132"/>
      <c r="I24" s="132"/>
      <c r="J24" s="132"/>
      <c r="K24" s="60">
        <v>100</v>
      </c>
      <c r="L24" s="60">
        <v>5</v>
      </c>
      <c r="M24" s="63">
        <v>1.9950000000000001</v>
      </c>
      <c r="N24" s="61">
        <f t="shared" si="2"/>
        <v>199.5</v>
      </c>
      <c r="O24" s="49" t="s">
        <v>219</v>
      </c>
    </row>
    <row r="25" spans="1:16" x14ac:dyDescent="0.2">
      <c r="A25" s="48"/>
      <c r="B25" s="124" t="s">
        <v>193</v>
      </c>
      <c r="C25" s="125"/>
      <c r="D25" s="125"/>
      <c r="E25" s="125"/>
      <c r="F25" s="125"/>
      <c r="G25" s="125"/>
      <c r="H25" s="125"/>
      <c r="I25" s="125"/>
      <c r="J25" s="126"/>
      <c r="K25" s="60"/>
      <c r="L25" s="60"/>
      <c r="M25" s="60"/>
      <c r="N25" s="71">
        <f>SUM(N20:N24)</f>
        <v>678.3</v>
      </c>
      <c r="O25" s="49"/>
    </row>
    <row r="26" spans="1:16" s="64" customFormat="1" ht="25.5" x14ac:dyDescent="0.2">
      <c r="A26" s="48" t="s">
        <v>144</v>
      </c>
      <c r="B26" s="132" t="s">
        <v>143</v>
      </c>
      <c r="C26" s="132"/>
      <c r="D26" s="132"/>
      <c r="E26" s="132"/>
      <c r="F26" s="132"/>
      <c r="G26" s="132"/>
      <c r="H26" s="132"/>
      <c r="I26" s="132"/>
      <c r="J26" s="132"/>
      <c r="K26" s="66">
        <v>12000</v>
      </c>
      <c r="L26" s="60">
        <v>21</v>
      </c>
      <c r="M26" s="60">
        <v>2.64E-2</v>
      </c>
      <c r="N26" s="71">
        <f>M26*K26</f>
        <v>316.8</v>
      </c>
      <c r="O26" s="49" t="s">
        <v>220</v>
      </c>
      <c r="P26" s="67"/>
    </row>
    <row r="27" spans="1:16" ht="15" customHeight="1" x14ac:dyDescent="0.2">
      <c r="A27" s="48" t="s">
        <v>146</v>
      </c>
      <c r="B27" s="132" t="s">
        <v>145</v>
      </c>
      <c r="C27" s="107"/>
      <c r="D27" s="107"/>
      <c r="E27" s="107"/>
      <c r="F27" s="107"/>
      <c r="G27" s="107"/>
      <c r="H27" s="107"/>
      <c r="I27" s="107"/>
      <c r="J27" s="107"/>
      <c r="K27" s="66">
        <v>12</v>
      </c>
      <c r="L27" s="60">
        <v>21</v>
      </c>
      <c r="M27" s="60">
        <v>1.21</v>
      </c>
      <c r="N27" s="72">
        <f>M27*K27</f>
        <v>14.52</v>
      </c>
      <c r="O27" s="49" t="s">
        <v>221</v>
      </c>
    </row>
    <row r="28" spans="1:16" s="64" customFormat="1" ht="23.25" customHeight="1" x14ac:dyDescent="0.2">
      <c r="A28" s="48" t="s">
        <v>148</v>
      </c>
      <c r="B28" s="132" t="s">
        <v>147</v>
      </c>
      <c r="C28" s="107"/>
      <c r="D28" s="107"/>
      <c r="E28" s="107"/>
      <c r="F28" s="107"/>
      <c r="G28" s="107"/>
      <c r="H28" s="107"/>
      <c r="I28" s="107"/>
      <c r="J28" s="107"/>
      <c r="K28" s="66">
        <v>10</v>
      </c>
      <c r="L28" s="60">
        <v>5</v>
      </c>
      <c r="M28" s="60">
        <v>5.67</v>
      </c>
      <c r="N28" s="71">
        <f>M28*K28</f>
        <v>56.7</v>
      </c>
      <c r="O28" s="49" t="s">
        <v>222</v>
      </c>
    </row>
    <row r="29" spans="1:16" ht="27" customHeight="1" x14ac:dyDescent="0.2">
      <c r="A29" s="68" t="s">
        <v>150</v>
      </c>
      <c r="B29" s="133" t="s">
        <v>149</v>
      </c>
      <c r="C29" s="134"/>
      <c r="D29" s="134"/>
      <c r="E29" s="134"/>
      <c r="F29" s="134"/>
      <c r="G29" s="134"/>
      <c r="H29" s="134"/>
      <c r="I29" s="134"/>
      <c r="J29" s="135"/>
      <c r="K29" s="66">
        <v>3600</v>
      </c>
      <c r="L29" s="60">
        <v>5</v>
      </c>
      <c r="M29" s="60">
        <v>7.7700000000000005E-2</v>
      </c>
      <c r="N29" s="72">
        <f>M29*K29</f>
        <v>279.72000000000003</v>
      </c>
      <c r="O29" s="49" t="s">
        <v>223</v>
      </c>
      <c r="P29" s="57"/>
    </row>
    <row r="30" spans="1:16" ht="53.25" customHeight="1" x14ac:dyDescent="0.2">
      <c r="A30" s="37" t="s">
        <v>151</v>
      </c>
      <c r="B30" s="123" t="s">
        <v>181</v>
      </c>
      <c r="C30" s="123"/>
      <c r="D30" s="123"/>
      <c r="E30" s="123"/>
      <c r="F30" s="123"/>
      <c r="G30" s="123"/>
      <c r="H30" s="123"/>
      <c r="I30" s="123"/>
      <c r="J30" s="123"/>
      <c r="K30" s="66">
        <v>24000</v>
      </c>
      <c r="L30" s="60">
        <v>5</v>
      </c>
      <c r="M30" s="60">
        <v>8.2299999999999998E-2</v>
      </c>
      <c r="N30" s="71">
        <f>M30*K30</f>
        <v>1975.2</v>
      </c>
      <c r="O30" s="49" t="s">
        <v>224</v>
      </c>
      <c r="P30" s="57"/>
    </row>
    <row r="32" spans="1:16" ht="68.25" customHeight="1" x14ac:dyDescent="0.2">
      <c r="B32" s="103" t="s">
        <v>197</v>
      </c>
      <c r="C32" s="104"/>
      <c r="D32" s="104"/>
      <c r="E32" s="104"/>
      <c r="F32" s="104"/>
      <c r="G32" s="104"/>
      <c r="H32" s="104"/>
      <c r="I32" s="104"/>
      <c r="J32" s="104"/>
    </row>
  </sheetData>
  <mergeCells count="28">
    <mergeCell ref="B32:J32"/>
    <mergeCell ref="B4:J4"/>
    <mergeCell ref="B5:J5"/>
    <mergeCell ref="B6:J6"/>
    <mergeCell ref="B8:J8"/>
    <mergeCell ref="B7:J7"/>
    <mergeCell ref="B9:J9"/>
    <mergeCell ref="B10:J10"/>
    <mergeCell ref="B11:J11"/>
    <mergeCell ref="B12:J12"/>
    <mergeCell ref="B13:J13"/>
    <mergeCell ref="B14:J14"/>
    <mergeCell ref="B15:J15"/>
    <mergeCell ref="B16:J16"/>
    <mergeCell ref="B17:J17"/>
    <mergeCell ref="B18:J18"/>
    <mergeCell ref="B25:J25"/>
    <mergeCell ref="B26:J26"/>
    <mergeCell ref="B28:J28"/>
    <mergeCell ref="B30:J30"/>
    <mergeCell ref="B29:J29"/>
    <mergeCell ref="B27:J27"/>
    <mergeCell ref="B24:J24"/>
    <mergeCell ref="B19:J19"/>
    <mergeCell ref="B20:J20"/>
    <mergeCell ref="B21:J21"/>
    <mergeCell ref="B22:J22"/>
    <mergeCell ref="B23:J23"/>
  </mergeCells>
  <pageMargins left="0.51181102362204722" right="0.51181102362204722" top="0.55118110236220474" bottom="0.35433070866141736" header="0.31496062992125984" footer="0.31496062992125984"/>
  <pageSetup paperSize="9" orientation="landscape" r:id="rId1"/>
  <ignoredErrors>
    <ignoredError sqref="N25 N17"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7"/>
  <sheetViews>
    <sheetView workbookViewId="0">
      <selection activeCell="K21" sqref="K21"/>
    </sheetView>
  </sheetViews>
  <sheetFormatPr defaultRowHeight="12.75" x14ac:dyDescent="0.2"/>
  <cols>
    <col min="2" max="9" width="9.140625" style="51"/>
    <col min="10" max="10" width="10.28515625" style="51" customWidth="1"/>
    <col min="11" max="11" width="11.5703125" style="51" customWidth="1"/>
    <col min="15" max="15" width="12.28515625" customWidth="1"/>
  </cols>
  <sheetData>
    <row r="1" spans="1:15" x14ac:dyDescent="0.2">
      <c r="A1" s="1"/>
      <c r="B1" s="2"/>
      <c r="C1" s="2"/>
      <c r="D1" s="2"/>
      <c r="E1" s="2"/>
      <c r="F1" s="2"/>
      <c r="G1" s="2"/>
      <c r="H1" s="2"/>
      <c r="I1" s="2"/>
      <c r="J1" s="2"/>
      <c r="K1" s="50"/>
      <c r="L1" s="4"/>
      <c r="M1" s="4"/>
      <c r="N1" s="4"/>
      <c r="O1" s="4"/>
    </row>
    <row r="2" spans="1:15" ht="22.5" x14ac:dyDescent="0.2">
      <c r="A2" s="5"/>
      <c r="B2" s="6" t="s">
        <v>0</v>
      </c>
      <c r="C2" s="7"/>
      <c r="D2" s="7"/>
      <c r="E2" s="7"/>
      <c r="F2" s="7"/>
      <c r="G2" s="7"/>
      <c r="H2" s="7"/>
      <c r="I2" s="7"/>
      <c r="J2" s="7"/>
      <c r="K2" s="50"/>
      <c r="L2" s="8"/>
      <c r="M2" s="8"/>
      <c r="N2" s="6" t="s">
        <v>6</v>
      </c>
    </row>
    <row r="3" spans="1:15" ht="22.5" x14ac:dyDescent="0.2">
      <c r="A3" s="5"/>
      <c r="B3" s="9"/>
      <c r="C3" s="7"/>
      <c r="D3" s="7"/>
      <c r="E3" s="7"/>
      <c r="F3" s="7"/>
      <c r="G3" s="7"/>
      <c r="H3" s="7"/>
      <c r="I3" s="7"/>
      <c r="J3" s="7"/>
      <c r="K3" s="50"/>
      <c r="L3" s="8"/>
      <c r="M3" s="8"/>
      <c r="N3" s="8"/>
      <c r="O3" s="6"/>
    </row>
    <row r="4" spans="1:15" ht="51" x14ac:dyDescent="0.2">
      <c r="A4" s="12" t="s">
        <v>1</v>
      </c>
      <c r="B4" s="127" t="s">
        <v>2</v>
      </c>
      <c r="C4" s="128"/>
      <c r="D4" s="128"/>
      <c r="E4" s="128"/>
      <c r="F4" s="128"/>
      <c r="G4" s="128"/>
      <c r="H4" s="128"/>
      <c r="I4" s="128"/>
      <c r="J4" s="129"/>
      <c r="K4" s="56" t="s">
        <v>3</v>
      </c>
      <c r="L4" s="24" t="s">
        <v>4</v>
      </c>
      <c r="M4" s="52" t="s">
        <v>182</v>
      </c>
      <c r="N4" s="52" t="s">
        <v>183</v>
      </c>
      <c r="O4" s="24" t="s">
        <v>5</v>
      </c>
    </row>
    <row r="5" spans="1:15" ht="15.75" x14ac:dyDescent="0.2">
      <c r="A5" s="47"/>
      <c r="B5" s="141" t="s">
        <v>159</v>
      </c>
      <c r="C5" s="142"/>
      <c r="D5" s="142"/>
      <c r="E5" s="142"/>
      <c r="F5" s="142"/>
      <c r="G5" s="142"/>
      <c r="H5" s="142"/>
      <c r="I5" s="142"/>
      <c r="J5" s="143"/>
      <c r="K5" s="65"/>
      <c r="L5" s="58"/>
      <c r="M5" s="58"/>
      <c r="N5" s="58"/>
      <c r="O5" s="15"/>
    </row>
    <row r="6" spans="1:15" ht="29.25" customHeight="1" x14ac:dyDescent="0.2">
      <c r="A6" s="48" t="s">
        <v>161</v>
      </c>
      <c r="B6" s="132" t="s">
        <v>160</v>
      </c>
      <c r="C6" s="132"/>
      <c r="D6" s="132"/>
      <c r="E6" s="132"/>
      <c r="F6" s="132"/>
      <c r="G6" s="132"/>
      <c r="H6" s="132"/>
      <c r="I6" s="132"/>
      <c r="J6" s="132"/>
      <c r="K6" s="66">
        <v>500</v>
      </c>
      <c r="L6" s="60">
        <v>5</v>
      </c>
      <c r="M6" s="60">
        <v>8.4000000000000005E-2</v>
      </c>
      <c r="N6" s="71">
        <f>M6*K6</f>
        <v>42</v>
      </c>
      <c r="O6" s="49" t="s">
        <v>225</v>
      </c>
    </row>
    <row r="7" spans="1:15" ht="25.5" x14ac:dyDescent="0.2">
      <c r="A7" s="48" t="s">
        <v>166</v>
      </c>
      <c r="B7" s="132" t="s">
        <v>162</v>
      </c>
      <c r="C7" s="132"/>
      <c r="D7" s="132"/>
      <c r="E7" s="132"/>
      <c r="F7" s="132"/>
      <c r="G7" s="132"/>
      <c r="H7" s="132"/>
      <c r="I7" s="132"/>
      <c r="J7" s="132"/>
      <c r="K7" s="66">
        <v>1</v>
      </c>
      <c r="L7" s="60">
        <v>21</v>
      </c>
      <c r="M7" s="60">
        <v>24.32</v>
      </c>
      <c r="N7" s="71">
        <f>M7*K7</f>
        <v>24.32</v>
      </c>
      <c r="O7" s="49" t="s">
        <v>198</v>
      </c>
    </row>
    <row r="8" spans="1:15" ht="25.5" x14ac:dyDescent="0.2">
      <c r="A8" s="48" t="s">
        <v>168</v>
      </c>
      <c r="B8" s="132" t="s">
        <v>163</v>
      </c>
      <c r="C8" s="132"/>
      <c r="D8" s="132"/>
      <c r="E8" s="132"/>
      <c r="F8" s="132"/>
      <c r="G8" s="132"/>
      <c r="H8" s="132"/>
      <c r="I8" s="132"/>
      <c r="J8" s="132"/>
      <c r="K8" s="66">
        <v>1</v>
      </c>
      <c r="L8" s="60">
        <v>21</v>
      </c>
      <c r="M8" s="60">
        <v>16.21</v>
      </c>
      <c r="N8" s="71">
        <f t="shared" ref="N8:N14" si="0">M8*K8</f>
        <v>16.21</v>
      </c>
      <c r="O8" s="49" t="s">
        <v>199</v>
      </c>
    </row>
    <row r="9" spans="1:15" ht="25.5" x14ac:dyDescent="0.2">
      <c r="A9" s="48" t="s">
        <v>170</v>
      </c>
      <c r="B9" s="132" t="s">
        <v>164</v>
      </c>
      <c r="C9" s="132"/>
      <c r="D9" s="132"/>
      <c r="E9" s="132"/>
      <c r="F9" s="132"/>
      <c r="G9" s="132"/>
      <c r="H9" s="132"/>
      <c r="I9" s="132"/>
      <c r="J9" s="132"/>
      <c r="K9" s="66">
        <v>1</v>
      </c>
      <c r="L9" s="60">
        <v>21</v>
      </c>
      <c r="M9" s="60">
        <v>11.25</v>
      </c>
      <c r="N9" s="71">
        <f t="shared" si="0"/>
        <v>11.25</v>
      </c>
      <c r="O9" s="49" t="s">
        <v>200</v>
      </c>
    </row>
    <row r="10" spans="1:15" ht="25.5" x14ac:dyDescent="0.2">
      <c r="A10" s="48" t="s">
        <v>171</v>
      </c>
      <c r="B10" s="132" t="s">
        <v>165</v>
      </c>
      <c r="C10" s="132"/>
      <c r="D10" s="132"/>
      <c r="E10" s="132"/>
      <c r="F10" s="132"/>
      <c r="G10" s="132"/>
      <c r="H10" s="132"/>
      <c r="I10" s="132"/>
      <c r="J10" s="132"/>
      <c r="K10" s="66">
        <v>1</v>
      </c>
      <c r="L10" s="60">
        <v>21</v>
      </c>
      <c r="M10" s="60">
        <v>8.93</v>
      </c>
      <c r="N10" s="71">
        <f t="shared" si="0"/>
        <v>8.93</v>
      </c>
      <c r="O10" s="49" t="s">
        <v>201</v>
      </c>
    </row>
    <row r="11" spans="1:15" ht="25.5" x14ac:dyDescent="0.2">
      <c r="A11" s="48" t="s">
        <v>172</v>
      </c>
      <c r="B11" s="132" t="s">
        <v>167</v>
      </c>
      <c r="C11" s="132"/>
      <c r="D11" s="132"/>
      <c r="E11" s="132"/>
      <c r="F11" s="132"/>
      <c r="G11" s="132"/>
      <c r="H11" s="132"/>
      <c r="I11" s="132"/>
      <c r="J11" s="132"/>
      <c r="K11" s="66">
        <v>1</v>
      </c>
      <c r="L11" s="60">
        <v>21</v>
      </c>
      <c r="M11" s="60">
        <v>9.52</v>
      </c>
      <c r="N11" s="71">
        <f t="shared" si="0"/>
        <v>9.52</v>
      </c>
      <c r="O11" s="49" t="s">
        <v>202</v>
      </c>
    </row>
    <row r="12" spans="1:15" ht="25.5" x14ac:dyDescent="0.2">
      <c r="A12" s="48" t="s">
        <v>173</v>
      </c>
      <c r="B12" s="132" t="s">
        <v>169</v>
      </c>
      <c r="C12" s="132"/>
      <c r="D12" s="132"/>
      <c r="E12" s="132"/>
      <c r="F12" s="132"/>
      <c r="G12" s="132"/>
      <c r="H12" s="132"/>
      <c r="I12" s="132"/>
      <c r="J12" s="132"/>
      <c r="K12" s="66">
        <v>1</v>
      </c>
      <c r="L12" s="60">
        <v>21</v>
      </c>
      <c r="M12" s="61">
        <v>9.1999999999999993</v>
      </c>
      <c r="N12" s="71">
        <f t="shared" si="0"/>
        <v>9.1999999999999993</v>
      </c>
      <c r="O12" s="49" t="s">
        <v>203</v>
      </c>
    </row>
    <row r="13" spans="1:15" ht="25.5" x14ac:dyDescent="0.2">
      <c r="A13" s="48" t="s">
        <v>194</v>
      </c>
      <c r="B13" s="132" t="s">
        <v>174</v>
      </c>
      <c r="C13" s="132"/>
      <c r="D13" s="132"/>
      <c r="E13" s="132"/>
      <c r="F13" s="132"/>
      <c r="G13" s="132"/>
      <c r="H13" s="132"/>
      <c r="I13" s="132"/>
      <c r="J13" s="132"/>
      <c r="K13" s="66">
        <v>2</v>
      </c>
      <c r="L13" s="60">
        <v>21</v>
      </c>
      <c r="M13" s="60">
        <v>7.26</v>
      </c>
      <c r="N13" s="72">
        <f>M13*K13</f>
        <v>14.52</v>
      </c>
      <c r="O13" s="49" t="s">
        <v>204</v>
      </c>
    </row>
    <row r="14" spans="1:15" ht="25.5" x14ac:dyDescent="0.2">
      <c r="A14" s="48" t="s">
        <v>195</v>
      </c>
      <c r="B14" s="132" t="s">
        <v>175</v>
      </c>
      <c r="C14" s="132"/>
      <c r="D14" s="132"/>
      <c r="E14" s="132"/>
      <c r="F14" s="132"/>
      <c r="G14" s="132"/>
      <c r="H14" s="132"/>
      <c r="I14" s="132"/>
      <c r="J14" s="132"/>
      <c r="K14" s="66">
        <v>2</v>
      </c>
      <c r="L14" s="60">
        <v>21</v>
      </c>
      <c r="M14" s="60">
        <v>7.26</v>
      </c>
      <c r="N14" s="72">
        <f t="shared" si="0"/>
        <v>14.52</v>
      </c>
      <c r="O14" s="49" t="s">
        <v>205</v>
      </c>
    </row>
    <row r="15" spans="1:15" ht="26.25" customHeight="1" x14ac:dyDescent="0.2">
      <c r="A15" s="48" t="s">
        <v>196</v>
      </c>
      <c r="B15" s="132" t="s">
        <v>176</v>
      </c>
      <c r="C15" s="132"/>
      <c r="D15" s="132"/>
      <c r="E15" s="132"/>
      <c r="F15" s="132"/>
      <c r="G15" s="132"/>
      <c r="H15" s="132"/>
      <c r="I15" s="132"/>
      <c r="J15" s="132"/>
      <c r="K15" s="49">
        <v>1500</v>
      </c>
      <c r="L15" s="60">
        <v>5</v>
      </c>
      <c r="M15" s="60">
        <v>7.9799999999999996E-2</v>
      </c>
      <c r="N15" s="71">
        <f>M15*K15</f>
        <v>119.69999999999999</v>
      </c>
      <c r="O15" s="49" t="s">
        <v>226</v>
      </c>
    </row>
    <row r="17" spans="2:10" ht="70.5" customHeight="1" x14ac:dyDescent="0.2">
      <c r="B17" s="103" t="s">
        <v>197</v>
      </c>
      <c r="C17" s="104"/>
      <c r="D17" s="104"/>
      <c r="E17" s="104"/>
      <c r="F17" s="104"/>
      <c r="G17" s="104"/>
      <c r="H17" s="104"/>
      <c r="I17" s="104"/>
      <c r="J17" s="104"/>
    </row>
  </sheetData>
  <mergeCells count="13">
    <mergeCell ref="B6:J6"/>
    <mergeCell ref="B4:J4"/>
    <mergeCell ref="B5:J5"/>
    <mergeCell ref="B17:J17"/>
    <mergeCell ref="B13:J13"/>
    <mergeCell ref="B14:J14"/>
    <mergeCell ref="B15:J15"/>
    <mergeCell ref="B7:J7"/>
    <mergeCell ref="B8:J8"/>
    <mergeCell ref="B9:J9"/>
    <mergeCell ref="B10:J10"/>
    <mergeCell ref="B11:J11"/>
    <mergeCell ref="B12:J12"/>
  </mergeCells>
  <pageMargins left="0.51181102362204722" right="0.51181102362204722" top="0.55118110236220474" bottom="0.35433070866141736"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pirstines 7</vt:lpstr>
      <vt:lpstr>11 gr.</vt:lpstr>
      <vt:lpstr>12 gr.</vt:lpstr>
      <vt:lpstr>pr.intens.ter.</vt:lpstr>
      <vt:lpstr>pr.vaikams</vt:lpstr>
      <vt:lpstr>kt. priemones</vt:lpstr>
      <vt:lpstr>vaistines tara</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KUL Grafikai</dc:creator>
  <cp:lastModifiedBy>Meleta Prunskaite</cp:lastModifiedBy>
  <cp:lastPrinted>2015-12-30T09:28:39Z</cp:lastPrinted>
  <dcterms:created xsi:type="dcterms:W3CDTF">2014-09-12T11:27:58Z</dcterms:created>
  <dcterms:modified xsi:type="dcterms:W3CDTF">2015-12-30T09:29:23Z</dcterms:modified>
</cp:coreProperties>
</file>