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j.kuzmaite\Desktop\10064_Reagentai mikrobiologiniams tyrimams\Sutartys\Bioeksma\"/>
    </mc:Choice>
  </mc:AlternateContent>
  <xr:revisionPtr revIDLastSave="0" documentId="13_ncr:1_{85A7C204-2132-4B06-A0E1-428745FC0D30}" xr6:coauthVersionLast="47" xr6:coauthVersionMax="47" xr10:uidLastSave="{00000000-0000-0000-0000-000000000000}"/>
  <bookViews>
    <workbookView xWindow="-108" yWindow="-108" windowWidth="23256" windowHeight="12576" xr2:uid="{00000000-000D-0000-FFFF-FFFF00000000}"/>
  </bookViews>
  <sheets>
    <sheet name="Pasiūlyma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3" l="1"/>
  <c r="K26" i="3"/>
  <c r="K25" i="3"/>
  <c r="K24" i="3"/>
  <c r="K23" i="3"/>
  <c r="K44" i="3"/>
  <c r="J44" i="3" s="1"/>
  <c r="K43" i="3"/>
  <c r="J43" i="3" s="1"/>
  <c r="K42" i="3"/>
  <c r="J42" i="3" s="1"/>
  <c r="K41" i="3"/>
  <c r="J41" i="3" s="1"/>
  <c r="K40" i="3"/>
  <c r="J40" i="3" s="1"/>
  <c r="K39" i="3"/>
  <c r="J39" i="3" s="1"/>
  <c r="K38" i="3"/>
  <c r="J38" i="3" s="1"/>
  <c r="K37" i="3"/>
  <c r="K36" i="3"/>
  <c r="J36" i="3" s="1"/>
  <c r="K35" i="3"/>
  <c r="J35" i="3" s="1"/>
  <c r="K53" i="3"/>
  <c r="K75" i="3"/>
  <c r="K74" i="3"/>
  <c r="K73" i="3"/>
  <c r="K72" i="3"/>
  <c r="L44" i="3"/>
  <c r="L43" i="3"/>
  <c r="L42" i="3"/>
  <c r="L41" i="3"/>
  <c r="L40" i="3"/>
  <c r="L39" i="3"/>
  <c r="L38" i="3"/>
  <c r="L37" i="3"/>
  <c r="J37" i="3"/>
  <c r="L36" i="3"/>
  <c r="L35" i="3"/>
  <c r="L45" i="3" l="1"/>
  <c r="L47" i="3" s="1"/>
  <c r="L46" i="3" s="1"/>
  <c r="L26" i="3"/>
  <c r="J26" i="3"/>
  <c r="L25" i="3"/>
  <c r="J25" i="3"/>
  <c r="L24" i="3"/>
  <c r="J24" i="3"/>
  <c r="L23" i="3"/>
  <c r="J23" i="3"/>
  <c r="L75" i="3"/>
  <c r="J75" i="3"/>
  <c r="L74" i="3"/>
  <c r="J74" i="3"/>
  <c r="L73" i="3"/>
  <c r="J73" i="3"/>
  <c r="L72" i="3"/>
  <c r="J72" i="3"/>
  <c r="L53" i="3"/>
  <c r="L54" i="3" s="1"/>
  <c r="J53" i="3"/>
  <c r="L62" i="3"/>
  <c r="L63" i="3" s="1"/>
  <c r="L65" i="3" s="1"/>
  <c r="L64" i="3" s="1"/>
  <c r="J62" i="3"/>
  <c r="L27" i="3" l="1"/>
  <c r="L29" i="3" s="1"/>
  <c r="L28" i="3" s="1"/>
  <c r="L76" i="3"/>
  <c r="L78" i="3" s="1"/>
  <c r="L77" i="3" s="1"/>
  <c r="L56" i="3"/>
  <c r="L55" i="3" s="1"/>
  <c r="L87" i="3"/>
  <c r="L86" i="3"/>
  <c r="L85" i="3"/>
  <c r="L84" i="3"/>
  <c r="K84" i="3"/>
  <c r="J84" i="3" s="1"/>
  <c r="K85" i="3"/>
  <c r="J85" i="3" s="1"/>
  <c r="K86" i="3"/>
  <c r="J86" i="3" s="1"/>
  <c r="K87" i="3"/>
  <c r="J87" i="3" s="1"/>
  <c r="L88" i="3" l="1"/>
  <c r="L90" i="3" s="1"/>
  <c r="L89" i="3" s="1"/>
</calcChain>
</file>

<file path=xl/sharedStrings.xml><?xml version="1.0" encoding="utf-8"?>
<sst xmlns="http://schemas.openxmlformats.org/spreadsheetml/2006/main" count="274" uniqueCount="139">
  <si>
    <t>/pildo tiekėjas/</t>
  </si>
  <si>
    <t xml:space="preserve"> Eil. Nr.</t>
  </si>
  <si>
    <t>Siūlomos pakuotės įkainis, Eur be PVM</t>
  </si>
  <si>
    <t>Siūlomos pakuotės įkainis, Eur su PVM</t>
  </si>
  <si>
    <t>1.1.</t>
  </si>
  <si>
    <t>1.</t>
  </si>
  <si>
    <t>PVM dydis (taikomas pakuotei) (Eur)</t>
  </si>
  <si>
    <t>Tyrimų pavadinimai  /                                                                       Reagentų ir / ar papildomų priemonių pavadinimai</t>
  </si>
  <si>
    <t>PVM tarifas (taikomas pakuotei) (%)</t>
  </si>
  <si>
    <t>Tais atvejais, kai pagal galiojančius teisės aktus tiekėjui nereikia mokėti PVM, jis nurodo priežastis, dėl kurių PVM nemoka:</t>
  </si>
  <si>
    <t>Jeigu įsigyjamam pirkimo objektui netaikomas PVM arba taikomas lengvatinis PVM tarifas, pirkimo vykdytojas apie tai informaciją turėtų nurodyti šioje formoje arba konkretaus pirkimo sąlygose: 
prekėms taikomas 5 proc. ir / ar 21 proc. PVM tarifas.</t>
  </si>
  <si>
    <t>1 PRIEDO „PASIŪLYMO FORMA IR TECHNINĖ SPECIFIKACIJA" PRIEDAS</t>
  </si>
  <si>
    <t>Gamintojas, komercinis prekės pavadinimas, gamintojo katalogo Nr., gamintojo katalogo puslapio Nr.*</t>
  </si>
  <si>
    <t xml:space="preserve">Siūloma pakuotė </t>
  </si>
  <si>
    <t xml:space="preserve">Reikalavimai </t>
  </si>
  <si>
    <t>Tioglikolinė terpė</t>
  </si>
  <si>
    <t>Triptono sojos buljonas</t>
  </si>
  <si>
    <t>Triptono sojos agaras</t>
  </si>
  <si>
    <t>1.2.</t>
  </si>
  <si>
    <t>1.3.</t>
  </si>
  <si>
    <t>1.4.</t>
  </si>
  <si>
    <t>1.1-1.4 pozicijoms išlaikomas tas pats gamintojas</t>
  </si>
  <si>
    <t>Išfasavimas</t>
  </si>
  <si>
    <t>500 g</t>
  </si>
  <si>
    <t>4,5 kg</t>
  </si>
  <si>
    <t>Preliminarus reagentų kiekis per              36 mėnesius</t>
  </si>
  <si>
    <t>Siūlomų pakuočių kiekis pagal preliminarų kiekį (poreikį)</t>
  </si>
  <si>
    <t>Bendra palyginamoji I pirkimo objekto dalies pasiūlymo kaina, Eur su PVM:</t>
  </si>
  <si>
    <t xml:space="preserve">I PIRKIMO OBJEKTO DALIS
REAGENTAI IR PAPILDOMOS PRIEMONĖS MIKROBIOLOGINIŲ TYRIMŲ ATLIKIMUI
</t>
  </si>
  <si>
    <t xml:space="preserve">Gausinimo dehidratuotos terpės </t>
  </si>
  <si>
    <t>1.5.</t>
  </si>
  <si>
    <t>1.6.</t>
  </si>
  <si>
    <t>1.7.</t>
  </si>
  <si>
    <t>1.8.</t>
  </si>
  <si>
    <t>1.9.</t>
  </si>
  <si>
    <t>1.10.</t>
  </si>
  <si>
    <t>3 kg</t>
  </si>
  <si>
    <t>vnt.</t>
  </si>
  <si>
    <t>1 vnt.</t>
  </si>
  <si>
    <t>ml</t>
  </si>
  <si>
    <t xml:space="preserve">Laboratoriniai indai priemonėms terpių gamybai </t>
  </si>
  <si>
    <t xml:space="preserve">XXIV PIRKIMO OBJEKTO DALIS
REAGENTAI IR PAPILDOMOS PRIEMONĖS MIKROBIOLOGINIŲ TYRIMŲ ATLIKIMUI
</t>
  </si>
  <si>
    <t>Cheminis (vidinis) integratorius SteriGage garo sterilizatoriui</t>
  </si>
  <si>
    <t>Cheminis (išorinis) indikatorius (juosta) garo sterilizatoriui</t>
  </si>
  <si>
    <t>Autoklavo FEDEGARI kontrolės atsakymams terminis popierius 55mm</t>
  </si>
  <si>
    <t xml:space="preserve">XXX PIRKIMO OBJEKTO DALIS
REAGENTAI IR PAPILDOMOS PRIEMONĖS MIKROBIOLOGINIŲ TYRIMŲ ATLIKIMUI
</t>
  </si>
  <si>
    <t xml:space="preserve">Sausa triušio plazma </t>
  </si>
  <si>
    <t xml:space="preserve">XXXIII PIRKIMO OBJEKTO DALIS
REAGENTAI IR PAPILDOMOS PRIEMONĖS MIKROBIOLOGINIŲ TYRIMŲ ATLIKIMUI
</t>
  </si>
  <si>
    <t>Stiklo rutuliukai</t>
  </si>
  <si>
    <t>kg</t>
  </si>
  <si>
    <t xml:space="preserve">XLIII PIRKIMO OBJEKTO DALIS
REAGENTAI IR PAPILDOMOS PRIEMONĖS MIKROBIOLOGINIŲ TYRIMŲ ATLIKIMUI
</t>
  </si>
  <si>
    <t xml:space="preserve">Antimikrobiniai vaistai  M.tuberkulosis  tyrimui </t>
  </si>
  <si>
    <t>Izoniazidas an.gr.</t>
  </si>
  <si>
    <t>Streptomicinas an.gr.</t>
  </si>
  <si>
    <t>Etambutolis an.gr.</t>
  </si>
  <si>
    <t>Rifampicinas an.gr</t>
  </si>
  <si>
    <t xml:space="preserve">XLV PIRKIMO OBJEKTO DALIS
REAGENTAI IR PAPILDOMOS PRIEMONĖS MIKROBIOLOGINIŲ TYRIMŲ ATLIKIMUI
</t>
  </si>
  <si>
    <t>Bendra pakuočių kaina Eur be PVM</t>
  </si>
  <si>
    <t>12 (7x8)</t>
  </si>
  <si>
    <t>Bendra palyginamoji I pirkimo objekto dalies pasiūlymo kaina, Eur be PVM:</t>
  </si>
  <si>
    <t>Bendras PVM, Eur:</t>
  </si>
  <si>
    <t>Bendra palyginamoji XXIV pirkimo objekto dalies pasiūlymo kaina, Eur be PVM:</t>
  </si>
  <si>
    <t>Bendra palyginamoji XXIV pirkimo objekto dalies pasiūlymo kaina, Eur su PVM:</t>
  </si>
  <si>
    <t>Bendra palyginamoji XXX pirkimo objekto dalies pasiūlymo kaina, Eur be PVM:</t>
  </si>
  <si>
    <t>Bendra palyginamoji XXX pirkimo objekto dalies pasiūlymo kaina, Eur su PVM:</t>
  </si>
  <si>
    <t>Bendra palyginamoji XXXIII pirkimo objekto dalies pasiūlymo kaina, Eur be PVM:</t>
  </si>
  <si>
    <t>Bendra palyginamoji XXXIII pirkimo objekto dalies pasiūlymo kaina, Eur su PVM:</t>
  </si>
  <si>
    <t>Bendra palyginamoji XLIII pirkimo objekto dalies pasiūlymo kaina, Eur be PVM:</t>
  </si>
  <si>
    <t>Bendra palyginamoji XLIII pirkimo objekto dalies pasiūlymo kaina, Eur su PVM:</t>
  </si>
  <si>
    <t>Bendra palyginamoji XLV pirkimo objekto dalies pasiūlymo kaina, Eur be PVM:</t>
  </si>
  <si>
    <t>Bendra palyginamoji XLV pirkimo objekto dalies pasiūlymo kaina, Eur su PVM:</t>
  </si>
  <si>
    <t>30x45 cm</t>
  </si>
  <si>
    <t>60x70 cm</t>
  </si>
  <si>
    <t>Užsukamu plastikiniu kamščiu, autoklavuojami 0,5 l talpos</t>
  </si>
  <si>
    <t>Užsukamu plastikiniu kamščiu, autoklavuojami 0,25 l talpos</t>
  </si>
  <si>
    <r>
      <t xml:space="preserve">1,25-1,65 mm </t>
    </r>
    <r>
      <rPr>
        <sz val="11"/>
        <color theme="1"/>
        <rFont val="Symbol"/>
        <family val="1"/>
        <charset val="2"/>
      </rPr>
      <t>Æ</t>
    </r>
    <r>
      <rPr>
        <sz val="11"/>
        <color theme="1"/>
        <rFont val="Times New Roman"/>
        <family val="1"/>
      </rPr>
      <t xml:space="preserve"> </t>
    </r>
  </si>
  <si>
    <r>
      <t xml:space="preserve">Pirkimo objektas skaidomas į </t>
    </r>
    <r>
      <rPr>
        <b/>
        <u/>
        <sz val="12"/>
        <color theme="1"/>
        <rFont val="Times New Roman"/>
        <family val="1"/>
      </rPr>
      <t>47 (keturiasdešimt septynias) dalis</t>
    </r>
    <r>
      <rPr>
        <b/>
        <sz val="12"/>
        <color theme="1"/>
        <rFont val="Times New Roman"/>
        <family val="1"/>
      </rPr>
      <t xml:space="preserve">. Tiekėjas gali pateikti konkretų pasiūlymą vienai, kelioms ar visoms pirkimo objekto dalims. Tiekėjas konkretų pasiūlymą privalo pateikti visai atitinkamos pirkimo objekto dalies apimčiai. </t>
    </r>
  </si>
  <si>
    <t>XII, XIII, XL  ir XLIV pirkimo objekto dalims reikalinga įranga panaudai</t>
  </si>
  <si>
    <t xml:space="preserve">Imunochromatografiniai testai, skirti patogeno nustatymui išmatose. Kiekvienas testas turi turėti teigiamą kontrolę, adaptuotas rinkinio vidaus kokybės kontrolei arba pateikti testo kokybės kontrolę. Reakcijos trukmė iki 15 min.. Nereikalingas centrifugavimas.  Testų galiojimo laikas nemažiau 24 mėn. Laikymo sąlygos- kambario temperatūra. Rinkinyje pateikiamos visos priemonės tyrimui atlikti. </t>
  </si>
  <si>
    <t xml:space="preserve">Lėkštelė svėrimui  </t>
  </si>
  <si>
    <t>Ne mažesnė nei 100 mm skersmens</t>
  </si>
  <si>
    <t xml:space="preserve">Maišas autoklavavimui </t>
  </si>
  <si>
    <t xml:space="preserve">Butelis su kamščiu, </t>
  </si>
  <si>
    <t>Butelis su kamščiu</t>
  </si>
  <si>
    <t>Biologinis indikatorius garo sterilizatoriui (G. Stearothermophilus)</t>
  </si>
  <si>
    <t>Ph indikatoriaus juostelė (ph 6,0- 8,1 )</t>
  </si>
  <si>
    <t>1,5 kg</t>
  </si>
  <si>
    <t>6 000</t>
  </si>
  <si>
    <t>1 kg</t>
  </si>
  <si>
    <t>3 000</t>
  </si>
  <si>
    <t>5 kg</t>
  </si>
  <si>
    <t>Galiojimo laikas ne mažau 12 mėn. Ne mažiau 1 gramo talpos</t>
  </si>
  <si>
    <t>5 200</t>
  </si>
  <si>
    <t>4 000</t>
  </si>
  <si>
    <t xml:space="preserve">Testai Virškinamojo trakto sutrikimų nustatymui išmatose </t>
  </si>
  <si>
    <t>Testas norovirusų, rotavirusų, adenovirusų antigenų nustatymui</t>
  </si>
  <si>
    <t>Testas astroviruso nustatymui</t>
  </si>
  <si>
    <t>Testas C.difficile gliutamato dehidrogenazės ir toksinų A,B nustatymui</t>
  </si>
  <si>
    <t xml:space="preserve">Testas E.coli (0157); verotoksino -1; verotoksinas -2 nustatymui </t>
  </si>
  <si>
    <t>Rinkinyje ne mažiau 20 testų.</t>
  </si>
  <si>
    <t>Rinkinyje ne mažiau 10 testų.</t>
  </si>
  <si>
    <t xml:space="preserve">Išmatų mėginyje ir iš išmatų išaugintoje kultūroje. Rinkinyje ne mažiau 20 testų. </t>
  </si>
  <si>
    <r>
      <t xml:space="preserve">PASTABOS / REIKALAVIMAI PREKĖMS (taikoma visoms pirkimo objekto dalims):						
1. Visos siūlomos prekės turi būti originalios.                                                                                                                                                                                                                                                                                                                 
2. Bendra palyginamoji pasiūlymo kaina naudojama tik tiekėjų pasiūlymų įvertinimui. Lentelėje nurodyti preliminarūs kiekiai, naudojami pasiūlymų vertinime, nebus laikomi maksimaliais. Pradinės sutarties vertė lygi maksimaliai pirkimui skirtai lėšų sumai be PVM.  .                                                                                                                                            
3. *Tiekėjas kartu su pasiūlymu turi pateikti siūlomų prekių gamintojų katalogus (prekių aprašymus). Prekių katalogai (prekių aprašymai) pateikiami lietuvių ir/arba anglų kalba.
4. **Tiekėjas, </t>
    </r>
    <r>
      <rPr>
        <b/>
        <u/>
        <sz val="12"/>
        <rFont val="Times New Roman"/>
        <family val="1"/>
      </rPr>
      <t>komisijai pareikalavus</t>
    </r>
    <r>
      <rPr>
        <b/>
        <sz val="12"/>
        <rFont val="Times New Roman"/>
        <family val="1"/>
      </rPr>
      <t>, turės pateikti siūlomos prekės pavyzdžius (XX pirkimo dalies Eil. Nr. 1.9, XXI pirkimo dalies Eil. Nr. 1.6, XXVII-XXIX pirkimo dalims) - 1 vnt. Prekių pavyzdžių nereikalaujama pateikti kartu su pasiūlymu. Viešojo pirkimo komisijai, nusprendus jų reikalauti ir paprašius,  per 5 darbo dienas adresu VšĮ Respublikinė Panevėžio ligoninė – Smėlynės g. 25, Panevėžys 35144, juos turės pateikti galimai ekonomiškai naudingiausią pasiūlymą pateikęs tiekėjas.
- Pavyzdžio vertinimas: savybės nustatomos apžiūrint prekę, tiriant atitinkamais prietaisais.
- Prekių pavyzdžių pristatymo laikas turi būti suderinamas su ligoninės paskirtu kontaktiniu asmeniu ne vėliau, kaip likus 3 darbo dienoms iki prekių pavyzdžių pristatymo. Kontaktinis asmuo: Diana Žilytė; tl. +37062093212; diana.zilyte@panevezioligonine.lt 
- Pristatomo prekės pavyzdžio pakuotė ir (ar) prekės pavyzdys turi būti pažymėti etiketėmis su užrašu „Prekės pavyzdys teikiamas pirkimui – „Reagentų ir papildomų priemonių mikrobiologinių tyrimų atlikimui pirkimas. .....pirkimo objekto dalis",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 Jei prekės susideda iš komplektuojančių dalių, visos dalys pristačius prekės pavyzdžius turi būti surinktos taip, kad prekę galima būtų naudoti pagal paskirtį.              
- Prekių pavyzdžių pristatymo ir atsiėmimo (jei tokių bus) išlaidas dengia patys tiekėjai. Perkančioji organizacija neprisiima prekių pavyzdžių atsitiktinio sugadinimo ar sunaikinimo išlaidų.</t>
    </r>
  </si>
  <si>
    <t>CerTest Biotes S.L.; CerTest Rota + Adeno + Noro GI/GII Triple Card (20 tests kit with stool vials + PC); Kat. Nr. RA872001VC</t>
  </si>
  <si>
    <t>1 rink. - 20 testų</t>
  </si>
  <si>
    <t>260 rink.</t>
  </si>
  <si>
    <t>25 rink.</t>
  </si>
  <si>
    <t>200 rink.</t>
  </si>
  <si>
    <t>6 rink.</t>
  </si>
  <si>
    <t>CerTest Biotes S.L.; CerTest Astrovirus Card (20 tests kit with stool vials + PC); Kat. Nr.: AT820001VC</t>
  </si>
  <si>
    <t>CerTest Biotes S.L.; CerTest C. difficile GDH + Toxin A + B Triple Card (20 tests kit with stool vials + PC); Kat. Nr.: GX872001VC</t>
  </si>
  <si>
    <t>CerTest Biotes S.L.; E. coli O157 + VT1 + VT2 Triple Card; Kat. Nr. EX872001VC</t>
  </si>
  <si>
    <t>Maitinamasis buljonas (nutrient broth)</t>
  </si>
  <si>
    <t>Sigmund Lindner
Kat. Nr. 201-0471
https://export.vwr.com/store/catalog/product.jsp?catalog_number=201-0471</t>
  </si>
  <si>
    <t xml:space="preserve">10 ml </t>
  </si>
  <si>
    <t>VWR Chemicals
Kat. Nr. 673030ZL
https://www.reactivosparadiagnostico.com/customers/viewTDS.php?file=673030ZL_EN.pdf&amp;id=79cf00d9941c1e3a835c81f4127b5735a00f4bccc7adae3</t>
  </si>
  <si>
    <t>5 g</t>
  </si>
  <si>
    <t>Thermo Scientific
Kat. Nr. ACRO122600050
https://export.vwr.com/store/catalog/product.jsp?catalog_number=ACRO122600050</t>
  </si>
  <si>
    <t>Thermo Scientific
Kat. Nr. ACRO455340050 
https://export.vwr.com/store/catalog/product.jsp?catalog_number=ACRO455340050</t>
  </si>
  <si>
    <t>Thermo Scientific
Kat. Nr.  J60695.06  
https://export.vwr.com/store/catalog/product.jsp?catalog_number=J60695.06</t>
  </si>
  <si>
    <t>Thermo Scientific
Kat. Nr. ACRO455620050  
https://export.vwr.com/store/catalog/product.jsp?catalog_number=ACRO455620050</t>
  </si>
  <si>
    <t>500 vnt.</t>
  </si>
  <si>
    <t>VWR Chemicals
Kat. Nr. 84681.0500
https://export.vwr.com/assetsvc/asset/ru_RU/id/11600974/contents/tds_vwrc_84681_db_11_06_13.pdf</t>
  </si>
  <si>
    <t>VWR Chemicals
Kat. Nr. 84662.0500
https://www.reactivosparadiagnostico.com/customers/viewTDS.php?file=84662.0500_EN.pdf&amp;id=71e406d5f465941b9ba1dc96875ed9014936d0d8792fb18</t>
  </si>
  <si>
    <t>VWR Chemicals
Kat. Nr. 84675.0500
https://export.vwr.com/assetsvc/asset/ru_RU/id/11600969/contents/tds_vwrc_84675_db_11_06_13.pdf</t>
  </si>
  <si>
    <t>VWR Chemicals
Kat. Nr. 84602.0500
https://export.vwr.com/assetsvc/asset/ru_RU/id/11776012/contents/tds_vwrc_846020500.pdf</t>
  </si>
  <si>
    <t>10 vnt.</t>
  </si>
  <si>
    <t>100 vnt.</t>
  </si>
  <si>
    <t>VWR International
Kat. Nr. 611-3659
https://export.vwr.com/store/catalog/product.jsp?catalog_number=611-3659</t>
  </si>
  <si>
    <t>VWR International
Kat. Nr. 129-0580
https://export.vwr.com/store/product?keyword=129-0580</t>
  </si>
  <si>
    <t>Greiner Bio-One
Kat. Nr. 646201
https://shop.gbo.com/en/row/products/bioscience/microbiology-bacteriology/disposal-bags/646201.html</t>
  </si>
  <si>
    <t>Technosklo
Kat. Nr. 632 414 321 500
https://www.technosklo.com/en/katalog/laboratory-glass/reagent-bottles-acc-to-din/with-screw-gl-clear</t>
  </si>
  <si>
    <t>Technosklo
Kat. Nr. 632 414 321 250
https://www.technosklo.com/en/katalog/laboratory-glass/reagent-bottles-acc-to-din/with-screw-gl-clear</t>
  </si>
  <si>
    <t>3M
Kat. Nr. 1243B
https://www.3mireland.ie/3M/en_IE/p/dc/v101092150/</t>
  </si>
  <si>
    <t>BRAND
Kat. Nr. 61750
https://shop.brand.de/en/sterilization-indicator-tape-for-temperature-indication-crepe-paper-self-adhesive-p7228.html</t>
  </si>
  <si>
    <t>15 vnt.</t>
  </si>
  <si>
    <t>Merck
Kat. Nr. 1.10274.0001
https://www.merckmillipore.com/INTL/en/product/Sterikon-plus-Bioindicator,MDA_CHEM-110274?ReferrerURL=https%3A%2F%2Fwww.google.com%2F</t>
  </si>
  <si>
    <t>https://fedegari.com/en/fedegari-spare-parts/</t>
  </si>
  <si>
    <t>VWR International
Kat. Nr. 85414.601
https://export.vwr.com/store/product?keyword=85414.601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</si>
</sst>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Red]0.00"/>
  </numFmts>
  <fonts count="23" x14ac:knownFonts="1">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b/>
      <i/>
      <sz val="11"/>
      <color theme="1"/>
      <name val="Times New Roman"/>
      <family val="1"/>
    </font>
    <font>
      <sz val="11"/>
      <color rgb="FF000000"/>
      <name val="Times New Roman"/>
      <family val="1"/>
    </font>
    <font>
      <b/>
      <sz val="12"/>
      <color rgb="FF000000"/>
      <name val="Times New Roman"/>
      <family val="1"/>
    </font>
    <font>
      <b/>
      <i/>
      <sz val="12"/>
      <color theme="1"/>
      <name val="Times New Roman"/>
      <family val="1"/>
    </font>
    <font>
      <sz val="10"/>
      <name val="Arial"/>
      <family val="2"/>
    </font>
    <font>
      <sz val="11"/>
      <color theme="1"/>
      <name val="Times New Roman"/>
      <family val="1"/>
    </font>
    <font>
      <sz val="11"/>
      <color theme="1"/>
      <name val="Symbol"/>
      <family val="1"/>
      <charset val="2"/>
    </font>
    <font>
      <b/>
      <sz val="12"/>
      <name val="Times New Roman"/>
      <family val="1"/>
    </font>
    <font>
      <sz val="12"/>
      <name val="Times New Roman"/>
      <family val="1"/>
    </font>
    <font>
      <b/>
      <u/>
      <sz val="12"/>
      <color theme="1"/>
      <name val="Times New Roman"/>
      <family val="1"/>
    </font>
    <font>
      <sz val="10.5"/>
      <color theme="1"/>
      <name val="Times New Roman"/>
      <family val="1"/>
    </font>
    <font>
      <b/>
      <u/>
      <sz val="12"/>
      <name val="Times New Roman"/>
      <family val="1"/>
    </font>
    <font>
      <sz val="11"/>
      <color theme="4" tint="-0.499984740745262"/>
      <name val="Times New Roman"/>
      <family val="1"/>
    </font>
    <font>
      <b/>
      <sz val="11"/>
      <color theme="4" tint="-0.499984740745262"/>
      <name val="Times New Roman"/>
      <family val="1"/>
    </font>
    <font>
      <sz val="8"/>
      <name val="Times New Roman"/>
      <family val="1"/>
    </font>
    <font>
      <b/>
      <sz val="11"/>
      <color theme="4" tint="-0.499984740745262"/>
      <name val="Times New Roman"/>
      <family val="1"/>
      <charset val="186"/>
    </font>
    <font>
      <u/>
      <sz val="11"/>
      <color theme="10"/>
      <name val="Times New Roman"/>
      <family val="1"/>
    </font>
    <font>
      <b/>
      <i/>
      <sz val="11"/>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Up="1" diagonalDown="1">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9" fillId="0" borderId="0"/>
    <xf numFmtId="0" fontId="21" fillId="0" borderId="0" applyNumberFormat="0" applyFill="0" applyBorder="0" applyAlignment="0" applyProtection="0"/>
  </cellStyleXfs>
  <cellXfs count="109">
    <xf numFmtId="0" fontId="0" fillId="0" borderId="0" xfId="0"/>
    <xf numFmtId="0" fontId="1" fillId="2" borderId="0" xfId="0" applyFont="1" applyFill="1"/>
    <xf numFmtId="0" fontId="1" fillId="0" borderId="0" xfId="0" applyFont="1"/>
    <xf numFmtId="0" fontId="2" fillId="2" borderId="0" xfId="0" applyFont="1" applyFill="1"/>
    <xf numFmtId="0" fontId="2" fillId="2" borderId="0" xfId="0" applyFont="1" applyFill="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wrapText="1"/>
    </xf>
    <xf numFmtId="0" fontId="4" fillId="0" borderId="0" xfId="0" applyFont="1"/>
    <xf numFmtId="0" fontId="4" fillId="3" borderId="5" xfId="0" applyFont="1" applyFill="1" applyBorder="1" applyAlignment="1">
      <alignment horizontal="center" vertical="center"/>
    </xf>
    <xf numFmtId="0" fontId="5" fillId="3" borderId="1" xfId="0" applyFont="1" applyFill="1" applyBorder="1" applyAlignment="1">
      <alignment horizontal="center" vertical="center"/>
    </xf>
    <xf numFmtId="1" fontId="6" fillId="3" borderId="5" xfId="0" applyNumberFormat="1" applyFont="1" applyFill="1" applyBorder="1" applyAlignment="1">
      <alignment horizontal="center" vertical="center" wrapText="1"/>
    </xf>
    <xf numFmtId="0" fontId="5" fillId="4" borderId="0" xfId="0" applyFont="1" applyFill="1" applyAlignment="1">
      <alignment horizontal="center" vertical="center"/>
    </xf>
    <xf numFmtId="2" fontId="2" fillId="2" borderId="0" xfId="0" applyNumberFormat="1" applyFont="1" applyFill="1" applyAlignment="1">
      <alignment horizontal="left" vertical="center" wrapText="1"/>
    </xf>
    <xf numFmtId="0" fontId="1" fillId="2" borderId="0" xfId="0" applyFont="1" applyFill="1" applyAlignment="1">
      <alignment horizontal="center"/>
    </xf>
    <xf numFmtId="2" fontId="1" fillId="2" borderId="0" xfId="0" applyNumberFormat="1" applyFont="1" applyFill="1" applyAlignment="1">
      <alignment horizontal="center" vertical="center" wrapText="1"/>
    </xf>
    <xf numFmtId="0" fontId="1" fillId="0" borderId="0" xfId="0" applyFont="1" applyAlignment="1">
      <alignment horizontal="center"/>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49" fontId="3"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0" fontId="3" fillId="0" borderId="1" xfId="0" applyFont="1" applyBorder="1" applyAlignment="1">
      <alignment horizontal="left" vertical="center"/>
    </xf>
    <xf numFmtId="0" fontId="5" fillId="0" borderId="1" xfId="0" applyFont="1" applyBorder="1" applyAlignment="1">
      <alignment horizontal="center" vertical="center"/>
    </xf>
    <xf numFmtId="49" fontId="3" fillId="0" borderId="1" xfId="0" applyNumberFormat="1" applyFont="1" applyBorder="1" applyAlignment="1">
      <alignment horizontal="center" vertical="center"/>
    </xf>
    <xf numFmtId="0" fontId="4" fillId="0" borderId="5" xfId="0" applyFont="1" applyBorder="1" applyAlignment="1">
      <alignment horizontal="center" vertical="center"/>
    </xf>
    <xf numFmtId="49" fontId="4" fillId="0" borderId="1" xfId="0" applyNumberFormat="1" applyFont="1" applyBorder="1" applyAlignment="1">
      <alignment horizontal="center" vertical="center"/>
    </xf>
    <xf numFmtId="0" fontId="5" fillId="2" borderId="10" xfId="0" applyFont="1" applyFill="1" applyBorder="1" applyAlignment="1">
      <alignment horizontal="center" vertical="center"/>
    </xf>
    <xf numFmtId="0" fontId="3" fillId="0" borderId="1" xfId="0" applyFont="1" applyBorder="1"/>
    <xf numFmtId="0" fontId="5" fillId="0" borderId="3" xfId="0" applyFont="1" applyBorder="1" applyAlignment="1">
      <alignment horizontal="center" vertical="center"/>
    </xf>
    <xf numFmtId="0" fontId="5" fillId="4" borderId="6" xfId="0" applyFont="1" applyFill="1" applyBorder="1" applyAlignment="1">
      <alignment horizontal="center" vertical="center"/>
    </xf>
    <xf numFmtId="0" fontId="5" fillId="3" borderId="0" xfId="0" applyFont="1" applyFill="1" applyAlignment="1">
      <alignment horizontal="center" vertical="center"/>
    </xf>
    <xf numFmtId="0" fontId="4" fillId="3" borderId="7" xfId="0" applyFont="1" applyFill="1" applyBorder="1" applyAlignment="1">
      <alignment horizontal="center" vertical="center"/>
    </xf>
    <xf numFmtId="0" fontId="3" fillId="0" borderId="1" xfId="0" applyFont="1" applyBorder="1" applyAlignment="1">
      <alignment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2" borderId="10"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0" fillId="0" borderId="1" xfId="0" applyBorder="1"/>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49" fontId="0" fillId="3" borderId="1" xfId="0" applyNumberFormat="1" applyFill="1" applyBorder="1" applyAlignment="1">
      <alignment horizontal="center" vertical="center"/>
    </xf>
    <xf numFmtId="1" fontId="6" fillId="0" borderId="5" xfId="0" applyNumberFormat="1" applyFont="1" applyBorder="1" applyAlignment="1">
      <alignment horizontal="center" vertical="center" wrapText="1"/>
    </xf>
    <xf numFmtId="0" fontId="2" fillId="4" borderId="0" xfId="0" applyFont="1" applyFill="1"/>
    <xf numFmtId="0" fontId="14" fillId="4" borderId="0" xfId="0" applyFont="1" applyFill="1"/>
    <xf numFmtId="0" fontId="13" fillId="2" borderId="0" xfId="0" applyFont="1" applyFill="1"/>
    <xf numFmtId="0" fontId="13" fillId="0" borderId="0" xfId="0" applyFont="1"/>
    <xf numFmtId="0" fontId="13" fillId="4" borderId="0" xfId="0" applyFont="1" applyFill="1"/>
    <xf numFmtId="0" fontId="5" fillId="4" borderId="1" xfId="0" applyFont="1" applyFill="1" applyBorder="1" applyAlignment="1">
      <alignment horizontal="center"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1" fillId="0" borderId="11" xfId="0" applyFont="1" applyBorder="1"/>
    <xf numFmtId="0" fontId="1" fillId="0" borderId="6" xfId="0" applyFont="1" applyBorder="1"/>
    <xf numFmtId="0" fontId="1" fillId="0" borderId="12" xfId="0" applyFont="1" applyBorder="1"/>
    <xf numFmtId="0" fontId="1" fillId="0" borderId="13" xfId="0" applyFont="1" applyBorder="1"/>
    <xf numFmtId="0" fontId="3" fillId="0" borderId="1" xfId="0" applyFont="1" applyBorder="1" applyAlignment="1">
      <alignment horizontal="left"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164" fontId="17" fillId="3" borderId="1" xfId="0" applyNumberFormat="1" applyFont="1" applyFill="1" applyBorder="1" applyAlignment="1">
      <alignment horizontal="center" vertical="center" wrapText="1"/>
    </xf>
    <xf numFmtId="164" fontId="17" fillId="0" borderId="0" xfId="0" applyNumberFormat="1" applyFont="1" applyAlignment="1">
      <alignment horizontal="center" vertical="center"/>
    </xf>
    <xf numFmtId="164" fontId="0" fillId="0" borderId="1" xfId="0" applyNumberFormat="1" applyBorder="1"/>
    <xf numFmtId="164" fontId="17"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5" fontId="5" fillId="3" borderId="1" xfId="0" applyNumberFormat="1" applyFont="1" applyFill="1" applyBorder="1" applyAlignment="1">
      <alignment horizontal="center" vertical="center"/>
    </xf>
    <xf numFmtId="49" fontId="0" fillId="3" borderId="1" xfId="0" applyNumberFormat="1" applyFill="1" applyBorder="1" applyAlignment="1">
      <alignment horizontal="left" vertical="center"/>
    </xf>
    <xf numFmtId="0" fontId="0" fillId="0" borderId="1" xfId="0" applyBorder="1" applyAlignment="1">
      <alignment horizontal="left" vertic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wrapText="1"/>
    </xf>
    <xf numFmtId="49" fontId="3" fillId="4" borderId="9" xfId="0" applyNumberFormat="1" applyFont="1" applyFill="1" applyBorder="1" applyAlignment="1">
      <alignment horizontal="right" vertical="center"/>
    </xf>
    <xf numFmtId="49" fontId="3" fillId="4" borderId="8" xfId="0" applyNumberFormat="1" applyFont="1" applyFill="1" applyBorder="1" applyAlignment="1">
      <alignment horizontal="right" vertical="center"/>
    </xf>
    <xf numFmtId="49" fontId="3" fillId="4" borderId="2" xfId="0" applyNumberFormat="1" applyFont="1" applyFill="1" applyBorder="1" applyAlignment="1">
      <alignment horizontal="right" vertical="center"/>
    </xf>
    <xf numFmtId="49" fontId="3" fillId="4" borderId="3" xfId="0" applyNumberFormat="1" applyFont="1" applyFill="1" applyBorder="1" applyAlignment="1">
      <alignment horizontal="right" vertical="center"/>
    </xf>
    <xf numFmtId="49" fontId="3" fillId="4" borderId="4" xfId="0" applyNumberFormat="1" applyFont="1" applyFill="1" applyBorder="1" applyAlignment="1">
      <alignment horizontal="right" vertical="center"/>
    </xf>
    <xf numFmtId="49" fontId="3" fillId="4" borderId="4"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xf>
    <xf numFmtId="0" fontId="5" fillId="4" borderId="6" xfId="0" applyFont="1" applyFill="1" applyBorder="1" applyAlignment="1">
      <alignment horizontal="center" vertical="center"/>
    </xf>
    <xf numFmtId="0" fontId="7"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3" borderId="5" xfId="0" applyFont="1" applyFill="1" applyBorder="1" applyAlignment="1">
      <alignment horizontal="center" vertical="center"/>
    </xf>
    <xf numFmtId="0" fontId="18"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5" fillId="4" borderId="1"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2" fillId="3" borderId="4" xfId="2" applyFont="1" applyFill="1" applyBorder="1" applyAlignment="1">
      <alignment horizontal="center" vertical="center" wrapText="1"/>
    </xf>
    <xf numFmtId="2" fontId="2" fillId="2" borderId="0" xfId="0" applyNumberFormat="1" applyFont="1" applyFill="1" applyAlignment="1">
      <alignment horizontal="left" vertical="center" wrapText="1"/>
    </xf>
    <xf numFmtId="0" fontId="8" fillId="3" borderId="0" xfId="0" applyFont="1" applyFill="1" applyAlignment="1">
      <alignment horizontal="center" vertical="center"/>
    </xf>
    <xf numFmtId="0" fontId="5" fillId="3" borderId="1" xfId="0" applyFont="1" applyFill="1" applyBorder="1" applyAlignment="1">
      <alignment horizontal="center" vertical="center"/>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49" fontId="12" fillId="2" borderId="0" xfId="0" applyNumberFormat="1" applyFont="1" applyFill="1" applyAlignment="1">
      <alignment horizontal="left" vertical="top" wrapText="1"/>
    </xf>
    <xf numFmtId="49" fontId="12" fillId="2" borderId="0" xfId="0" applyNumberFormat="1" applyFont="1" applyFill="1" applyAlignment="1">
      <alignment horizontal="left" vertical="top"/>
    </xf>
  </cellXfs>
  <cellStyles count="3">
    <cellStyle name="Hyperlink" xfId="2" builtinId="8"/>
    <cellStyle name="Normal" xfId="0" builtinId="0" customBuiltin="1"/>
    <cellStyle name="Normal 2" xfId="1" xr:uid="{3ADDE012-5D86-4011-A57B-ECA6E32EC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edegari.com/en/fedegari-spare-pa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F2FAE-69C4-4D76-BE3A-39AF4575D75D}">
  <sheetPr codeName="Sheet3"/>
  <dimension ref="A1:R91"/>
  <sheetViews>
    <sheetView tabSelected="1" topLeftCell="C1" zoomScale="94" zoomScaleNormal="94" workbookViewId="0">
      <selection activeCell="A80" sqref="A80:Q80"/>
    </sheetView>
  </sheetViews>
  <sheetFormatPr defaultColWidth="10.88671875" defaultRowHeight="15.6" x14ac:dyDescent="0.3"/>
  <cols>
    <col min="1" max="1" width="10.88671875" style="2" customWidth="1"/>
    <col min="2" max="2" width="49.109375" style="2" customWidth="1"/>
    <col min="3" max="3" width="55.88671875" style="18" customWidth="1"/>
    <col min="4" max="4" width="13.6640625" style="2" customWidth="1"/>
    <col min="5" max="5" width="14.6640625" style="2" customWidth="1"/>
    <col min="6" max="6" width="15.88671875" style="2" customWidth="1"/>
    <col min="7" max="7" width="14.33203125" style="2" customWidth="1"/>
    <col min="8" max="8" width="13.6640625" style="2" customWidth="1"/>
    <col min="9" max="9" width="15" style="2" customWidth="1"/>
    <col min="10" max="11" width="14.33203125" style="2" customWidth="1"/>
    <col min="12" max="12" width="14.109375" style="2" customWidth="1"/>
    <col min="13" max="14" width="14.5546875" style="2" customWidth="1"/>
    <col min="15" max="15" width="4.88671875" style="2" customWidth="1"/>
    <col min="16" max="16" width="7" style="2" hidden="1" customWidth="1"/>
    <col min="17" max="17" width="3.6640625" style="2" hidden="1" customWidth="1"/>
    <col min="18" max="20" width="25.109375" style="2" customWidth="1"/>
    <col min="21" max="21" width="10.88671875" style="2" customWidth="1"/>
    <col min="22" max="16384" width="10.88671875" style="2"/>
  </cols>
  <sheetData>
    <row r="1" spans="1:17" x14ac:dyDescent="0.3">
      <c r="A1" s="1"/>
      <c r="B1" s="1"/>
      <c r="C1" s="16"/>
      <c r="D1" s="1"/>
      <c r="E1" s="1"/>
      <c r="F1" s="1"/>
      <c r="G1" s="1"/>
      <c r="H1" s="1"/>
      <c r="I1" s="1"/>
      <c r="J1" s="1"/>
      <c r="K1" s="1"/>
      <c r="L1" s="1"/>
      <c r="M1" s="1"/>
      <c r="N1" s="1"/>
      <c r="O1" s="1"/>
      <c r="P1" s="1"/>
      <c r="Q1" s="1"/>
    </row>
    <row r="2" spans="1:17" x14ac:dyDescent="0.3">
      <c r="A2" s="3" t="s">
        <v>11</v>
      </c>
      <c r="B2" s="3"/>
      <c r="C2" s="16"/>
      <c r="D2" s="1"/>
      <c r="E2" s="1"/>
      <c r="F2" s="1"/>
      <c r="G2" s="1"/>
      <c r="H2" s="1"/>
      <c r="I2" s="1"/>
      <c r="J2" s="1"/>
      <c r="K2" s="1"/>
      <c r="L2" s="1"/>
      <c r="M2" s="1"/>
      <c r="N2" s="1"/>
      <c r="O2" s="1"/>
      <c r="P2" s="1"/>
      <c r="Q2" s="1"/>
    </row>
    <row r="3" spans="1:17" x14ac:dyDescent="0.3">
      <c r="A3" s="3"/>
      <c r="B3" s="3"/>
      <c r="C3" s="16"/>
      <c r="D3" s="1"/>
      <c r="E3" s="1"/>
      <c r="F3" s="1"/>
      <c r="G3" s="1"/>
      <c r="H3" s="1"/>
      <c r="I3" s="1"/>
      <c r="J3" s="1"/>
      <c r="K3" s="1"/>
      <c r="L3" s="1"/>
      <c r="M3" s="1"/>
      <c r="N3" s="1"/>
      <c r="O3" s="1"/>
      <c r="P3" s="1"/>
      <c r="Q3" s="1"/>
    </row>
    <row r="4" spans="1:17" ht="12" customHeight="1" x14ac:dyDescent="0.3">
      <c r="A4" s="1"/>
      <c r="B4" s="4"/>
      <c r="C4" s="16"/>
      <c r="D4" s="1"/>
      <c r="E4" s="1"/>
      <c r="F4" s="1"/>
      <c r="G4" s="1"/>
      <c r="H4" s="1"/>
      <c r="I4" s="1"/>
      <c r="J4" s="1"/>
      <c r="K4" s="1"/>
      <c r="L4" s="1"/>
      <c r="M4" s="1"/>
      <c r="N4" s="1"/>
      <c r="O4" s="1"/>
      <c r="P4" s="1"/>
      <c r="Q4" s="1"/>
    </row>
    <row r="5" spans="1:17" ht="32.4" customHeight="1" x14ac:dyDescent="0.3">
      <c r="A5" s="102" t="s">
        <v>9</v>
      </c>
      <c r="B5" s="102"/>
      <c r="C5" s="102"/>
      <c r="D5" s="102"/>
      <c r="E5" s="102"/>
      <c r="F5" s="103" t="s">
        <v>0</v>
      </c>
      <c r="G5" s="103"/>
      <c r="H5" s="103"/>
      <c r="I5" s="103"/>
      <c r="J5" s="103"/>
      <c r="K5" s="1"/>
      <c r="L5" s="1"/>
      <c r="M5" s="1"/>
      <c r="N5" s="1"/>
      <c r="O5" s="1"/>
      <c r="P5" s="1"/>
      <c r="Q5" s="1"/>
    </row>
    <row r="6" spans="1:17" ht="18" customHeight="1" x14ac:dyDescent="0.3">
      <c r="A6" s="15"/>
      <c r="B6" s="15"/>
      <c r="C6" s="17"/>
      <c r="D6" s="15"/>
      <c r="E6" s="15"/>
      <c r="F6" s="15"/>
      <c r="G6" s="15"/>
      <c r="H6" s="15"/>
      <c r="I6" s="15"/>
      <c r="J6" s="15"/>
      <c r="K6" s="1"/>
      <c r="L6" s="1"/>
      <c r="M6" s="1"/>
      <c r="N6" s="1"/>
      <c r="O6" s="1"/>
      <c r="P6" s="1"/>
      <c r="Q6" s="1"/>
    </row>
    <row r="7" spans="1:17" ht="32.4" customHeight="1" x14ac:dyDescent="0.3">
      <c r="A7" s="102" t="s">
        <v>10</v>
      </c>
      <c r="B7" s="102"/>
      <c r="C7" s="102"/>
      <c r="D7" s="102"/>
      <c r="E7" s="102"/>
      <c r="F7" s="102"/>
      <c r="G7" s="102"/>
      <c r="H7" s="102"/>
      <c r="I7" s="102"/>
      <c r="J7" s="102"/>
      <c r="K7" s="102"/>
      <c r="L7" s="102"/>
      <c r="M7" s="1"/>
      <c r="N7" s="1"/>
      <c r="O7" s="1"/>
      <c r="P7" s="1"/>
      <c r="Q7" s="1"/>
    </row>
    <row r="8" spans="1:17" ht="32.4" customHeight="1" x14ac:dyDescent="0.3">
      <c r="A8" s="48" t="s">
        <v>76</v>
      </c>
      <c r="B8" s="15"/>
      <c r="C8" s="15"/>
      <c r="D8" s="15"/>
      <c r="E8" s="15"/>
      <c r="F8" s="15"/>
      <c r="G8" s="15"/>
      <c r="H8" s="15"/>
      <c r="I8" s="15"/>
      <c r="J8" s="15"/>
      <c r="K8" s="15"/>
      <c r="L8" s="15"/>
      <c r="M8" s="1"/>
      <c r="N8" s="1"/>
      <c r="O8" s="1"/>
      <c r="P8" s="1"/>
      <c r="Q8" s="1"/>
    </row>
    <row r="9" spans="1:17" ht="22.2" customHeight="1" x14ac:dyDescent="0.3">
      <c r="A9" s="49" t="s">
        <v>77</v>
      </c>
      <c r="B9" s="15"/>
      <c r="C9" s="15"/>
      <c r="D9" s="15"/>
      <c r="E9" s="15"/>
      <c r="F9" s="15"/>
      <c r="G9" s="15"/>
      <c r="H9" s="15"/>
      <c r="I9" s="15"/>
      <c r="J9" s="15"/>
      <c r="K9" s="15"/>
      <c r="L9" s="15"/>
      <c r="M9" s="1"/>
      <c r="N9" s="1"/>
      <c r="O9" s="1"/>
      <c r="P9" s="1"/>
      <c r="Q9" s="1"/>
    </row>
    <row r="10" spans="1:17" ht="22.2" customHeight="1" x14ac:dyDescent="0.3">
      <c r="A10" s="49"/>
      <c r="B10" s="15"/>
      <c r="C10" s="15"/>
      <c r="D10" s="15"/>
      <c r="E10" s="15"/>
      <c r="F10" s="15"/>
      <c r="G10" s="15"/>
      <c r="H10" s="15"/>
      <c r="I10" s="15"/>
      <c r="J10" s="15"/>
      <c r="K10" s="15"/>
      <c r="L10" s="15"/>
      <c r="M10" s="1"/>
      <c r="N10" s="1"/>
      <c r="O10" s="1"/>
      <c r="P10" s="1"/>
      <c r="Q10" s="1"/>
    </row>
    <row r="11" spans="1:17" s="51" customFormat="1" x14ac:dyDescent="0.3">
      <c r="A11" s="107" t="s">
        <v>102</v>
      </c>
      <c r="B11" s="108"/>
      <c r="C11" s="108"/>
      <c r="D11" s="108"/>
      <c r="E11" s="108"/>
      <c r="F11" s="108"/>
      <c r="G11" s="108"/>
      <c r="H11" s="108"/>
      <c r="I11" s="108"/>
      <c r="J11" s="108"/>
      <c r="K11" s="50"/>
      <c r="L11" s="50"/>
      <c r="M11" s="50"/>
      <c r="N11" s="50"/>
      <c r="O11" s="50"/>
      <c r="P11" s="50"/>
      <c r="Q11" s="50"/>
    </row>
    <row r="12" spans="1:17" s="51" customFormat="1" x14ac:dyDescent="0.3">
      <c r="A12" s="108"/>
      <c r="B12" s="108"/>
      <c r="C12" s="108"/>
      <c r="D12" s="108"/>
      <c r="E12" s="108"/>
      <c r="F12" s="108"/>
      <c r="G12" s="108"/>
      <c r="H12" s="108"/>
      <c r="I12" s="108"/>
      <c r="J12" s="108"/>
      <c r="K12" s="50"/>
      <c r="L12" s="50"/>
      <c r="M12" s="50"/>
      <c r="N12" s="50"/>
      <c r="O12" s="50"/>
      <c r="P12" s="50"/>
      <c r="Q12" s="50"/>
    </row>
    <row r="13" spans="1:17" s="51" customFormat="1" x14ac:dyDescent="0.3">
      <c r="A13" s="108"/>
      <c r="B13" s="108"/>
      <c r="C13" s="108"/>
      <c r="D13" s="108"/>
      <c r="E13" s="108"/>
      <c r="F13" s="108"/>
      <c r="G13" s="108"/>
      <c r="H13" s="108"/>
      <c r="I13" s="108"/>
      <c r="J13" s="108"/>
      <c r="K13" s="52"/>
      <c r="L13" s="52"/>
      <c r="M13" s="52"/>
      <c r="N13" s="52"/>
      <c r="O13" s="52"/>
      <c r="P13" s="52"/>
      <c r="Q13" s="52"/>
    </row>
    <row r="14" spans="1:17" s="51" customFormat="1" x14ac:dyDescent="0.3">
      <c r="A14" s="108"/>
      <c r="B14" s="108"/>
      <c r="C14" s="108"/>
      <c r="D14" s="108"/>
      <c r="E14" s="108"/>
      <c r="F14" s="108"/>
      <c r="G14" s="108"/>
      <c r="H14" s="108"/>
      <c r="I14" s="108"/>
      <c r="J14" s="108"/>
      <c r="K14" s="52"/>
      <c r="L14" s="52"/>
      <c r="M14" s="52"/>
      <c r="N14" s="52"/>
      <c r="O14" s="52"/>
      <c r="P14" s="52"/>
      <c r="Q14" s="52"/>
    </row>
    <row r="15" spans="1:17" s="51" customFormat="1" x14ac:dyDescent="0.3">
      <c r="A15" s="108"/>
      <c r="B15" s="108"/>
      <c r="C15" s="108"/>
      <c r="D15" s="108"/>
      <c r="E15" s="108"/>
      <c r="F15" s="108"/>
      <c r="G15" s="108"/>
      <c r="H15" s="108"/>
      <c r="I15" s="108"/>
      <c r="J15" s="108"/>
      <c r="K15" s="52"/>
      <c r="L15" s="52"/>
      <c r="M15" s="52"/>
      <c r="N15" s="52"/>
      <c r="O15" s="52"/>
      <c r="P15" s="52"/>
      <c r="Q15" s="52"/>
    </row>
    <row r="16" spans="1:17" s="51" customFormat="1" ht="201" customHeight="1" x14ac:dyDescent="0.3">
      <c r="A16" s="108"/>
      <c r="B16" s="108"/>
      <c r="C16" s="108"/>
      <c r="D16" s="108"/>
      <c r="E16" s="108"/>
      <c r="F16" s="108"/>
      <c r="G16" s="108"/>
      <c r="H16" s="108"/>
      <c r="I16" s="108"/>
      <c r="J16" s="108"/>
      <c r="K16" s="52"/>
      <c r="L16" s="52"/>
      <c r="M16" s="52"/>
      <c r="N16" s="52"/>
      <c r="O16" s="52"/>
      <c r="P16" s="52"/>
      <c r="Q16" s="52"/>
    </row>
    <row r="17" spans="1:17" ht="22.2" customHeight="1" x14ac:dyDescent="0.3">
      <c r="A17" s="49"/>
      <c r="B17" s="15"/>
      <c r="C17" s="15"/>
      <c r="D17" s="15"/>
      <c r="E17" s="15"/>
      <c r="F17" s="15"/>
      <c r="G17" s="15"/>
      <c r="H17" s="15"/>
      <c r="I17" s="15"/>
      <c r="J17" s="15"/>
      <c r="K17" s="15"/>
      <c r="L17" s="15"/>
      <c r="M17" s="1"/>
      <c r="N17" s="1"/>
      <c r="O17" s="1"/>
      <c r="P17" s="1"/>
      <c r="Q17" s="1"/>
    </row>
    <row r="18" spans="1:17" x14ac:dyDescent="0.3">
      <c r="A18" s="1"/>
      <c r="B18" s="1"/>
      <c r="C18" s="16"/>
      <c r="D18" s="1"/>
      <c r="E18" s="1"/>
      <c r="F18" s="1"/>
      <c r="G18" s="1"/>
      <c r="H18" s="1"/>
      <c r="I18" s="1"/>
      <c r="J18" s="1"/>
      <c r="K18" s="1"/>
      <c r="L18" s="1"/>
      <c r="M18" s="1"/>
      <c r="N18" s="1"/>
      <c r="O18" s="1"/>
      <c r="P18" s="1"/>
      <c r="Q18" s="1"/>
    </row>
    <row r="19" spans="1:17" ht="49.95" customHeight="1" x14ac:dyDescent="0.3">
      <c r="A19" s="86" t="s">
        <v>28</v>
      </c>
      <c r="B19" s="86"/>
      <c r="C19" s="86"/>
      <c r="D19" s="86"/>
      <c r="E19" s="86"/>
      <c r="F19" s="86"/>
      <c r="G19" s="86"/>
      <c r="H19" s="86"/>
      <c r="I19" s="86"/>
      <c r="J19" s="86"/>
      <c r="K19" s="86"/>
      <c r="L19" s="86"/>
      <c r="M19" s="86"/>
      <c r="N19" s="86"/>
      <c r="O19" s="86"/>
      <c r="P19" s="86"/>
      <c r="Q19" s="86"/>
    </row>
    <row r="20" spans="1:17" ht="99.6" customHeight="1" x14ac:dyDescent="0.3">
      <c r="A20" s="5" t="s">
        <v>1</v>
      </c>
      <c r="B20" s="6" t="s">
        <v>7</v>
      </c>
      <c r="C20" s="6" t="s">
        <v>14</v>
      </c>
      <c r="D20" s="6" t="s">
        <v>22</v>
      </c>
      <c r="E20" s="19" t="s">
        <v>25</v>
      </c>
      <c r="F20" s="6" t="s">
        <v>13</v>
      </c>
      <c r="G20" s="6" t="s">
        <v>26</v>
      </c>
      <c r="H20" s="6" t="s">
        <v>2</v>
      </c>
      <c r="I20" s="6" t="s">
        <v>8</v>
      </c>
      <c r="J20" s="6" t="s">
        <v>6</v>
      </c>
      <c r="K20" s="6" t="s">
        <v>3</v>
      </c>
      <c r="L20" s="20" t="s">
        <v>57</v>
      </c>
      <c r="M20" s="87" t="s">
        <v>12</v>
      </c>
      <c r="N20" s="87"/>
      <c r="O20" s="87"/>
      <c r="P20" s="87"/>
      <c r="Q20" s="87"/>
    </row>
    <row r="21" spans="1:17" s="10" customFormat="1" ht="14.4" customHeight="1" x14ac:dyDescent="0.25">
      <c r="A21" s="7">
        <v>1</v>
      </c>
      <c r="B21" s="7">
        <v>2</v>
      </c>
      <c r="C21" s="7">
        <v>3</v>
      </c>
      <c r="D21" s="8">
        <v>4</v>
      </c>
      <c r="E21" s="9">
        <v>5</v>
      </c>
      <c r="F21" s="9">
        <v>6</v>
      </c>
      <c r="G21" s="9">
        <v>7</v>
      </c>
      <c r="H21" s="9">
        <v>8</v>
      </c>
      <c r="I21" s="9">
        <v>9</v>
      </c>
      <c r="J21" s="9">
        <v>10</v>
      </c>
      <c r="K21" s="9">
        <v>11</v>
      </c>
      <c r="L21" s="9" t="s">
        <v>58</v>
      </c>
      <c r="M21" s="88">
        <v>13</v>
      </c>
      <c r="N21" s="88"/>
      <c r="O21" s="88"/>
      <c r="P21" s="88"/>
      <c r="Q21" s="88"/>
    </row>
    <row r="22" spans="1:17" customFormat="1" ht="57" customHeight="1" x14ac:dyDescent="0.25">
      <c r="A22" s="23" t="s">
        <v>5</v>
      </c>
      <c r="B22" s="25" t="s">
        <v>29</v>
      </c>
      <c r="C22" s="44" t="s">
        <v>21</v>
      </c>
      <c r="D22" s="13"/>
      <c r="E22" s="11"/>
      <c r="F22" s="35"/>
      <c r="G22" s="11"/>
      <c r="H22" s="11"/>
      <c r="I22" s="11"/>
      <c r="J22" s="11"/>
      <c r="K22" s="11"/>
      <c r="L22" s="11"/>
      <c r="M22" s="91"/>
      <c r="N22" s="91"/>
      <c r="O22" s="91"/>
      <c r="P22" s="91"/>
      <c r="Q22" s="91"/>
    </row>
    <row r="23" spans="1:17" customFormat="1" ht="19.95" customHeight="1" x14ac:dyDescent="0.25">
      <c r="A23" s="24" t="s">
        <v>4</v>
      </c>
      <c r="B23" s="42" t="s">
        <v>15</v>
      </c>
      <c r="C23" s="11"/>
      <c r="D23" s="12" t="s">
        <v>23</v>
      </c>
      <c r="E23" s="38" t="s">
        <v>24</v>
      </c>
      <c r="F23" s="12" t="s">
        <v>23</v>
      </c>
      <c r="G23" s="12">
        <v>9</v>
      </c>
      <c r="H23" s="71">
        <v>34</v>
      </c>
      <c r="I23" s="12">
        <v>5</v>
      </c>
      <c r="J23" s="71">
        <f>K23-H23</f>
        <v>1.7000000000000028</v>
      </c>
      <c r="K23" s="12">
        <f>H23*1.05</f>
        <v>35.700000000000003</v>
      </c>
      <c r="L23" s="71">
        <f>H23*G23</f>
        <v>306</v>
      </c>
      <c r="M23" s="77" t="s">
        <v>122</v>
      </c>
      <c r="N23" s="104"/>
      <c r="O23" s="104"/>
      <c r="P23" s="104"/>
      <c r="Q23" s="104"/>
    </row>
    <row r="24" spans="1:17" customFormat="1" ht="19.95" customHeight="1" x14ac:dyDescent="0.25">
      <c r="A24" s="24" t="s">
        <v>18</v>
      </c>
      <c r="B24" s="42" t="s">
        <v>112</v>
      </c>
      <c r="C24" s="11"/>
      <c r="D24" s="12" t="s">
        <v>23</v>
      </c>
      <c r="E24" s="38" t="s">
        <v>86</v>
      </c>
      <c r="F24" s="12" t="s">
        <v>23</v>
      </c>
      <c r="G24" s="12">
        <v>3</v>
      </c>
      <c r="H24" s="71">
        <v>34</v>
      </c>
      <c r="I24" s="12">
        <v>5</v>
      </c>
      <c r="J24" s="71">
        <f t="shared" ref="J24:J26" si="0">K24-H24</f>
        <v>1.7000000000000028</v>
      </c>
      <c r="K24" s="12">
        <f>H24*1.05</f>
        <v>35.700000000000003</v>
      </c>
      <c r="L24" s="71">
        <f t="shared" ref="L24:L26" si="1">H24*G24</f>
        <v>102</v>
      </c>
      <c r="M24" s="77" t="s">
        <v>123</v>
      </c>
      <c r="N24" s="104"/>
      <c r="O24" s="104"/>
      <c r="P24" s="104"/>
      <c r="Q24" s="104"/>
    </row>
    <row r="25" spans="1:17" customFormat="1" ht="19.95" customHeight="1" x14ac:dyDescent="0.25">
      <c r="A25" s="24" t="s">
        <v>19</v>
      </c>
      <c r="B25" s="42" t="s">
        <v>16</v>
      </c>
      <c r="C25" s="11"/>
      <c r="D25" s="12" t="s">
        <v>23</v>
      </c>
      <c r="E25" s="38" t="s">
        <v>86</v>
      </c>
      <c r="F25" s="12" t="s">
        <v>23</v>
      </c>
      <c r="G25" s="12">
        <v>3</v>
      </c>
      <c r="H25" s="71">
        <v>34</v>
      </c>
      <c r="I25" s="12">
        <v>5</v>
      </c>
      <c r="J25" s="71">
        <f t="shared" si="0"/>
        <v>1.7000000000000028</v>
      </c>
      <c r="K25" s="12">
        <f>H25*1.05</f>
        <v>35.700000000000003</v>
      </c>
      <c r="L25" s="71">
        <f t="shared" si="1"/>
        <v>102</v>
      </c>
      <c r="M25" s="77" t="s">
        <v>124</v>
      </c>
      <c r="N25" s="104"/>
      <c r="O25" s="104"/>
      <c r="P25" s="104"/>
      <c r="Q25" s="104"/>
    </row>
    <row r="26" spans="1:17" customFormat="1" ht="19.95" customHeight="1" x14ac:dyDescent="0.25">
      <c r="A26" s="24" t="s">
        <v>20</v>
      </c>
      <c r="B26" s="42" t="s">
        <v>17</v>
      </c>
      <c r="C26" s="11"/>
      <c r="D26" s="12" t="s">
        <v>23</v>
      </c>
      <c r="E26" s="38" t="s">
        <v>36</v>
      </c>
      <c r="F26" s="12" t="s">
        <v>23</v>
      </c>
      <c r="G26" s="12">
        <v>6</v>
      </c>
      <c r="H26" s="71">
        <v>43</v>
      </c>
      <c r="I26" s="12">
        <v>5</v>
      </c>
      <c r="J26" s="71">
        <f t="shared" si="0"/>
        <v>2.1499999999999986</v>
      </c>
      <c r="K26" s="12">
        <f>H26*1.05</f>
        <v>45.15</v>
      </c>
      <c r="L26" s="71">
        <f t="shared" si="1"/>
        <v>258</v>
      </c>
      <c r="M26" s="77" t="s">
        <v>125</v>
      </c>
      <c r="N26" s="104"/>
      <c r="O26" s="104"/>
      <c r="P26" s="104"/>
      <c r="Q26" s="104"/>
    </row>
    <row r="27" spans="1:17" customFormat="1" ht="19.95" customHeight="1" x14ac:dyDescent="0.25">
      <c r="A27" s="78" t="s">
        <v>59</v>
      </c>
      <c r="B27" s="79"/>
      <c r="C27" s="79"/>
      <c r="D27" s="79"/>
      <c r="E27" s="79"/>
      <c r="F27" s="80"/>
      <c r="G27" s="80"/>
      <c r="H27" s="80"/>
      <c r="I27" s="80"/>
      <c r="J27" s="80"/>
      <c r="K27" s="81"/>
      <c r="L27" s="71">
        <f>SUM(L23:L26)</f>
        <v>768</v>
      </c>
      <c r="M27" s="33"/>
      <c r="N27" s="33"/>
      <c r="O27" s="33"/>
      <c r="P27" s="34"/>
      <c r="Q27" s="34"/>
    </row>
    <row r="28" spans="1:17" customFormat="1" ht="19.95" customHeight="1" x14ac:dyDescent="0.25">
      <c r="A28" s="82" t="s">
        <v>60</v>
      </c>
      <c r="B28" s="80"/>
      <c r="C28" s="80"/>
      <c r="D28" s="80"/>
      <c r="E28" s="80"/>
      <c r="F28" s="80"/>
      <c r="G28" s="80"/>
      <c r="H28" s="80"/>
      <c r="I28" s="80"/>
      <c r="J28" s="80"/>
      <c r="K28" s="81"/>
      <c r="L28" s="71">
        <f>L29-L27</f>
        <v>38.400000000000091</v>
      </c>
      <c r="M28" s="33"/>
      <c r="N28" s="33"/>
      <c r="O28" s="33"/>
      <c r="P28" s="34"/>
      <c r="Q28" s="34"/>
    </row>
    <row r="29" spans="1:17" customFormat="1" ht="13.95" customHeight="1" x14ac:dyDescent="0.25">
      <c r="A29" s="82" t="s">
        <v>27</v>
      </c>
      <c r="B29" s="80"/>
      <c r="C29" s="80"/>
      <c r="D29" s="80"/>
      <c r="E29" s="80"/>
      <c r="F29" s="80"/>
      <c r="G29" s="80"/>
      <c r="H29" s="80"/>
      <c r="I29" s="80"/>
      <c r="J29" s="80"/>
      <c r="K29" s="81"/>
      <c r="L29" s="12">
        <f>L27*1.05</f>
        <v>806.40000000000009</v>
      </c>
      <c r="M29" s="85"/>
      <c r="N29" s="85"/>
      <c r="O29" s="85"/>
      <c r="P29" s="14"/>
      <c r="Q29" s="14"/>
    </row>
    <row r="30" spans="1:17" customFormat="1" ht="13.95" customHeight="1" x14ac:dyDescent="0.25">
      <c r="A30" s="83"/>
      <c r="B30" s="84"/>
      <c r="C30" s="84"/>
      <c r="D30" s="84"/>
      <c r="E30" s="84"/>
      <c r="F30" s="84"/>
      <c r="G30" s="84"/>
      <c r="H30" s="84"/>
      <c r="I30" s="84"/>
      <c r="J30" s="84"/>
      <c r="K30" s="84"/>
      <c r="L30" s="84"/>
      <c r="M30" s="84"/>
      <c r="N30" s="84"/>
      <c r="O30" s="84"/>
      <c r="P30" s="14"/>
      <c r="Q30" s="14"/>
    </row>
    <row r="31" spans="1:17" ht="42.6" customHeight="1" x14ac:dyDescent="0.3">
      <c r="A31" s="86" t="s">
        <v>41</v>
      </c>
      <c r="B31" s="86"/>
      <c r="C31" s="86"/>
      <c r="D31" s="86"/>
      <c r="E31" s="86"/>
      <c r="F31" s="86"/>
      <c r="G31" s="86"/>
      <c r="H31" s="86"/>
      <c r="I31" s="86"/>
      <c r="J31" s="86"/>
      <c r="K31" s="86"/>
      <c r="L31" s="86"/>
      <c r="M31" s="86"/>
      <c r="N31" s="86"/>
      <c r="O31" s="86"/>
      <c r="P31" s="86"/>
      <c r="Q31" s="86"/>
    </row>
    <row r="32" spans="1:17" ht="69" x14ac:dyDescent="0.3">
      <c r="A32" s="5" t="s">
        <v>1</v>
      </c>
      <c r="B32" s="6" t="s">
        <v>7</v>
      </c>
      <c r="C32" s="6" t="s">
        <v>14</v>
      </c>
      <c r="D32" s="6" t="s">
        <v>22</v>
      </c>
      <c r="E32" s="19" t="s">
        <v>25</v>
      </c>
      <c r="F32" s="6" t="s">
        <v>13</v>
      </c>
      <c r="G32" s="6" t="s">
        <v>26</v>
      </c>
      <c r="H32" s="6" t="s">
        <v>2</v>
      </c>
      <c r="I32" s="6" t="s">
        <v>8</v>
      </c>
      <c r="J32" s="6" t="s">
        <v>6</v>
      </c>
      <c r="K32" s="6" t="s">
        <v>3</v>
      </c>
      <c r="L32" s="20" t="s">
        <v>57</v>
      </c>
      <c r="M32" s="87" t="s">
        <v>12</v>
      </c>
      <c r="N32" s="87"/>
      <c r="O32" s="87"/>
      <c r="P32" s="87"/>
      <c r="Q32" s="87"/>
    </row>
    <row r="33" spans="1:17" x14ac:dyDescent="0.3">
      <c r="A33" s="7">
        <v>1</v>
      </c>
      <c r="B33" s="7">
        <v>2</v>
      </c>
      <c r="C33" s="7">
        <v>3</v>
      </c>
      <c r="D33" s="8">
        <v>4</v>
      </c>
      <c r="E33" s="9">
        <v>5</v>
      </c>
      <c r="F33" s="9">
        <v>6</v>
      </c>
      <c r="G33" s="9">
        <v>7</v>
      </c>
      <c r="H33" s="9">
        <v>8</v>
      </c>
      <c r="I33" s="9">
        <v>9</v>
      </c>
      <c r="J33" s="9">
        <v>10</v>
      </c>
      <c r="K33" s="9">
        <v>11</v>
      </c>
      <c r="L33" s="9" t="s">
        <v>58</v>
      </c>
      <c r="M33" s="88">
        <v>13</v>
      </c>
      <c r="N33" s="88"/>
      <c r="O33" s="88"/>
      <c r="P33" s="88"/>
      <c r="Q33" s="88"/>
    </row>
    <row r="34" spans="1:17" x14ac:dyDescent="0.3">
      <c r="A34" s="23" t="s">
        <v>5</v>
      </c>
      <c r="B34" s="31" t="s">
        <v>40</v>
      </c>
      <c r="C34" s="11"/>
      <c r="D34" s="13"/>
      <c r="E34" s="11"/>
      <c r="F34" s="35"/>
      <c r="G34" s="11"/>
      <c r="H34" s="11"/>
      <c r="I34" s="11"/>
      <c r="J34" s="11"/>
      <c r="K34" s="11"/>
      <c r="L34" s="11"/>
      <c r="M34" s="91"/>
      <c r="N34" s="91"/>
      <c r="O34" s="91"/>
      <c r="P34" s="91"/>
      <c r="Q34" s="91"/>
    </row>
    <row r="35" spans="1:17" ht="31.5" customHeight="1" x14ac:dyDescent="0.3">
      <c r="A35" s="24" t="s">
        <v>4</v>
      </c>
      <c r="B35" s="42" t="s">
        <v>79</v>
      </c>
      <c r="C35" s="42" t="s">
        <v>80</v>
      </c>
      <c r="D35" s="43" t="s">
        <v>37</v>
      </c>
      <c r="E35" s="54">
        <v>300</v>
      </c>
      <c r="F35" s="22" t="s">
        <v>127</v>
      </c>
      <c r="G35" s="12">
        <v>3</v>
      </c>
      <c r="H35" s="71">
        <v>33</v>
      </c>
      <c r="I35" s="12">
        <v>5</v>
      </c>
      <c r="J35" s="71">
        <f t="shared" ref="J35:J44" si="2">K35-H35</f>
        <v>1.6499999999999986</v>
      </c>
      <c r="K35" s="71">
        <f t="shared" ref="K35:K44" si="3">H35*1.05</f>
        <v>34.65</v>
      </c>
      <c r="L35" s="71">
        <f t="shared" ref="L35:L44" si="4">H35*G35</f>
        <v>99</v>
      </c>
      <c r="M35" s="74" t="s">
        <v>128</v>
      </c>
      <c r="N35" s="75"/>
      <c r="O35" s="75"/>
      <c r="P35" s="75"/>
      <c r="Q35" s="76"/>
    </row>
    <row r="36" spans="1:17" ht="29.25" customHeight="1" x14ac:dyDescent="0.3">
      <c r="A36" s="24" t="s">
        <v>18</v>
      </c>
      <c r="B36" s="42" t="s">
        <v>81</v>
      </c>
      <c r="C36" s="42" t="s">
        <v>71</v>
      </c>
      <c r="D36" s="43" t="s">
        <v>37</v>
      </c>
      <c r="E36" s="38" t="s">
        <v>89</v>
      </c>
      <c r="F36" s="22" t="s">
        <v>121</v>
      </c>
      <c r="G36" s="12">
        <v>6</v>
      </c>
      <c r="H36" s="71">
        <v>125</v>
      </c>
      <c r="I36" s="12">
        <v>5</v>
      </c>
      <c r="J36" s="71">
        <f t="shared" si="2"/>
        <v>6.25</v>
      </c>
      <c r="K36" s="71">
        <f t="shared" si="3"/>
        <v>131.25</v>
      </c>
      <c r="L36" s="71">
        <f t="shared" si="4"/>
        <v>750</v>
      </c>
      <c r="M36" s="74" t="s">
        <v>129</v>
      </c>
      <c r="N36" s="75"/>
      <c r="O36" s="75"/>
      <c r="P36" s="75"/>
      <c r="Q36" s="76"/>
    </row>
    <row r="37" spans="1:17" ht="27" customHeight="1" x14ac:dyDescent="0.3">
      <c r="A37" s="24" t="s">
        <v>19</v>
      </c>
      <c r="B37" s="42" t="s">
        <v>81</v>
      </c>
      <c r="C37" s="42" t="s">
        <v>72</v>
      </c>
      <c r="D37" s="43" t="s">
        <v>37</v>
      </c>
      <c r="E37" s="38" t="s">
        <v>89</v>
      </c>
      <c r="F37" s="22" t="s">
        <v>121</v>
      </c>
      <c r="G37" s="12">
        <v>6</v>
      </c>
      <c r="H37" s="71">
        <v>194</v>
      </c>
      <c r="I37" s="12">
        <v>5</v>
      </c>
      <c r="J37" s="71">
        <f t="shared" si="2"/>
        <v>9.7000000000000171</v>
      </c>
      <c r="K37" s="71">
        <f t="shared" si="3"/>
        <v>203.70000000000002</v>
      </c>
      <c r="L37" s="71">
        <f t="shared" si="4"/>
        <v>1164</v>
      </c>
      <c r="M37" s="74" t="s">
        <v>130</v>
      </c>
      <c r="N37" s="75"/>
      <c r="O37" s="75"/>
      <c r="P37" s="75"/>
      <c r="Q37" s="76"/>
    </row>
    <row r="38" spans="1:17" ht="46.5" customHeight="1" x14ac:dyDescent="0.3">
      <c r="A38" s="24" t="s">
        <v>20</v>
      </c>
      <c r="B38" s="42" t="s">
        <v>82</v>
      </c>
      <c r="C38" s="45" t="s">
        <v>73</v>
      </c>
      <c r="D38" s="43" t="s">
        <v>37</v>
      </c>
      <c r="E38" s="38">
        <v>150</v>
      </c>
      <c r="F38" s="22" t="s">
        <v>126</v>
      </c>
      <c r="G38" s="12">
        <v>15</v>
      </c>
      <c r="H38" s="71">
        <v>40</v>
      </c>
      <c r="I38" s="12">
        <v>5</v>
      </c>
      <c r="J38" s="71">
        <f t="shared" si="2"/>
        <v>2</v>
      </c>
      <c r="K38" s="71">
        <f t="shared" si="3"/>
        <v>42</v>
      </c>
      <c r="L38" s="71">
        <f t="shared" si="4"/>
        <v>600</v>
      </c>
      <c r="M38" s="74" t="s">
        <v>131</v>
      </c>
      <c r="N38" s="75"/>
      <c r="O38" s="76"/>
      <c r="P38" s="12"/>
      <c r="Q38" s="12"/>
    </row>
    <row r="39" spans="1:17" ht="38.25" customHeight="1" x14ac:dyDescent="0.3">
      <c r="A39" s="24" t="s">
        <v>30</v>
      </c>
      <c r="B39" s="42" t="s">
        <v>83</v>
      </c>
      <c r="C39" s="45" t="s">
        <v>74</v>
      </c>
      <c r="D39" s="43" t="s">
        <v>37</v>
      </c>
      <c r="E39" s="38">
        <v>100</v>
      </c>
      <c r="F39" s="22" t="s">
        <v>126</v>
      </c>
      <c r="G39" s="12">
        <v>10</v>
      </c>
      <c r="H39" s="71">
        <v>33</v>
      </c>
      <c r="I39" s="12">
        <v>5</v>
      </c>
      <c r="J39" s="71">
        <f t="shared" si="2"/>
        <v>1.6499999999999986</v>
      </c>
      <c r="K39" s="71">
        <f t="shared" si="3"/>
        <v>34.65</v>
      </c>
      <c r="L39" s="71">
        <f t="shared" si="4"/>
        <v>330</v>
      </c>
      <c r="M39" s="74" t="s">
        <v>132</v>
      </c>
      <c r="N39" s="75"/>
      <c r="O39" s="76"/>
      <c r="P39" s="12"/>
      <c r="Q39" s="12"/>
    </row>
    <row r="40" spans="1:17" ht="27.6" x14ac:dyDescent="0.3">
      <c r="A40" s="24" t="s">
        <v>31</v>
      </c>
      <c r="B40" s="42" t="s">
        <v>42</v>
      </c>
      <c r="C40" s="11"/>
      <c r="D40" s="43" t="s">
        <v>37</v>
      </c>
      <c r="E40" s="38" t="s">
        <v>87</v>
      </c>
      <c r="F40" s="22" t="s">
        <v>127</v>
      </c>
      <c r="G40" s="12">
        <v>60</v>
      </c>
      <c r="H40" s="71">
        <v>34</v>
      </c>
      <c r="I40" s="12">
        <v>5</v>
      </c>
      <c r="J40" s="71">
        <f t="shared" si="2"/>
        <v>1.7000000000000028</v>
      </c>
      <c r="K40" s="71">
        <f t="shared" si="3"/>
        <v>35.700000000000003</v>
      </c>
      <c r="L40" s="71">
        <f t="shared" si="4"/>
        <v>2040</v>
      </c>
      <c r="M40" s="74" t="s">
        <v>133</v>
      </c>
      <c r="N40" s="75"/>
      <c r="O40" s="76"/>
      <c r="P40" s="12"/>
      <c r="Q40" s="12"/>
    </row>
    <row r="41" spans="1:17" x14ac:dyDescent="0.3">
      <c r="A41" s="24" t="s">
        <v>32</v>
      </c>
      <c r="B41" s="42" t="s">
        <v>43</v>
      </c>
      <c r="C41" s="11"/>
      <c r="D41" s="43" t="s">
        <v>37</v>
      </c>
      <c r="E41" s="38">
        <v>9</v>
      </c>
      <c r="F41" s="22" t="s">
        <v>38</v>
      </c>
      <c r="G41" s="12">
        <v>9</v>
      </c>
      <c r="H41" s="71">
        <v>9</v>
      </c>
      <c r="I41" s="12">
        <v>5</v>
      </c>
      <c r="J41" s="71">
        <f t="shared" si="2"/>
        <v>0.45000000000000107</v>
      </c>
      <c r="K41" s="71">
        <f t="shared" si="3"/>
        <v>9.4500000000000011</v>
      </c>
      <c r="L41" s="71">
        <f t="shared" si="4"/>
        <v>81</v>
      </c>
      <c r="M41" s="74" t="s">
        <v>134</v>
      </c>
      <c r="N41" s="75"/>
      <c r="O41" s="76"/>
      <c r="P41" s="21"/>
      <c r="Q41" s="22"/>
    </row>
    <row r="42" spans="1:17" ht="27.6" x14ac:dyDescent="0.3">
      <c r="A42" s="24" t="s">
        <v>33</v>
      </c>
      <c r="B42" s="42" t="s">
        <v>84</v>
      </c>
      <c r="C42" s="11"/>
      <c r="D42" s="43" t="s">
        <v>37</v>
      </c>
      <c r="E42" s="38">
        <v>90</v>
      </c>
      <c r="F42" s="22" t="s">
        <v>135</v>
      </c>
      <c r="G42" s="12">
        <v>6</v>
      </c>
      <c r="H42" s="71">
        <v>90</v>
      </c>
      <c r="I42" s="12">
        <v>5</v>
      </c>
      <c r="J42" s="71">
        <f t="shared" si="2"/>
        <v>4.5</v>
      </c>
      <c r="K42" s="71">
        <f t="shared" si="3"/>
        <v>94.5</v>
      </c>
      <c r="L42" s="71">
        <f t="shared" si="4"/>
        <v>540</v>
      </c>
      <c r="M42" s="74" t="s">
        <v>136</v>
      </c>
      <c r="N42" s="75"/>
      <c r="O42" s="76"/>
      <c r="P42" s="21"/>
      <c r="Q42" s="22"/>
    </row>
    <row r="43" spans="1:17" ht="27.6" x14ac:dyDescent="0.3">
      <c r="A43" s="24" t="s">
        <v>34</v>
      </c>
      <c r="B43" s="42" t="s">
        <v>44</v>
      </c>
      <c r="C43" s="11"/>
      <c r="D43" s="43" t="s">
        <v>37</v>
      </c>
      <c r="E43" s="38">
        <v>300</v>
      </c>
      <c r="F43" s="22" t="s">
        <v>37</v>
      </c>
      <c r="G43" s="12">
        <v>300</v>
      </c>
      <c r="H43" s="71">
        <v>2</v>
      </c>
      <c r="I43" s="12">
        <v>5</v>
      </c>
      <c r="J43" s="71">
        <f t="shared" si="2"/>
        <v>0.10000000000000009</v>
      </c>
      <c r="K43" s="71">
        <f t="shared" si="3"/>
        <v>2.1</v>
      </c>
      <c r="L43" s="71">
        <f t="shared" si="4"/>
        <v>600</v>
      </c>
      <c r="M43" s="101" t="s">
        <v>137</v>
      </c>
      <c r="N43" s="105"/>
      <c r="O43" s="106"/>
      <c r="P43" s="21"/>
      <c r="Q43" s="22"/>
    </row>
    <row r="44" spans="1:17" ht="43.5" customHeight="1" x14ac:dyDescent="0.3">
      <c r="A44" s="24" t="s">
        <v>35</v>
      </c>
      <c r="B44" s="42" t="s">
        <v>85</v>
      </c>
      <c r="C44" s="11"/>
      <c r="D44" s="43" t="s">
        <v>37</v>
      </c>
      <c r="E44" s="38" t="s">
        <v>89</v>
      </c>
      <c r="F44" s="22" t="s">
        <v>127</v>
      </c>
      <c r="G44" s="12">
        <v>30</v>
      </c>
      <c r="H44" s="71">
        <v>10</v>
      </c>
      <c r="I44" s="12">
        <v>5</v>
      </c>
      <c r="J44" s="71">
        <f t="shared" si="2"/>
        <v>0.5</v>
      </c>
      <c r="K44" s="71">
        <f t="shared" si="3"/>
        <v>10.5</v>
      </c>
      <c r="L44" s="71">
        <f t="shared" si="4"/>
        <v>300</v>
      </c>
      <c r="M44" s="74" t="s">
        <v>138</v>
      </c>
      <c r="N44" s="75"/>
      <c r="O44" s="76"/>
      <c r="P44" s="21"/>
      <c r="Q44" s="22"/>
    </row>
    <row r="45" spans="1:17" customFormat="1" ht="19.95" customHeight="1" x14ac:dyDescent="0.25">
      <c r="A45" s="78" t="s">
        <v>61</v>
      </c>
      <c r="B45" s="79"/>
      <c r="C45" s="79"/>
      <c r="D45" s="79"/>
      <c r="E45" s="79"/>
      <c r="F45" s="80"/>
      <c r="G45" s="80"/>
      <c r="H45" s="80"/>
      <c r="I45" s="80"/>
      <c r="J45" s="80"/>
      <c r="K45" s="81"/>
      <c r="L45" s="71">
        <f>SUM(L35:L44)</f>
        <v>6504</v>
      </c>
      <c r="M45" s="33"/>
      <c r="N45" s="33"/>
      <c r="O45" s="33"/>
      <c r="P45" s="34"/>
      <c r="Q45" s="34"/>
    </row>
    <row r="46" spans="1:17" customFormat="1" ht="19.95" customHeight="1" x14ac:dyDescent="0.25">
      <c r="A46" s="82" t="s">
        <v>60</v>
      </c>
      <c r="B46" s="80"/>
      <c r="C46" s="80"/>
      <c r="D46" s="80"/>
      <c r="E46" s="80"/>
      <c r="F46" s="80"/>
      <c r="G46" s="80"/>
      <c r="H46" s="80"/>
      <c r="I46" s="80"/>
      <c r="J46" s="80"/>
      <c r="K46" s="81"/>
      <c r="L46" s="71">
        <f>L47-L45</f>
        <v>325.20000000000073</v>
      </c>
      <c r="M46" s="33"/>
      <c r="N46" s="33"/>
      <c r="O46" s="33"/>
      <c r="P46" s="34"/>
      <c r="Q46" s="34"/>
    </row>
    <row r="47" spans="1:17" customFormat="1" ht="13.95" customHeight="1" x14ac:dyDescent="0.25">
      <c r="A47" s="82" t="s">
        <v>62</v>
      </c>
      <c r="B47" s="80"/>
      <c r="C47" s="80"/>
      <c r="D47" s="80"/>
      <c r="E47" s="80"/>
      <c r="F47" s="80"/>
      <c r="G47" s="80"/>
      <c r="H47" s="80"/>
      <c r="I47" s="80"/>
      <c r="J47" s="80"/>
      <c r="K47" s="81"/>
      <c r="L47" s="71">
        <f>L45*1.05</f>
        <v>6829.2000000000007</v>
      </c>
      <c r="M47" s="85"/>
      <c r="N47" s="85"/>
      <c r="O47" s="85"/>
      <c r="P47" s="14"/>
      <c r="Q47" s="14"/>
    </row>
    <row r="48" spans="1:17" x14ac:dyDescent="0.3">
      <c r="A48" s="83"/>
      <c r="B48" s="84"/>
      <c r="C48" s="84"/>
      <c r="D48" s="84"/>
      <c r="E48" s="84"/>
      <c r="F48" s="84"/>
      <c r="G48" s="84"/>
      <c r="H48" s="84"/>
      <c r="I48" s="84"/>
      <c r="J48" s="84"/>
      <c r="K48" s="84"/>
      <c r="L48" s="84"/>
      <c r="M48" s="84"/>
      <c r="N48" s="84"/>
      <c r="O48" s="84"/>
    </row>
    <row r="49" spans="1:17" x14ac:dyDescent="0.3">
      <c r="A49" s="83"/>
      <c r="B49" s="84"/>
      <c r="C49" s="84"/>
      <c r="D49" s="84"/>
      <c r="E49" s="84"/>
      <c r="F49" s="84"/>
      <c r="G49" s="84"/>
      <c r="H49" s="84"/>
      <c r="I49" s="84"/>
      <c r="J49" s="84"/>
      <c r="K49" s="84"/>
      <c r="L49" s="84"/>
      <c r="M49" s="84"/>
      <c r="N49" s="84"/>
      <c r="O49" s="84"/>
    </row>
    <row r="50" spans="1:17" ht="39.6" customHeight="1" x14ac:dyDescent="0.3">
      <c r="A50" s="86" t="s">
        <v>45</v>
      </c>
      <c r="B50" s="86"/>
      <c r="C50" s="86"/>
      <c r="D50" s="86"/>
      <c r="E50" s="86"/>
      <c r="F50" s="86"/>
      <c r="G50" s="86"/>
      <c r="H50" s="86"/>
      <c r="I50" s="86"/>
      <c r="J50" s="86"/>
      <c r="K50" s="86"/>
      <c r="L50" s="86"/>
      <c r="M50" s="86"/>
      <c r="N50" s="86"/>
      <c r="O50" s="86"/>
      <c r="P50" s="86"/>
      <c r="Q50" s="86"/>
    </row>
    <row r="51" spans="1:17" ht="69" x14ac:dyDescent="0.3">
      <c r="A51" s="5" t="s">
        <v>1</v>
      </c>
      <c r="B51" s="6" t="s">
        <v>7</v>
      </c>
      <c r="C51" s="6" t="s">
        <v>14</v>
      </c>
      <c r="D51" s="6" t="s">
        <v>22</v>
      </c>
      <c r="E51" s="19" t="s">
        <v>25</v>
      </c>
      <c r="F51" s="6" t="s">
        <v>13</v>
      </c>
      <c r="G51" s="6" t="s">
        <v>26</v>
      </c>
      <c r="H51" s="6" t="s">
        <v>2</v>
      </c>
      <c r="I51" s="6" t="s">
        <v>8</v>
      </c>
      <c r="J51" s="6" t="s">
        <v>6</v>
      </c>
      <c r="K51" s="6" t="s">
        <v>3</v>
      </c>
      <c r="L51" s="20" t="s">
        <v>57</v>
      </c>
      <c r="M51" s="87" t="s">
        <v>12</v>
      </c>
      <c r="N51" s="87"/>
      <c r="O51" s="87"/>
      <c r="P51" s="87"/>
      <c r="Q51" s="87"/>
    </row>
    <row r="52" spans="1:17" x14ac:dyDescent="0.3">
      <c r="A52" s="30">
        <v>1</v>
      </c>
      <c r="B52" s="30">
        <v>2</v>
      </c>
      <c r="C52" s="30">
        <v>3</v>
      </c>
      <c r="D52" s="39">
        <v>4</v>
      </c>
      <c r="E52" s="40">
        <v>5</v>
      </c>
      <c r="F52" s="40">
        <v>6</v>
      </c>
      <c r="G52" s="9">
        <v>7</v>
      </c>
      <c r="H52" s="9">
        <v>8</v>
      </c>
      <c r="I52" s="9">
        <v>9</v>
      </c>
      <c r="J52" s="9">
        <v>10</v>
      </c>
      <c r="K52" s="9">
        <v>11</v>
      </c>
      <c r="L52" s="9" t="s">
        <v>58</v>
      </c>
      <c r="M52" s="88">
        <v>13</v>
      </c>
      <c r="N52" s="88"/>
      <c r="O52" s="88"/>
      <c r="P52" s="88"/>
      <c r="Q52" s="88"/>
    </row>
    <row r="53" spans="1:17" ht="84" customHeight="1" x14ac:dyDescent="0.3">
      <c r="A53" s="46" t="s">
        <v>5</v>
      </c>
      <c r="B53" s="36" t="s">
        <v>46</v>
      </c>
      <c r="C53" s="13"/>
      <c r="D53" s="43" t="s">
        <v>39</v>
      </c>
      <c r="E53" s="37">
        <v>900</v>
      </c>
      <c r="F53" s="26" t="s">
        <v>114</v>
      </c>
      <c r="G53" s="26">
        <v>90</v>
      </c>
      <c r="H53" s="70">
        <v>19</v>
      </c>
      <c r="I53" s="26">
        <v>5</v>
      </c>
      <c r="J53" s="70">
        <f t="shared" ref="J53" si="5">K53-H53</f>
        <v>0.94999999999999929</v>
      </c>
      <c r="K53" s="70">
        <f>H53*1.05</f>
        <v>19.95</v>
      </c>
      <c r="L53" s="70">
        <f t="shared" ref="L53" si="6">H53*G53</f>
        <v>1710</v>
      </c>
      <c r="M53" s="98" t="s">
        <v>115</v>
      </c>
      <c r="N53" s="89"/>
      <c r="O53" s="89"/>
      <c r="P53" s="89"/>
      <c r="Q53" s="90"/>
    </row>
    <row r="54" spans="1:17" customFormat="1" ht="19.95" customHeight="1" x14ac:dyDescent="0.25">
      <c r="A54" s="78" t="s">
        <v>63</v>
      </c>
      <c r="B54" s="79"/>
      <c r="C54" s="79"/>
      <c r="D54" s="79"/>
      <c r="E54" s="79"/>
      <c r="F54" s="79"/>
      <c r="G54" s="80"/>
      <c r="H54" s="80"/>
      <c r="I54" s="80"/>
      <c r="J54" s="80"/>
      <c r="K54" s="81"/>
      <c r="L54" s="71">
        <f>L53</f>
        <v>1710</v>
      </c>
      <c r="M54" s="33"/>
      <c r="N54" s="33"/>
      <c r="O54" s="33"/>
      <c r="P54" s="34"/>
      <c r="Q54" s="34"/>
    </row>
    <row r="55" spans="1:17" customFormat="1" ht="19.95" customHeight="1" x14ac:dyDescent="0.25">
      <c r="A55" s="82" t="s">
        <v>60</v>
      </c>
      <c r="B55" s="80"/>
      <c r="C55" s="80"/>
      <c r="D55" s="80"/>
      <c r="E55" s="80"/>
      <c r="F55" s="80"/>
      <c r="G55" s="80"/>
      <c r="H55" s="80"/>
      <c r="I55" s="80"/>
      <c r="J55" s="80"/>
      <c r="K55" s="81"/>
      <c r="L55" s="71">
        <f>L56-L54</f>
        <v>85.5</v>
      </c>
      <c r="M55" s="33"/>
      <c r="N55" s="33"/>
      <c r="O55" s="33"/>
      <c r="P55" s="34"/>
      <c r="Q55" s="34"/>
    </row>
    <row r="56" spans="1:17" customFormat="1" ht="13.95" customHeight="1" x14ac:dyDescent="0.25">
      <c r="A56" s="82" t="s">
        <v>64</v>
      </c>
      <c r="B56" s="80"/>
      <c r="C56" s="80"/>
      <c r="D56" s="80"/>
      <c r="E56" s="80"/>
      <c r="F56" s="80"/>
      <c r="G56" s="80"/>
      <c r="H56" s="80"/>
      <c r="I56" s="80"/>
      <c r="J56" s="80"/>
      <c r="K56" s="81"/>
      <c r="L56" s="71">
        <f>L54*1.05</f>
        <v>1795.5</v>
      </c>
      <c r="M56" s="85"/>
      <c r="N56" s="85"/>
      <c r="O56" s="85"/>
      <c r="P56" s="14"/>
      <c r="Q56" s="14"/>
    </row>
    <row r="57" spans="1:17" x14ac:dyDescent="0.3">
      <c r="A57" s="83"/>
      <c r="B57" s="84"/>
      <c r="C57" s="84"/>
      <c r="D57" s="84"/>
      <c r="E57" s="84"/>
      <c r="F57" s="84"/>
      <c r="G57" s="84"/>
      <c r="H57" s="84"/>
      <c r="I57" s="84"/>
      <c r="J57" s="84"/>
      <c r="K57" s="84"/>
      <c r="L57" s="84"/>
      <c r="M57" s="84"/>
      <c r="N57" s="84"/>
      <c r="O57" s="84"/>
    </row>
    <row r="58" spans="1:17" x14ac:dyDescent="0.3">
      <c r="A58" s="83"/>
      <c r="B58" s="84"/>
      <c r="C58" s="84"/>
      <c r="D58" s="84"/>
      <c r="E58" s="84"/>
      <c r="F58" s="84"/>
      <c r="G58" s="84"/>
      <c r="H58" s="84"/>
      <c r="I58" s="84"/>
      <c r="J58" s="84"/>
      <c r="K58" s="84"/>
      <c r="L58" s="84"/>
      <c r="M58" s="84"/>
      <c r="N58" s="84"/>
      <c r="O58" s="84"/>
    </row>
    <row r="59" spans="1:17" ht="48" customHeight="1" x14ac:dyDescent="0.3">
      <c r="A59" s="86" t="s">
        <v>47</v>
      </c>
      <c r="B59" s="86"/>
      <c r="C59" s="86"/>
      <c r="D59" s="86"/>
      <c r="E59" s="86"/>
      <c r="F59" s="86"/>
      <c r="G59" s="86"/>
      <c r="H59" s="86"/>
      <c r="I59" s="86"/>
      <c r="J59" s="86"/>
      <c r="K59" s="86"/>
      <c r="L59" s="86"/>
      <c r="M59" s="86"/>
      <c r="N59" s="86"/>
      <c r="O59" s="86"/>
      <c r="P59" s="86"/>
      <c r="Q59" s="86"/>
    </row>
    <row r="60" spans="1:17" ht="69" x14ac:dyDescent="0.3">
      <c r="A60" s="5" t="s">
        <v>1</v>
      </c>
      <c r="B60" s="6" t="s">
        <v>7</v>
      </c>
      <c r="C60" s="6" t="s">
        <v>14</v>
      </c>
      <c r="D60" s="6" t="s">
        <v>22</v>
      </c>
      <c r="E60" s="19" t="s">
        <v>25</v>
      </c>
      <c r="F60" s="6" t="s">
        <v>13</v>
      </c>
      <c r="G60" s="6" t="s">
        <v>26</v>
      </c>
      <c r="H60" s="6" t="s">
        <v>2</v>
      </c>
      <c r="I60" s="6" t="s">
        <v>8</v>
      </c>
      <c r="J60" s="6" t="s">
        <v>6</v>
      </c>
      <c r="K60" s="6" t="s">
        <v>3</v>
      </c>
      <c r="L60" s="20" t="s">
        <v>57</v>
      </c>
      <c r="M60" s="87" t="s">
        <v>12</v>
      </c>
      <c r="N60" s="87"/>
      <c r="O60" s="87"/>
      <c r="P60" s="87"/>
      <c r="Q60" s="87"/>
    </row>
    <row r="61" spans="1:17" x14ac:dyDescent="0.3">
      <c r="A61" s="30">
        <v>1</v>
      </c>
      <c r="B61" s="30">
        <v>2</v>
      </c>
      <c r="C61" s="30">
        <v>3</v>
      </c>
      <c r="D61" s="39">
        <v>4</v>
      </c>
      <c r="E61" s="40">
        <v>5</v>
      </c>
      <c r="F61" s="9">
        <v>6</v>
      </c>
      <c r="G61" s="9">
        <v>7</v>
      </c>
      <c r="H61" s="9">
        <v>8</v>
      </c>
      <c r="I61" s="9">
        <v>9</v>
      </c>
      <c r="J61" s="9">
        <v>10</v>
      </c>
      <c r="K61" s="9">
        <v>11</v>
      </c>
      <c r="L61" s="9" t="s">
        <v>58</v>
      </c>
      <c r="M61" s="88">
        <v>13</v>
      </c>
      <c r="N61" s="88"/>
      <c r="O61" s="88"/>
      <c r="P61" s="88"/>
      <c r="Q61" s="88"/>
    </row>
    <row r="62" spans="1:17" ht="74.25" customHeight="1" x14ac:dyDescent="0.3">
      <c r="A62" s="72" t="s">
        <v>5</v>
      </c>
      <c r="B62" s="25" t="s">
        <v>48</v>
      </c>
      <c r="C62" s="73" t="s">
        <v>75</v>
      </c>
      <c r="D62" s="43" t="s">
        <v>49</v>
      </c>
      <c r="E62" s="37" t="s">
        <v>90</v>
      </c>
      <c r="F62" s="32" t="s">
        <v>88</v>
      </c>
      <c r="G62" s="26">
        <v>5</v>
      </c>
      <c r="H62" s="70">
        <v>60</v>
      </c>
      <c r="I62" s="26">
        <v>5</v>
      </c>
      <c r="J62" s="70">
        <f t="shared" ref="J62" si="7">K62-H62</f>
        <v>3</v>
      </c>
      <c r="K62" s="70">
        <f>H62*1.05</f>
        <v>63</v>
      </c>
      <c r="L62" s="70">
        <f t="shared" ref="L62" si="8">H62*G62</f>
        <v>300</v>
      </c>
      <c r="M62" s="98" t="s">
        <v>113</v>
      </c>
      <c r="N62" s="89"/>
      <c r="O62" s="89"/>
      <c r="P62" s="89"/>
      <c r="Q62" s="90"/>
    </row>
    <row r="63" spans="1:17" customFormat="1" ht="22.2" customHeight="1" x14ac:dyDescent="0.25">
      <c r="A63" s="78" t="s">
        <v>65</v>
      </c>
      <c r="B63" s="79"/>
      <c r="C63" s="79"/>
      <c r="D63" s="79"/>
      <c r="E63" s="79"/>
      <c r="F63" s="80"/>
      <c r="G63" s="80"/>
      <c r="H63" s="80"/>
      <c r="I63" s="80"/>
      <c r="J63" s="80"/>
      <c r="K63" s="81"/>
      <c r="L63" s="71">
        <f>L62</f>
        <v>300</v>
      </c>
      <c r="M63" s="33"/>
      <c r="N63" s="33"/>
      <c r="O63" s="33"/>
      <c r="P63" s="34"/>
      <c r="Q63" s="34"/>
    </row>
    <row r="64" spans="1:17" customFormat="1" ht="19.95" customHeight="1" x14ac:dyDescent="0.25">
      <c r="A64" s="82" t="s">
        <v>60</v>
      </c>
      <c r="B64" s="80"/>
      <c r="C64" s="80"/>
      <c r="D64" s="80"/>
      <c r="E64" s="80"/>
      <c r="F64" s="80"/>
      <c r="G64" s="80"/>
      <c r="H64" s="80"/>
      <c r="I64" s="80"/>
      <c r="J64" s="80"/>
      <c r="K64" s="81"/>
      <c r="L64" s="71">
        <f>L65-L63</f>
        <v>15</v>
      </c>
      <c r="M64" s="33"/>
      <c r="N64" s="33"/>
      <c r="O64" s="33"/>
      <c r="P64" s="34"/>
      <c r="Q64" s="34"/>
    </row>
    <row r="65" spans="1:17" customFormat="1" ht="13.95" customHeight="1" x14ac:dyDescent="0.25">
      <c r="A65" s="82" t="s">
        <v>66</v>
      </c>
      <c r="B65" s="80"/>
      <c r="C65" s="80"/>
      <c r="D65" s="80"/>
      <c r="E65" s="80"/>
      <c r="F65" s="80"/>
      <c r="G65" s="80"/>
      <c r="H65" s="80"/>
      <c r="I65" s="80"/>
      <c r="J65" s="80"/>
      <c r="K65" s="81"/>
      <c r="L65" s="71">
        <f>L63*1.05</f>
        <v>315</v>
      </c>
      <c r="M65" s="85"/>
      <c r="N65" s="85"/>
      <c r="O65" s="85"/>
      <c r="P65" s="14"/>
      <c r="Q65" s="14"/>
    </row>
    <row r="66" spans="1:17" x14ac:dyDescent="0.3">
      <c r="A66" s="83"/>
      <c r="B66" s="84"/>
      <c r="C66" s="84"/>
      <c r="D66" s="84"/>
      <c r="E66" s="84"/>
      <c r="F66" s="84"/>
      <c r="G66" s="84"/>
      <c r="H66" s="84"/>
      <c r="I66" s="84"/>
      <c r="J66" s="84"/>
      <c r="K66" s="84"/>
      <c r="L66" s="84"/>
      <c r="M66" s="84"/>
      <c r="N66" s="84"/>
      <c r="O66" s="84"/>
    </row>
    <row r="67" spans="1:17" x14ac:dyDescent="0.3">
      <c r="A67" s="83"/>
      <c r="B67" s="84"/>
      <c r="C67" s="84"/>
      <c r="D67" s="84"/>
      <c r="E67" s="84"/>
      <c r="F67" s="84"/>
      <c r="G67" s="84"/>
      <c r="H67" s="84"/>
      <c r="I67" s="84"/>
      <c r="J67" s="84"/>
      <c r="K67" s="84"/>
      <c r="L67" s="84"/>
      <c r="M67" s="84"/>
      <c r="N67" s="84"/>
      <c r="O67" s="84"/>
    </row>
    <row r="68" spans="1:17" ht="42.6" customHeight="1" x14ac:dyDescent="0.3">
      <c r="A68" s="86" t="s">
        <v>50</v>
      </c>
      <c r="B68" s="86"/>
      <c r="C68" s="86"/>
      <c r="D68" s="86"/>
      <c r="E68" s="86"/>
      <c r="F68" s="86"/>
      <c r="G68" s="86"/>
      <c r="H68" s="86"/>
      <c r="I68" s="86"/>
      <c r="J68" s="86"/>
      <c r="K68" s="86"/>
      <c r="L68" s="86"/>
      <c r="M68" s="86"/>
      <c r="N68" s="86"/>
      <c r="O68" s="86"/>
      <c r="P68" s="86"/>
      <c r="Q68" s="86"/>
    </row>
    <row r="69" spans="1:17" ht="69" x14ac:dyDescent="0.3">
      <c r="A69" s="5" t="s">
        <v>1</v>
      </c>
      <c r="B69" s="6" t="s">
        <v>7</v>
      </c>
      <c r="C69" s="6" t="s">
        <v>14</v>
      </c>
      <c r="D69" s="6" t="s">
        <v>22</v>
      </c>
      <c r="E69" s="19" t="s">
        <v>25</v>
      </c>
      <c r="F69" s="6" t="s">
        <v>13</v>
      </c>
      <c r="G69" s="6" t="s">
        <v>26</v>
      </c>
      <c r="H69" s="6" t="s">
        <v>2</v>
      </c>
      <c r="I69" s="6" t="s">
        <v>8</v>
      </c>
      <c r="J69" s="6" t="s">
        <v>6</v>
      </c>
      <c r="K69" s="6" t="s">
        <v>3</v>
      </c>
      <c r="L69" s="20" t="s">
        <v>57</v>
      </c>
      <c r="M69" s="87" t="s">
        <v>12</v>
      </c>
      <c r="N69" s="87"/>
      <c r="O69" s="87"/>
      <c r="P69" s="87"/>
      <c r="Q69" s="87"/>
    </row>
    <row r="70" spans="1:17" x14ac:dyDescent="0.3">
      <c r="A70" s="7">
        <v>1</v>
      </c>
      <c r="B70" s="7">
        <v>2</v>
      </c>
      <c r="C70" s="7">
        <v>3</v>
      </c>
      <c r="D70" s="8">
        <v>4</v>
      </c>
      <c r="E70" s="9">
        <v>5</v>
      </c>
      <c r="F70" s="9">
        <v>6</v>
      </c>
      <c r="G70" s="9">
        <v>7</v>
      </c>
      <c r="H70" s="9">
        <v>8</v>
      </c>
      <c r="I70" s="9">
        <v>9</v>
      </c>
      <c r="J70" s="9">
        <v>10</v>
      </c>
      <c r="K70" s="9">
        <v>11</v>
      </c>
      <c r="L70" s="9" t="s">
        <v>58</v>
      </c>
      <c r="M70" s="88">
        <v>13</v>
      </c>
      <c r="N70" s="88"/>
      <c r="O70" s="88"/>
      <c r="P70" s="88"/>
      <c r="Q70" s="88"/>
    </row>
    <row r="71" spans="1:17" x14ac:dyDescent="0.3">
      <c r="A71" s="23" t="s">
        <v>5</v>
      </c>
      <c r="B71" s="31" t="s">
        <v>51</v>
      </c>
      <c r="C71" s="13"/>
      <c r="D71" s="13"/>
      <c r="E71" s="11"/>
      <c r="F71" s="35"/>
      <c r="G71" s="11"/>
      <c r="H71" s="11"/>
      <c r="I71" s="11"/>
      <c r="J71" s="11"/>
      <c r="K71" s="11"/>
      <c r="L71" s="11"/>
      <c r="M71" s="91"/>
      <c r="N71" s="91"/>
      <c r="O71" s="91"/>
      <c r="P71" s="91"/>
      <c r="Q71" s="91"/>
    </row>
    <row r="72" spans="1:17" ht="67.5" customHeight="1" x14ac:dyDescent="0.3">
      <c r="A72" s="24" t="s">
        <v>4</v>
      </c>
      <c r="B72" s="42" t="s">
        <v>52</v>
      </c>
      <c r="C72" s="41" t="s">
        <v>91</v>
      </c>
      <c r="D72" s="55" t="s">
        <v>37</v>
      </c>
      <c r="E72" s="55">
        <v>1</v>
      </c>
      <c r="F72" s="32" t="s">
        <v>116</v>
      </c>
      <c r="G72" s="26">
        <v>1</v>
      </c>
      <c r="H72" s="70">
        <v>40</v>
      </c>
      <c r="I72" s="26">
        <v>5</v>
      </c>
      <c r="J72" s="70">
        <f>K72-H72</f>
        <v>2</v>
      </c>
      <c r="K72" s="26">
        <f>H72*1.05</f>
        <v>42</v>
      </c>
      <c r="L72" s="70">
        <f>H72*G72</f>
        <v>40</v>
      </c>
      <c r="M72" s="98" t="s">
        <v>117</v>
      </c>
      <c r="N72" s="89"/>
      <c r="O72" s="89"/>
      <c r="P72" s="89"/>
      <c r="Q72" s="90"/>
    </row>
    <row r="73" spans="1:17" ht="70.5" customHeight="1" x14ac:dyDescent="0.3">
      <c r="A73" s="24" t="s">
        <v>18</v>
      </c>
      <c r="B73" s="42" t="s">
        <v>53</v>
      </c>
      <c r="C73" s="41" t="s">
        <v>91</v>
      </c>
      <c r="D73" s="55" t="s">
        <v>37</v>
      </c>
      <c r="E73" s="55">
        <v>1</v>
      </c>
      <c r="F73" s="32" t="s">
        <v>116</v>
      </c>
      <c r="G73" s="26">
        <v>1</v>
      </c>
      <c r="H73" s="70">
        <v>36</v>
      </c>
      <c r="I73" s="26">
        <v>5</v>
      </c>
      <c r="J73" s="70">
        <f t="shared" ref="J73:J75" si="9">K73-H73</f>
        <v>1.8000000000000043</v>
      </c>
      <c r="K73" s="26">
        <f>H73*1.05</f>
        <v>37.800000000000004</v>
      </c>
      <c r="L73" s="70">
        <f t="shared" ref="L73:L75" si="10">H73*G73</f>
        <v>36</v>
      </c>
      <c r="M73" s="98" t="s">
        <v>118</v>
      </c>
      <c r="N73" s="89"/>
      <c r="O73" s="89"/>
      <c r="P73" s="89"/>
      <c r="Q73" s="90"/>
    </row>
    <row r="74" spans="1:17" ht="65.25" customHeight="1" x14ac:dyDescent="0.3">
      <c r="A74" s="24" t="s">
        <v>19</v>
      </c>
      <c r="B74" s="42" t="s">
        <v>54</v>
      </c>
      <c r="C74" s="41" t="s">
        <v>91</v>
      </c>
      <c r="D74" s="55" t="s">
        <v>37</v>
      </c>
      <c r="E74" s="55">
        <v>1</v>
      </c>
      <c r="F74" s="32" t="s">
        <v>116</v>
      </c>
      <c r="G74" s="26">
        <v>1</v>
      </c>
      <c r="H74" s="70">
        <v>53</v>
      </c>
      <c r="I74" s="26">
        <v>5</v>
      </c>
      <c r="J74" s="70">
        <f t="shared" si="9"/>
        <v>2.6500000000000057</v>
      </c>
      <c r="K74" s="26">
        <f>H74*1.05</f>
        <v>55.650000000000006</v>
      </c>
      <c r="L74" s="70">
        <f t="shared" si="10"/>
        <v>53</v>
      </c>
      <c r="M74" s="98" t="s">
        <v>119</v>
      </c>
      <c r="N74" s="89"/>
      <c r="O74" s="89"/>
      <c r="P74" s="89"/>
      <c r="Q74" s="90"/>
    </row>
    <row r="75" spans="1:17" ht="68.25" customHeight="1" x14ac:dyDescent="0.3">
      <c r="A75" s="24" t="s">
        <v>20</v>
      </c>
      <c r="B75" s="42" t="s">
        <v>55</v>
      </c>
      <c r="C75" s="41" t="s">
        <v>91</v>
      </c>
      <c r="D75" s="55" t="s">
        <v>37</v>
      </c>
      <c r="E75" s="55">
        <v>2</v>
      </c>
      <c r="F75" s="32" t="s">
        <v>116</v>
      </c>
      <c r="G75" s="26">
        <v>2</v>
      </c>
      <c r="H75" s="70">
        <v>94</v>
      </c>
      <c r="I75" s="26">
        <v>5</v>
      </c>
      <c r="J75" s="70">
        <f t="shared" si="9"/>
        <v>4.7000000000000028</v>
      </c>
      <c r="K75" s="26">
        <f>H75*1.05</f>
        <v>98.7</v>
      </c>
      <c r="L75" s="70">
        <f t="shared" si="10"/>
        <v>188</v>
      </c>
      <c r="M75" s="98" t="s">
        <v>120</v>
      </c>
      <c r="N75" s="99"/>
      <c r="O75" s="100"/>
      <c r="P75" s="26"/>
      <c r="Q75" s="26"/>
    </row>
    <row r="76" spans="1:17" customFormat="1" ht="16.5" customHeight="1" x14ac:dyDescent="0.25">
      <c r="A76" s="78" t="s">
        <v>67</v>
      </c>
      <c r="B76" s="79"/>
      <c r="C76" s="79"/>
      <c r="D76" s="79"/>
      <c r="E76" s="79"/>
      <c r="F76" s="80"/>
      <c r="G76" s="80"/>
      <c r="H76" s="80"/>
      <c r="I76" s="80"/>
      <c r="J76" s="80"/>
      <c r="K76" s="81"/>
      <c r="L76" s="71">
        <f>SUM(L72:L75)</f>
        <v>317</v>
      </c>
      <c r="M76" s="33"/>
      <c r="N76" s="33"/>
      <c r="O76" s="33"/>
      <c r="P76" s="34"/>
      <c r="Q76" s="34"/>
    </row>
    <row r="77" spans="1:17" customFormat="1" ht="19.95" customHeight="1" x14ac:dyDescent="0.25">
      <c r="A77" s="82" t="s">
        <v>60</v>
      </c>
      <c r="B77" s="80"/>
      <c r="C77" s="80"/>
      <c r="D77" s="80"/>
      <c r="E77" s="80"/>
      <c r="F77" s="80"/>
      <c r="G77" s="80"/>
      <c r="H77" s="80"/>
      <c r="I77" s="80"/>
      <c r="J77" s="80"/>
      <c r="K77" s="81"/>
      <c r="L77" s="71">
        <f>L78-L76</f>
        <v>15.850000000000023</v>
      </c>
      <c r="M77" s="33"/>
      <c r="N77" s="33"/>
      <c r="O77" s="33"/>
      <c r="P77" s="34"/>
      <c r="Q77" s="34"/>
    </row>
    <row r="78" spans="1:17" customFormat="1" ht="13.95" customHeight="1" x14ac:dyDescent="0.25">
      <c r="A78" s="82" t="s">
        <v>68</v>
      </c>
      <c r="B78" s="80"/>
      <c r="C78" s="80"/>
      <c r="D78" s="80"/>
      <c r="E78" s="80"/>
      <c r="F78" s="80"/>
      <c r="G78" s="80"/>
      <c r="H78" s="80"/>
      <c r="I78" s="80"/>
      <c r="J78" s="80"/>
      <c r="K78" s="81"/>
      <c r="L78" s="12">
        <f>L76*1.05</f>
        <v>332.85</v>
      </c>
      <c r="M78" s="85"/>
      <c r="N78" s="85"/>
      <c r="O78" s="85"/>
      <c r="P78" s="14"/>
      <c r="Q78" s="14"/>
    </row>
    <row r="79" spans="1:17" x14ac:dyDescent="0.3">
      <c r="A79" s="83"/>
      <c r="B79" s="84"/>
      <c r="C79" s="84"/>
      <c r="D79" s="84"/>
      <c r="E79" s="84"/>
      <c r="F79" s="84"/>
      <c r="G79" s="84"/>
      <c r="H79" s="84"/>
      <c r="I79" s="84"/>
      <c r="J79" s="84"/>
      <c r="K79" s="84"/>
      <c r="L79" s="84"/>
      <c r="M79" s="84"/>
      <c r="N79" s="84"/>
      <c r="O79" s="84"/>
    </row>
    <row r="80" spans="1:17" ht="50.4" customHeight="1" x14ac:dyDescent="0.3">
      <c r="A80" s="86" t="s">
        <v>56</v>
      </c>
      <c r="B80" s="86"/>
      <c r="C80" s="86"/>
      <c r="D80" s="86"/>
      <c r="E80" s="86"/>
      <c r="F80" s="86"/>
      <c r="G80" s="86"/>
      <c r="H80" s="86"/>
      <c r="I80" s="86"/>
      <c r="J80" s="86"/>
      <c r="K80" s="86"/>
      <c r="L80" s="86"/>
      <c r="M80" s="86"/>
      <c r="N80" s="86"/>
      <c r="O80" s="86"/>
      <c r="P80" s="86"/>
      <c r="Q80" s="86"/>
    </row>
    <row r="81" spans="1:18" ht="69" x14ac:dyDescent="0.3">
      <c r="A81" s="5" t="s">
        <v>1</v>
      </c>
      <c r="B81" s="6" t="s">
        <v>7</v>
      </c>
      <c r="C81" s="6" t="s">
        <v>14</v>
      </c>
      <c r="D81" s="6" t="s">
        <v>22</v>
      </c>
      <c r="E81" s="19" t="s">
        <v>25</v>
      </c>
      <c r="F81" s="6" t="s">
        <v>13</v>
      </c>
      <c r="G81" s="6" t="s">
        <v>26</v>
      </c>
      <c r="H81" s="6" t="s">
        <v>2</v>
      </c>
      <c r="I81" s="6" t="s">
        <v>8</v>
      </c>
      <c r="J81" s="6" t="s">
        <v>6</v>
      </c>
      <c r="K81" s="6" t="s">
        <v>3</v>
      </c>
      <c r="L81" s="20" t="s">
        <v>57</v>
      </c>
      <c r="M81" s="87" t="s">
        <v>12</v>
      </c>
      <c r="N81" s="87"/>
      <c r="O81" s="87"/>
      <c r="P81" s="87"/>
      <c r="Q81" s="87"/>
    </row>
    <row r="82" spans="1:18" x14ac:dyDescent="0.3">
      <c r="A82" s="7">
        <v>1</v>
      </c>
      <c r="B82" s="7">
        <v>2</v>
      </c>
      <c r="C82" s="7">
        <v>3</v>
      </c>
      <c r="D82" s="8">
        <v>4</v>
      </c>
      <c r="E82" s="9">
        <v>5</v>
      </c>
      <c r="F82" s="9">
        <v>6</v>
      </c>
      <c r="G82" s="9">
        <v>7</v>
      </c>
      <c r="H82" s="9">
        <v>8</v>
      </c>
      <c r="I82" s="9">
        <v>9</v>
      </c>
      <c r="J82" s="9">
        <v>10</v>
      </c>
      <c r="K82" s="9">
        <v>11</v>
      </c>
      <c r="L82" s="9" t="s">
        <v>58</v>
      </c>
      <c r="M82" s="88">
        <v>13</v>
      </c>
      <c r="N82" s="88"/>
      <c r="O82" s="88"/>
      <c r="P82" s="88"/>
      <c r="Q82" s="88"/>
    </row>
    <row r="83" spans="1:18" ht="96.6" x14ac:dyDescent="0.3">
      <c r="A83" s="27" t="s">
        <v>5</v>
      </c>
      <c r="B83" s="61" t="s">
        <v>94</v>
      </c>
      <c r="C83" s="45" t="s">
        <v>78</v>
      </c>
      <c r="D83" s="47"/>
      <c r="E83" s="28"/>
      <c r="F83" s="35"/>
      <c r="G83" s="11"/>
      <c r="H83" s="11"/>
      <c r="I83" s="11"/>
      <c r="J83" s="11"/>
      <c r="K83" s="11"/>
      <c r="L83" s="11"/>
      <c r="M83" s="91"/>
      <c r="N83" s="91"/>
      <c r="O83" s="91"/>
      <c r="P83" s="91"/>
      <c r="Q83" s="91"/>
      <c r="R83" s="57"/>
    </row>
    <row r="84" spans="1:18" ht="60.75" customHeight="1" x14ac:dyDescent="0.3">
      <c r="A84" s="29" t="s">
        <v>4</v>
      </c>
      <c r="B84" s="42" t="s">
        <v>95</v>
      </c>
      <c r="C84" s="43" t="s">
        <v>99</v>
      </c>
      <c r="D84" s="56" t="s">
        <v>37</v>
      </c>
      <c r="E84" s="43" t="s">
        <v>92</v>
      </c>
      <c r="F84" s="62" t="s">
        <v>104</v>
      </c>
      <c r="G84" s="63" t="s">
        <v>105</v>
      </c>
      <c r="H84" s="66">
        <v>106</v>
      </c>
      <c r="I84" s="65">
        <v>0.05</v>
      </c>
      <c r="J84" s="66">
        <f>K84-H84</f>
        <v>5.3000000000000114</v>
      </c>
      <c r="K84" s="66">
        <f>H84*1.05</f>
        <v>111.30000000000001</v>
      </c>
      <c r="L84" s="67">
        <f>H84*260</f>
        <v>27560</v>
      </c>
      <c r="M84" s="92" t="s">
        <v>103</v>
      </c>
      <c r="N84" s="92"/>
      <c r="O84" s="92"/>
      <c r="P84" s="92"/>
      <c r="Q84" s="92"/>
      <c r="R84" s="57"/>
    </row>
    <row r="85" spans="1:18" ht="57.75" customHeight="1" x14ac:dyDescent="0.3">
      <c r="A85" s="29" t="s">
        <v>18</v>
      </c>
      <c r="B85" s="42" t="s">
        <v>96</v>
      </c>
      <c r="C85" s="43" t="s">
        <v>100</v>
      </c>
      <c r="D85" s="56" t="s">
        <v>37</v>
      </c>
      <c r="E85" s="43">
        <v>500</v>
      </c>
      <c r="F85" s="62" t="s">
        <v>104</v>
      </c>
      <c r="G85" s="63" t="s">
        <v>106</v>
      </c>
      <c r="H85" s="66">
        <v>45</v>
      </c>
      <c r="I85" s="65">
        <v>0.05</v>
      </c>
      <c r="J85" s="66">
        <f t="shared" ref="J85:J87" si="11">K85-H85</f>
        <v>9.4499999999999957</v>
      </c>
      <c r="K85" s="66">
        <f t="shared" ref="K85:K87" si="12">H85*1.21</f>
        <v>54.449999999999996</v>
      </c>
      <c r="L85" s="69">
        <f>H85*25</f>
        <v>1125</v>
      </c>
      <c r="M85" s="93" t="s">
        <v>109</v>
      </c>
      <c r="N85" s="93"/>
      <c r="O85" s="93"/>
      <c r="P85" s="93"/>
      <c r="Q85" s="93"/>
      <c r="R85" s="57"/>
    </row>
    <row r="86" spans="1:18" ht="58.5" customHeight="1" x14ac:dyDescent="0.3">
      <c r="A86" s="29" t="s">
        <v>19</v>
      </c>
      <c r="B86" s="42" t="s">
        <v>97</v>
      </c>
      <c r="C86" s="43" t="s">
        <v>100</v>
      </c>
      <c r="D86" s="56" t="s">
        <v>37</v>
      </c>
      <c r="E86" s="43" t="s">
        <v>93</v>
      </c>
      <c r="F86" s="62" t="s">
        <v>104</v>
      </c>
      <c r="G86" s="63" t="s">
        <v>107</v>
      </c>
      <c r="H86" s="66">
        <v>96</v>
      </c>
      <c r="I86" s="65">
        <v>0.05</v>
      </c>
      <c r="J86" s="66">
        <f t="shared" si="11"/>
        <v>20.159999999999997</v>
      </c>
      <c r="K86" s="66">
        <f t="shared" si="12"/>
        <v>116.16</v>
      </c>
      <c r="L86" s="69">
        <f>H86*200</f>
        <v>19200</v>
      </c>
      <c r="M86" s="93" t="s">
        <v>110</v>
      </c>
      <c r="N86" s="93"/>
      <c r="O86" s="93"/>
      <c r="P86" s="93"/>
      <c r="Q86" s="93"/>
      <c r="R86" s="57"/>
    </row>
    <row r="87" spans="1:18" ht="45" customHeight="1" x14ac:dyDescent="0.3">
      <c r="A87" s="29" t="s">
        <v>20</v>
      </c>
      <c r="B87" s="42" t="s">
        <v>98</v>
      </c>
      <c r="C87" s="42" t="s">
        <v>101</v>
      </c>
      <c r="D87" s="56" t="s">
        <v>37</v>
      </c>
      <c r="E87" s="43">
        <v>120</v>
      </c>
      <c r="F87" s="62" t="s">
        <v>104</v>
      </c>
      <c r="G87" s="63" t="s">
        <v>108</v>
      </c>
      <c r="H87" s="66">
        <v>123</v>
      </c>
      <c r="I87" s="65">
        <v>0.05</v>
      </c>
      <c r="J87" s="66">
        <f t="shared" si="11"/>
        <v>25.829999999999984</v>
      </c>
      <c r="K87" s="66">
        <f t="shared" si="12"/>
        <v>148.82999999999998</v>
      </c>
      <c r="L87" s="69">
        <f>H87*6</f>
        <v>738</v>
      </c>
      <c r="M87" s="94" t="s">
        <v>111</v>
      </c>
      <c r="N87" s="95"/>
      <c r="O87" s="96"/>
      <c r="P87" s="64"/>
      <c r="Q87" s="64"/>
    </row>
    <row r="88" spans="1:18" customFormat="1" ht="15.75" customHeight="1" x14ac:dyDescent="0.25">
      <c r="A88" s="78" t="s">
        <v>69</v>
      </c>
      <c r="B88" s="79"/>
      <c r="C88" s="79"/>
      <c r="D88" s="79"/>
      <c r="E88" s="79"/>
      <c r="F88" s="80"/>
      <c r="G88" s="80"/>
      <c r="H88" s="80"/>
      <c r="I88" s="80"/>
      <c r="J88" s="80"/>
      <c r="K88" s="81"/>
      <c r="L88" s="68">
        <f>L84+L85+L86+L87</f>
        <v>48623</v>
      </c>
      <c r="M88" s="53"/>
      <c r="N88" s="53"/>
      <c r="O88" s="53"/>
      <c r="P88" s="12"/>
      <c r="Q88" s="12"/>
    </row>
    <row r="89" spans="1:18" customFormat="1" ht="15.75" customHeight="1" x14ac:dyDescent="0.25">
      <c r="A89" s="82" t="s">
        <v>60</v>
      </c>
      <c r="B89" s="80"/>
      <c r="C89" s="80"/>
      <c r="D89" s="80"/>
      <c r="E89" s="80"/>
      <c r="F89" s="80"/>
      <c r="G89" s="80"/>
      <c r="H89" s="80"/>
      <c r="I89" s="80"/>
      <c r="J89" s="80"/>
      <c r="K89" s="81"/>
      <c r="L89" s="68">
        <f>L90-L88</f>
        <v>2431.1500000000015</v>
      </c>
      <c r="M89" s="53"/>
      <c r="N89" s="53"/>
      <c r="O89" s="53"/>
      <c r="P89" s="12"/>
      <c r="Q89" s="12"/>
    </row>
    <row r="90" spans="1:18" customFormat="1" ht="13.95" customHeight="1" x14ac:dyDescent="0.25">
      <c r="A90" s="82" t="s">
        <v>70</v>
      </c>
      <c r="B90" s="80"/>
      <c r="C90" s="80"/>
      <c r="D90" s="80"/>
      <c r="E90" s="80"/>
      <c r="F90" s="80"/>
      <c r="G90" s="80"/>
      <c r="H90" s="80"/>
      <c r="I90" s="80"/>
      <c r="J90" s="80"/>
      <c r="K90" s="81"/>
      <c r="L90" s="68">
        <f>L88*1.05</f>
        <v>51054.15</v>
      </c>
      <c r="M90" s="97"/>
      <c r="N90" s="97"/>
      <c r="O90" s="97"/>
      <c r="P90" s="53"/>
      <c r="Q90" s="53"/>
    </row>
    <row r="91" spans="1:18" x14ac:dyDescent="0.3">
      <c r="A91" s="83"/>
      <c r="B91" s="84"/>
      <c r="C91" s="84"/>
      <c r="D91" s="84"/>
      <c r="E91" s="84"/>
      <c r="F91" s="84"/>
      <c r="G91" s="84"/>
      <c r="H91" s="84"/>
      <c r="I91" s="84"/>
      <c r="J91" s="84"/>
      <c r="K91" s="84"/>
      <c r="L91" s="84"/>
      <c r="M91" s="84"/>
      <c r="N91" s="84"/>
      <c r="O91" s="84"/>
      <c r="P91" s="58"/>
      <c r="Q91" s="59"/>
      <c r="R91" s="60"/>
    </row>
  </sheetData>
  <mergeCells count="83">
    <mergeCell ref="A11:J16"/>
    <mergeCell ref="A45:K45"/>
    <mergeCell ref="A46:K46"/>
    <mergeCell ref="M34:Q34"/>
    <mergeCell ref="M35:Q35"/>
    <mergeCell ref="M36:Q36"/>
    <mergeCell ref="M37:Q37"/>
    <mergeCell ref="M38:O38"/>
    <mergeCell ref="A31:Q31"/>
    <mergeCell ref="M32:Q32"/>
    <mergeCell ref="M33:Q33"/>
    <mergeCell ref="A29:K29"/>
    <mergeCell ref="A48:O48"/>
    <mergeCell ref="M44:O44"/>
    <mergeCell ref="M39:O39"/>
    <mergeCell ref="M40:O40"/>
    <mergeCell ref="M41:O41"/>
    <mergeCell ref="M42:O42"/>
    <mergeCell ref="M43:O43"/>
    <mergeCell ref="A47:K47"/>
    <mergeCell ref="M47:O47"/>
    <mergeCell ref="A5:E5"/>
    <mergeCell ref="F5:J5"/>
    <mergeCell ref="A19:Q19"/>
    <mergeCell ref="A7:L7"/>
    <mergeCell ref="M25:Q25"/>
    <mergeCell ref="M26:Q26"/>
    <mergeCell ref="M29:O29"/>
    <mergeCell ref="M20:Q20"/>
    <mergeCell ref="M21:Q21"/>
    <mergeCell ref="M22:Q22"/>
    <mergeCell ref="M23:Q23"/>
    <mergeCell ref="M24:Q24"/>
    <mergeCell ref="A27:K27"/>
    <mergeCell ref="A30:O30"/>
    <mergeCell ref="A28:K28"/>
    <mergeCell ref="A49:O49"/>
    <mergeCell ref="A50:Q50"/>
    <mergeCell ref="M51:Q51"/>
    <mergeCell ref="M52:Q52"/>
    <mergeCell ref="M53:Q53"/>
    <mergeCell ref="A57:O57"/>
    <mergeCell ref="A54:K54"/>
    <mergeCell ref="A55:K55"/>
    <mergeCell ref="A56:K56"/>
    <mergeCell ref="M56:O56"/>
    <mergeCell ref="A63:K63"/>
    <mergeCell ref="A64:K64"/>
    <mergeCell ref="A65:K65"/>
    <mergeCell ref="M65:O65"/>
    <mergeCell ref="A58:O58"/>
    <mergeCell ref="A59:Q59"/>
    <mergeCell ref="M60:Q60"/>
    <mergeCell ref="M61:Q61"/>
    <mergeCell ref="M62:Q62"/>
    <mergeCell ref="A66:O66"/>
    <mergeCell ref="A79:O79"/>
    <mergeCell ref="A80:Q80"/>
    <mergeCell ref="A67:O67"/>
    <mergeCell ref="A68:Q68"/>
    <mergeCell ref="M69:Q69"/>
    <mergeCell ref="M70:Q70"/>
    <mergeCell ref="M71:Q71"/>
    <mergeCell ref="M72:Q72"/>
    <mergeCell ref="M73:Q73"/>
    <mergeCell ref="M74:Q74"/>
    <mergeCell ref="M75:O75"/>
    <mergeCell ref="A76:K76"/>
    <mergeCell ref="A77:K77"/>
    <mergeCell ref="A78:K78"/>
    <mergeCell ref="M78:O78"/>
    <mergeCell ref="A91:O91"/>
    <mergeCell ref="M81:Q81"/>
    <mergeCell ref="M82:Q82"/>
    <mergeCell ref="M83:Q83"/>
    <mergeCell ref="M84:Q84"/>
    <mergeCell ref="M85:Q85"/>
    <mergeCell ref="M86:Q86"/>
    <mergeCell ref="M87:O87"/>
    <mergeCell ref="A88:K88"/>
    <mergeCell ref="A89:K89"/>
    <mergeCell ref="A90:K90"/>
    <mergeCell ref="M90:O90"/>
  </mergeCells>
  <phoneticPr fontId="19" type="noConversion"/>
  <hyperlinks>
    <hyperlink ref="M43" r:id="rId1" xr:uid="{69C77416-AF92-4B42-B630-CC7B86A3A18D}"/>
  </hyperlinks>
  <pageMargins left="0.7" right="0.7" top="0.75" bottom="0.75" header="0.3" footer="0.3"/>
  <pageSetup orientation="landscape" r:id="rId2"/>
  <ignoredErrors>
    <ignoredError sqref="Q19:XFD19 B19 C2:P2 A3:B6 B7 C19:P19 C3:P6 C7:P7 A18:XFD18 A1:P1 A20:B21 I22:M22 A22:A23 A92:XFD1048576 R26:XFD26 P29:XFD29 C26 C23:C24 R20:XFD24 R50:XFD53 R31:XFD44 R57:XFD62 Q1:XFD7 R66:XFD67 R48:XFD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Jurga Kuzmaitė</cp:lastModifiedBy>
  <dcterms:created xsi:type="dcterms:W3CDTF">2020-07-30T11:24:43Z</dcterms:created>
  <dcterms:modified xsi:type="dcterms:W3CDTF">2023-10-30T08:22:19Z</dcterms:modified>
</cp:coreProperties>
</file>