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LTVILN-001SV001\Vartotoju grupes\01 Rinkotyra\KONKURSAI\2023\VAATC UAB_Vilniaus sąvartyno naujų sekcijų įrengimas 06-20\EL komerciniai pasiulymai\"/>
    </mc:Choice>
  </mc:AlternateContent>
  <xr:revisionPtr revIDLastSave="0" documentId="13_ncr:1_{690E0E54-0E79-4647-8D66-EBD96226B2E0}" xr6:coauthVersionLast="47" xr6:coauthVersionMax="47" xr10:uidLastSave="{00000000-0000-0000-0000-000000000000}"/>
  <bookViews>
    <workbookView xWindow="-18795" yWindow="1380" windowWidth="13830" windowHeight="7245" xr2:uid="{00000000-000D-0000-FFFF-FFFF00000000}"/>
  </bookViews>
  <sheets>
    <sheet name="Suvestinis" sheetId="1" r:id="rId1"/>
    <sheet name="1.1" sheetId="5" r:id="rId2"/>
    <sheet name="1.2" sheetId="2" r:id="rId3"/>
    <sheet name="1.3" sheetId="3" r:id="rId4"/>
    <sheet name="1.4"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6" i="4" l="1"/>
  <c r="F55" i="4"/>
  <c r="F54" i="4"/>
  <c r="F53" i="4"/>
  <c r="F57" i="4" s="1"/>
  <c r="F52" i="4"/>
  <c r="F51" i="4"/>
  <c r="F50" i="4"/>
  <c r="F47" i="4"/>
  <c r="F46" i="4"/>
  <c r="F45" i="4"/>
  <c r="F44" i="4"/>
  <c r="F48" i="4" s="1"/>
  <c r="F43" i="4"/>
  <c r="F42" i="4"/>
  <c r="F39" i="4"/>
  <c r="F38" i="4"/>
  <c r="F36" i="4"/>
  <c r="F35" i="4"/>
  <c r="F34" i="4"/>
  <c r="F33" i="4"/>
  <c r="F32" i="4"/>
  <c r="F30" i="4"/>
  <c r="F29" i="4"/>
  <c r="F28" i="4"/>
  <c r="F26" i="4"/>
  <c r="F25" i="4"/>
  <c r="F24" i="4"/>
  <c r="F23" i="4"/>
  <c r="F22" i="4"/>
  <c r="F20" i="4"/>
  <c r="F19" i="4"/>
  <c r="F18" i="4"/>
  <c r="F17" i="4"/>
  <c r="F16" i="4"/>
  <c r="F14" i="4"/>
  <c r="F13" i="4"/>
  <c r="F12" i="4"/>
  <c r="F11" i="4"/>
  <c r="F10" i="4"/>
  <c r="F81" i="3"/>
  <c r="F80" i="3"/>
  <c r="F79" i="3"/>
  <c r="F78" i="3"/>
  <c r="F77" i="3"/>
  <c r="F76" i="3"/>
  <c r="F75" i="3"/>
  <c r="F74" i="3"/>
  <c r="F73" i="3"/>
  <c r="F72" i="3"/>
  <c r="F71" i="3"/>
  <c r="F70" i="3"/>
  <c r="F69" i="3"/>
  <c r="F68" i="3"/>
  <c r="F65" i="3"/>
  <c r="F64" i="3"/>
  <c r="F63" i="3"/>
  <c r="F62" i="3"/>
  <c r="F61" i="3"/>
  <c r="F60" i="3"/>
  <c r="F59" i="3"/>
  <c r="F58" i="3"/>
  <c r="F55" i="3"/>
  <c r="F54" i="3"/>
  <c r="F53" i="3"/>
  <c r="F52" i="3"/>
  <c r="F51" i="3"/>
  <c r="F50" i="3"/>
  <c r="F49" i="3"/>
  <c r="F48" i="3"/>
  <c r="F47" i="3"/>
  <c r="F44" i="3"/>
  <c r="F43" i="3"/>
  <c r="F42" i="3"/>
  <c r="F40" i="3"/>
  <c r="F39" i="3"/>
  <c r="F38" i="3"/>
  <c r="F36" i="3"/>
  <c r="F35" i="3"/>
  <c r="F34" i="3"/>
  <c r="F33" i="3"/>
  <c r="F32" i="3"/>
  <c r="F31" i="3"/>
  <c r="F30" i="3"/>
  <c r="F29" i="3"/>
  <c r="F28" i="3"/>
  <c r="F27" i="3"/>
  <c r="F25" i="3"/>
  <c r="F24" i="3"/>
  <c r="F23" i="3"/>
  <c r="F22" i="3"/>
  <c r="F21" i="3"/>
  <c r="F19" i="3"/>
  <c r="F18" i="3"/>
  <c r="F17" i="3"/>
  <c r="F16" i="3"/>
  <c r="F15" i="3"/>
  <c r="F13" i="3"/>
  <c r="F12" i="3"/>
  <c r="F11" i="3"/>
  <c r="F10" i="3"/>
  <c r="F61" i="2"/>
  <c r="F60" i="2"/>
  <c r="F58" i="2"/>
  <c r="F57" i="2"/>
  <c r="F56" i="2"/>
  <c r="F55" i="2"/>
  <c r="F54" i="2"/>
  <c r="F53" i="2"/>
  <c r="F52" i="2"/>
  <c r="F51" i="2"/>
  <c r="F50" i="2"/>
  <c r="F49" i="2"/>
  <c r="F48" i="2"/>
  <c r="F46" i="2"/>
  <c r="F45" i="2"/>
  <c r="F44" i="2"/>
  <c r="F43" i="2"/>
  <c r="F42" i="2"/>
  <c r="F40" i="2"/>
  <c r="F39" i="2"/>
  <c r="F38" i="2"/>
  <c r="F37" i="2"/>
  <c r="F35" i="2"/>
  <c r="F34" i="2"/>
  <c r="F31" i="2"/>
  <c r="F30" i="2"/>
  <c r="F29" i="2"/>
  <c r="F28" i="2"/>
  <c r="F27" i="2"/>
  <c r="F26" i="2"/>
  <c r="F25" i="2"/>
  <c r="F24" i="2"/>
  <c r="F23" i="2"/>
  <c r="F22" i="2"/>
  <c r="F21" i="2"/>
  <c r="F20" i="2"/>
  <c r="F19" i="2"/>
  <c r="F17" i="2"/>
  <c r="F16" i="2"/>
  <c r="F15" i="2"/>
  <c r="F13" i="2"/>
  <c r="F12" i="2"/>
  <c r="F11" i="2"/>
  <c r="F11" i="5"/>
  <c r="F10" i="5"/>
  <c r="F12" i="5" s="1"/>
  <c r="F13" i="5" s="1"/>
  <c r="F14" i="5" s="1"/>
  <c r="F40" i="4" l="1"/>
  <c r="F82" i="3"/>
  <c r="F83" i="3" s="1"/>
  <c r="F84" i="3" s="1"/>
  <c r="F66" i="3"/>
  <c r="F56" i="3"/>
  <c r="F45" i="3"/>
  <c r="F32" i="2"/>
  <c r="F62" i="2"/>
  <c r="F63" i="2" s="1"/>
  <c r="F64" i="2" s="1"/>
  <c r="F65" i="2" s="1"/>
  <c r="F66" i="2" s="1"/>
  <c r="F58" i="4"/>
  <c r="F59" i="4" s="1"/>
  <c r="D7" i="1"/>
  <c r="D6" i="1"/>
  <c r="F15" i="5"/>
  <c r="F16" i="5" s="1"/>
  <c r="F60" i="4" l="1"/>
  <c r="F61" i="4" s="1"/>
  <c r="D9" i="1"/>
  <c r="D8" i="1"/>
  <c r="F85" i="3"/>
  <c r="F86" i="3" s="1"/>
  <c r="D10" i="1" l="1"/>
  <c r="B57" i="4"/>
  <c r="B48" i="4"/>
  <c r="B40" i="4"/>
  <c r="B66" i="3"/>
  <c r="B56" i="3"/>
  <c r="B45" i="3"/>
  <c r="B62" i="2"/>
  <c r="B32" i="2"/>
</calcChain>
</file>

<file path=xl/sharedStrings.xml><?xml version="1.0" encoding="utf-8"?>
<sst xmlns="http://schemas.openxmlformats.org/spreadsheetml/2006/main" count="578" uniqueCount="315">
  <si>
    <t>Užsakovas:</t>
  </si>
  <si>
    <t>UAB "VAATC"</t>
  </si>
  <si>
    <t>Rangovas:</t>
  </si>
  <si>
    <t>Eil. Nr.</t>
  </si>
  <si>
    <t>Pozicijos</t>
  </si>
  <si>
    <t>Mato        vnt.</t>
  </si>
  <si>
    <t>Pagal pirkimo dokumentus</t>
  </si>
  <si>
    <t>Vnt. kaina be PVM, Eur</t>
  </si>
  <si>
    <t>SKLYPO DALIES PARUOŠIAMIEJI ŽEMĖS DARBAI</t>
  </si>
  <si>
    <t>1.1</t>
  </si>
  <si>
    <t>Grunto nukasimas / užpylimas iki projektinių altitudžių; likutinio grunto išvežimas į laikino sandėliavimo vietą sklype:</t>
  </si>
  <si>
    <t>1.1.1</t>
  </si>
  <si>
    <t>Grunto nukasimas</t>
  </si>
  <si>
    <t>m3</t>
  </si>
  <si>
    <t>1.1.2</t>
  </si>
  <si>
    <t>1.1.3</t>
  </si>
  <si>
    <t>Likutinio grunto pakrovimas į savivarčius ir išvežimas į laikino sandėliavimo vietą sklypo ribose</t>
  </si>
  <si>
    <t>1.2</t>
  </si>
  <si>
    <t>Pagrindo (lovio dugno) paruošimas nuovažos dangos konstrukciniams sluoksniams:</t>
  </si>
  <si>
    <t>1.2.1</t>
  </si>
  <si>
    <t>Grunto kasimas mechanizuotai, lovio suformavimui</t>
  </si>
  <si>
    <t>1.2.2</t>
  </si>
  <si>
    <t>Lovio dugno paviršiaus planiravimas / sutankinimas (0,3m sluoksnis) mechanizuotai</t>
  </si>
  <si>
    <t>m2</t>
  </si>
  <si>
    <t>1.2.3</t>
  </si>
  <si>
    <t>lovio dugno paviršiaus planiravimas / sutankinimas (0,3m sluoksnis) rankiniu būdu</t>
  </si>
  <si>
    <t>1.3</t>
  </si>
  <si>
    <t>Nuovažos su žvyro danga konstrukcinių sluoksnių įrengimas ant paruošto grunto pagrindo:</t>
  </si>
  <si>
    <t>1.3.1</t>
  </si>
  <si>
    <t>Apsauginis šalčiui atsparus sluoksnis iš smėlio/žvyro mišinio, kfiltr ≥1,0m/p, Ev2≥100MPa, storis 450mm</t>
  </si>
  <si>
    <t>1.3.2</t>
  </si>
  <si>
    <t>1.3.3</t>
  </si>
  <si>
    <t>Žvyro mišinio fr. 0/22 dangos sluoksnis, DPR 103%,
storis ≥ 50mm, plotas 90m2</t>
  </si>
  <si>
    <t>1.3.4</t>
  </si>
  <si>
    <t>Kelkraščių apatinis sluoksnis iš nesurištųjų mineralinių medžiagų mišinio fr.0/45, storis kintamas</t>
  </si>
  <si>
    <t>1.3.5</t>
  </si>
  <si>
    <t>1.4</t>
  </si>
  <si>
    <t>Pralaidų iš gofruoto PP vamzdžio Ø500mm, su betoniniais antgaliais įrengimas, L= 10,0m + 6,5m</t>
  </si>
  <si>
    <t>kompl.</t>
  </si>
  <si>
    <t>1.5</t>
  </si>
  <si>
    <t>1.6</t>
  </si>
  <si>
    <t>1.7</t>
  </si>
  <si>
    <t>1.8</t>
  </si>
  <si>
    <t>m</t>
  </si>
  <si>
    <t>1.9</t>
  </si>
  <si>
    <t>1.10</t>
  </si>
  <si>
    <t>1.11</t>
  </si>
  <si>
    <t>2.</t>
  </si>
  <si>
    <t>Darbai iš projekto Nr.18-05</t>
  </si>
  <si>
    <t>2.1</t>
  </si>
  <si>
    <t>Esamos pralaidos d800 išvalymas, kai bendras L=40m</t>
  </si>
  <si>
    <t>vnt.</t>
  </si>
  <si>
    <t>2.2</t>
  </si>
  <si>
    <t>Vidutinio tankumo krūmų pašalinimas iš statybos teritorijos</t>
  </si>
  <si>
    <t>2.3</t>
  </si>
  <si>
    <t>Kelmų pašalinimas iš statybos teritorijos ir perdavimas statytojui (transportavimas iki 1 km):</t>
  </si>
  <si>
    <t>2.3.1</t>
  </si>
  <si>
    <t>Skersmuo 8-22 cm</t>
  </si>
  <si>
    <t>2.3.2</t>
  </si>
  <si>
    <t>Skersmuo 24-32 cm</t>
  </si>
  <si>
    <t>2.3.3</t>
  </si>
  <si>
    <t>Skersmuo virš 32 cm</t>
  </si>
  <si>
    <t>2.4</t>
  </si>
  <si>
    <t>2.5</t>
  </si>
  <si>
    <t>2.5.1</t>
  </si>
  <si>
    <t>Apsaug. šalčiui atsparaus 45cm storio sl. Įrengimas</t>
  </si>
  <si>
    <t>2.5.2</t>
  </si>
  <si>
    <t>2.5.3</t>
  </si>
  <si>
    <t>Žvyro fr.0/22 ≥5cm storio dangos sluoksnio įrengimas
(kelio važiuojamoji dalis)</t>
  </si>
  <si>
    <t>2.5.4</t>
  </si>
  <si>
    <t>Kelkraščių žvyro fr.0/32 danga, ≥5cm storio</t>
  </si>
  <si>
    <t>2.6</t>
  </si>
  <si>
    <t>Griovio paviršiaus formavimas, tankinimas</t>
  </si>
  <si>
    <t>2.7</t>
  </si>
  <si>
    <t>Griovio įrengimas:</t>
  </si>
  <si>
    <t>2.7.1</t>
  </si>
  <si>
    <t>2.7.2</t>
  </si>
  <si>
    <t>2.8</t>
  </si>
  <si>
    <t>Gelžbetoninis šulinys d=1500 mm, H=2,5m su dugnu   (tiesiai prabėga) grotelėmis, Įskaitant visas sujungimo
medžiagas ir įrengimo darbus (trapas Nr.1).</t>
  </si>
  <si>
    <t>2.9</t>
  </si>
  <si>
    <t>2.10</t>
  </si>
  <si>
    <t>G/b šulinio Ø1500 mm įrengimas su lipynėmis
reikiama hidroizoliacija, nužymėjimo ženklu bei
ketiniu lengvo tipo dangčiu, šulinio gylis h= 3,0m</t>
  </si>
  <si>
    <t>2.11</t>
  </si>
  <si>
    <t>Filtrato surinkimo PE vamzdžiai 250 mm SDR11,
vamzdžių klojimas suprofiliuotame dugne (su
sujungimo detalėmis, įskaitant visus statybos ir
įrengimo pagrindinius ir pagalbinius
darbus/medžiagas/mechanizmus ir kitas sąnaudas)</t>
  </si>
  <si>
    <t>2.12</t>
  </si>
  <si>
    <t>G/b šulinio Ø 1500 mm įrengimas su lipynėmis
reikiama hidroizoliacija, nužymėjimo ženklu bei
ketiniu lengvo tipo dangčiu, šulinio gylis iki h=
10,50m</t>
  </si>
  <si>
    <t>VISO DARBAMS</t>
  </si>
  <si>
    <t>PVM</t>
  </si>
  <si>
    <t>Viso su PVM</t>
  </si>
  <si>
    <t>SUVESTINIS DARBŲ KIEKIŲ ŽINIARAŠTIS</t>
  </si>
  <si>
    <t>Nuoroda į žiniaraštį</t>
  </si>
  <si>
    <t>Objekto dalių komponentų pavadinimai</t>
  </si>
  <si>
    <t>1</t>
  </si>
  <si>
    <t>2</t>
  </si>
  <si>
    <t>3</t>
  </si>
  <si>
    <t>4</t>
  </si>
  <si>
    <t xml:space="preserve">VILNIAUS APSKRITIES REGIONINIS BUITINIŲ
ATLIEKŲ SĄVARTYNAS 5 SEKCIJOS DALIES STATYBA
</t>
  </si>
  <si>
    <t>Sklypo planas(sutvarkymas)</t>
  </si>
  <si>
    <t>Papildomas grunto nukasimas sekcijos dugno šlaito viršaus konstrukcijai įrengti / inkaruoti, ir užpylimas įrengus</t>
  </si>
  <si>
    <t>Grunto pagrindo (lovio dugno) paruošimas
konstrukciniams sluoksniams kloti:</t>
  </si>
  <si>
    <t>1.5.1</t>
  </si>
  <si>
    <t>Iškasos dugno planiravimas mechanizuotai</t>
  </si>
  <si>
    <t>1.5.2</t>
  </si>
  <si>
    <t>Iškasos šlaitų planiravimas mechanizuotai</t>
  </si>
  <si>
    <t>Iškasos dugno tankinimas savaeigiais volais, Ev2≥45MPa, 0,3m sluoksnis</t>
  </si>
  <si>
    <t>Šlaitų tankinimas savaeigiais volais,
Ev2≥45MPa, 0,3m sluoksnis</t>
  </si>
  <si>
    <t>Kelių ir aikštelių pagrindo dugno planiravimas,
tankinimas mechanizuotai (0,3m sluoksnis)</t>
  </si>
  <si>
    <t>Kelio su žvyro danga konstrukcinių sluoksnių įrengimas ant paruošto pagrindo, projektinis kelio ilgis 161,55m:</t>
  </si>
  <si>
    <t>1.9.1</t>
  </si>
  <si>
    <t>Apsauginis šalčiui atsparus sluoksnis iš
smėlio/žvyro mišinio, kf ≥1m/p, Ev2≥100MPa,
storis 0,45m</t>
  </si>
  <si>
    <t>1.9.2</t>
  </si>
  <si>
    <t>1.9.3</t>
  </si>
  <si>
    <t>Žvyro mišinio fr.0/22 dangos sluoksnis, DPR
103%, storis ≥0,05m, plotas 771 m2</t>
  </si>
  <si>
    <t>1.9.4</t>
  </si>
  <si>
    <t>Kelkraščių apatinis sluoksnis iš žvyro
mišinio fr.0/45, kintamo storio (vid. 0,24m)</t>
  </si>
  <si>
    <t>1.9.5</t>
  </si>
  <si>
    <t>Kelkraščių žvyro mišinio fr.0/32 dangos
sluoksnis, storis ≥0,05m, plotas 166 m2</t>
  </si>
  <si>
    <t>Kelio ir aikštelės su asfaltbetonio danga konstrukc. sluoksnių įrengimas ant paruošto pagrindo,
projektinis kelio ilgis 151,31m:</t>
  </si>
  <si>
    <t>1.10.1</t>
  </si>
  <si>
    <t>Apsauginis šalčiui atsparus sluoksnis iš smėlio/žvyro mišinio, kf ≥1m/p, Ev2≥100MPa, storis 0,44m</t>
  </si>
  <si>
    <t>1.10.2</t>
  </si>
  <si>
    <t>1.10.3</t>
  </si>
  <si>
    <t>1.10.4</t>
  </si>
  <si>
    <t>1.10.5</t>
  </si>
  <si>
    <t>Kelio bordiūro 1,0x0,3x0,15m įrengimas ant
0,2m storio betono pagrindo</t>
  </si>
  <si>
    <t>1.10.6</t>
  </si>
  <si>
    <t>Betonas C16/20</t>
  </si>
  <si>
    <t>1.10.7</t>
  </si>
  <si>
    <t>Kelkraščio apatinis sluoksnis iš žvyro
mišinio fr.0/45, kintamo storio (vid. 0,24m)</t>
  </si>
  <si>
    <t>1.10.8</t>
  </si>
  <si>
    <t>Kelkraščio žvyro mišinio fr.0/32 dangos sluoksnis, storis ≥0,05m, plotas 80m2</t>
  </si>
  <si>
    <t>Griovio įrengimas (paviršiaus formavimas,
tankinimas, įskaitant šlaitą nuo griovio krašto į išorę):</t>
  </si>
  <si>
    <t>1.11.1</t>
  </si>
  <si>
    <t>Šlaitų ir dugno suformavimas</t>
  </si>
  <si>
    <t>1.11.2</t>
  </si>
  <si>
    <t>Dugno sutvirtinimas 0,2m skaldos fr.0/45
sluoksniu, įplūkiant į gruntą</t>
  </si>
  <si>
    <t>1.11.3</t>
  </si>
  <si>
    <t>Šlaitų padengimas ≥0,05m derlingo dirvožemio sluoksniu ir apsėjimas daugiamečių žolių sėklų mišiniu</t>
  </si>
  <si>
    <t>1.12</t>
  </si>
  <si>
    <t>Nuvažiavimo panduso į 5 sekciją įrengimas
(įskaitant žemės darbus ir visus įrengimo
pagrindinius ir pagalbinius darbus / medžiagas /
mechanizmus):</t>
  </si>
  <si>
    <t>1.12.1</t>
  </si>
  <si>
    <t>Sankasa iš vietinio grunto</t>
  </si>
  <si>
    <t>1.12.2</t>
  </si>
  <si>
    <t>1.12.3</t>
  </si>
  <si>
    <t>Žvyro fr.0/22 ≥0,05m storio dangos
sluoksnio įrengimas</t>
  </si>
  <si>
    <t>Konstrukcijos</t>
  </si>
  <si>
    <t>Esamų atliekų, patenkančių į V sekcijos ribas,
perstūmimas į 2 sekciją, atstumu iki 150 m</t>
  </si>
  <si>
    <t>Dalies apsauginio žemės pylimo, besiribojančio su
1 ir 2 sekcija demontavimas/atstatymas</t>
  </si>
  <si>
    <t>Apsauginio pylimo iš mišraus vietinio grunto,
besiribojančio su anksčiau suprojektuota 3 ir 4
sekcijomis, įrengimas</t>
  </si>
  <si>
    <t>Dirbtinės hidrogeologinės užtvaros įrengimas
(įskaitant medžiagas ir darbus): mineralinis
sluoksnis- molis, pralaidumas ≤1x10 -9 m/s, 500
mm storio, tankinant 0,25 m sluoksniais</t>
  </si>
  <si>
    <t>HDPE Geomembranos 2.0 mm storio paklojimas
dugne (įskaitant medžiagas ir darbus) – dengiamas
plotas</t>
  </si>
  <si>
    <t>HDPE Geomembranos 2.0 mm storio paklojimas
šlaituose (šiurkšti) (įskaitant medžiagas ir darbus) –
dengiamas plotas</t>
  </si>
  <si>
    <t>Apsauginės geotekstilės (svoris ploto vienetui
≥1200g/m 2 ) paklojimas ant HDPE dugne ir
šlaituose (įskaitant medžiagas ir darbus) –
dengiamas plotas</t>
  </si>
  <si>
    <t>Grunto kasimas ir užpylimas inkaravimo įrengimui</t>
  </si>
  <si>
    <t>3.</t>
  </si>
  <si>
    <t>Filtrato surinkimo tinklai</t>
  </si>
  <si>
    <t>3.1</t>
  </si>
  <si>
    <t>Filtrato surinkimo perforuoti PE vamzdžiai 232/200 mm SDR11, vamzdžių klojimas suprofiliuotame dugne (su sujungimo detalėmis, įskaitant visus statybos ir įrengimo pagrindinius ir pagalbinius
darbus/medžiagas/mechanizmus ir kitas sąnaudas)</t>
  </si>
  <si>
    <t>3.2</t>
  </si>
  <si>
    <t xml:space="preserve">Filtrato surinkimo PE (neperforuoti) vamzdžiai 232/200 mm SDR11, vamzdžių klojimas suprofiliuotame šlaite (su sujungimo detalėmis, įskaitant visus statybos ir įrengimo pagrindinius ir pagalbinius darbus/medžiagas/mechanizmus ir kitas sąnaudas) </t>
  </si>
  <si>
    <t>3.3</t>
  </si>
  <si>
    <t>Trišakis 45° vamzdžių sujungimui 200x200</t>
  </si>
  <si>
    <t>3.4</t>
  </si>
  <si>
    <t>Alkūnė 45° movinė DN200</t>
  </si>
  <si>
    <t>3.5</t>
  </si>
  <si>
    <t>Alkūnė 15° movinė DN200</t>
  </si>
  <si>
    <t>3.6</t>
  </si>
  <si>
    <t>Dviguba mova DN200</t>
  </si>
  <si>
    <t>3.7</t>
  </si>
  <si>
    <t>Aklės DN200</t>
  </si>
  <si>
    <t>3.8</t>
  </si>
  <si>
    <t>G/b šulinio 1500 mm įrengimas su lipynėmis
reikiama hidroizoliacija, nužymėjimo ženklu bei
ketiniu lengvo tipo dangčiu, šulinio gylis iki h=
1,20m</t>
  </si>
  <si>
    <t>4.</t>
  </si>
  <si>
    <t>Lietaus nuotekų tinklai</t>
  </si>
  <si>
    <t>4.1</t>
  </si>
  <si>
    <t>Savitakiniai moviniai PP dvisluoksniai nuotekų
vamzdžiai su sujungimo detalėmis Ø200mm, SN 8
klasės (įskaitant žemės darbus ir smėlio pagrindą
h=0,15m, kai tranšėjos gylis 1,20-1,50m.)</t>
  </si>
  <si>
    <t>4.2</t>
  </si>
  <si>
    <t>Savitakiniai moviniai PP dvisluoksniai nuotekų
vamzdžiai su sujungimo detalėmis Ø250mm, SN 8
klasės (įskaitant žemės darbus ir smėlio pagrindą
h=0,15m, kai tranšėjos gylis 1,00-1,50m)</t>
  </si>
  <si>
    <t>4.3</t>
  </si>
  <si>
    <t>G/b lietaus nuotekų šulinys su lataku dugne,landa ir lengvo tipo dangčiu, hidroizoliacija, įskaitant žemės darbus,pagrindą po šuliniu ir nuogrindą apie šulinį L2-1 d1000, hš =1,30m (žalia veja)</t>
  </si>
  <si>
    <t>4.4</t>
  </si>
  <si>
    <t>G/b lietaus nuotekų šulinys su lataku dugne,landa ir sunkaus plaukiojančio (laikančio 40t apkrovą) tipo dangčiu, hidroizoliacija, įskaitant žemės
darbus,pagrindą po šuliniu L2-2 d1000 hš =1.10m (važiuojama dalis) betono 0,58 m³</t>
  </si>
  <si>
    <t>4.5</t>
  </si>
  <si>
    <t>G/b lietaus surinkimo šulinėliai (TR-1, TR-2) d700
su 03m sėsdinama dalimi, plaukiojančio tipo
ketinėmis grotelėmis d700, hš=1,00÷1,30m,</t>
  </si>
  <si>
    <t>4.6</t>
  </si>
  <si>
    <t>G/b mėginių paėmimo (kontrolinis) šulinys
d1500mm su hidroizoliacija, lengvo plaukiojančio
tipo dangčiu hš =1,45m,</t>
  </si>
  <si>
    <t>4.7</t>
  </si>
  <si>
    <t>Kalaus ketaus sklendė ø 250 su sujungimo mova ir
tarpine, įskaitant montavimo darbus (kontroliniame
šulinyje)</t>
  </si>
  <si>
    <t>4.8</t>
  </si>
  <si>
    <t>Betonas C20/25 latakams</t>
  </si>
  <si>
    <t>4.9</t>
  </si>
  <si>
    <t>Vamzdžių sistemos praplovimas ir išbandymas, kai
bendras trasos ilgis
L= 73,5 m.</t>
  </si>
  <si>
    <t>Sist.</t>
  </si>
  <si>
    <t>4.10</t>
  </si>
  <si>
    <t>Komunikacijų žymėjimo ženklas ant stulpelio
įskaitant montavimo darbus</t>
  </si>
  <si>
    <t>4.11</t>
  </si>
  <si>
    <t>Protarpinės per šulinio sienutes Ø200</t>
  </si>
  <si>
    <t>4.12</t>
  </si>
  <si>
    <t>Protarpinės per šulinio sienutes Ø250</t>
  </si>
  <si>
    <t>4.13</t>
  </si>
  <si>
    <t>Naftos atskirtuvas 6 l/s našumo (gaminys tik kaip
analogas – Oleopass P NS 6 SF660 su koalescenciniu filtru, integruota smėliagaude ir integruotu apėjimo vamzdynu, su įlipimo paaukštinimo žiedais ir dangčiu su maksimalaus vandens srauto pralaidumu 30 l/s . (įskaitant žemės darbus ir smėlio pagrindą h=0.30m)</t>
  </si>
  <si>
    <t>4.14</t>
  </si>
  <si>
    <t>Išleistuvas J-2</t>
  </si>
  <si>
    <t>Viso (Lietaus nuotekų tinklai)</t>
  </si>
  <si>
    <t>1.5.3</t>
  </si>
  <si>
    <t>Dugno tankinimas savaeigiais volais, Ev2≥45MPa, 0,3m sluoksnis</t>
  </si>
  <si>
    <t>1.5.4</t>
  </si>
  <si>
    <t>1.5.5</t>
  </si>
  <si>
    <t>Dugno ir šlaitų tankinimas rankiniu būdu,
Ev2≥45MPa, 0,3m sluoksnis</t>
  </si>
  <si>
    <t>Kelio konstrukcinių sluoksnių įrengimas ant
paruošto pagrindo, projektinis kelio ilgis 317,23m:</t>
  </si>
  <si>
    <t>1.6.1</t>
  </si>
  <si>
    <t>1.6.2</t>
  </si>
  <si>
    <t>1.6.3</t>
  </si>
  <si>
    <t>Žvyro mišinio fr.0/22 dangos sluoksnis, DPR
103%, storis ≥0,05m, plotas 1182m2</t>
  </si>
  <si>
    <t>1.6.4</t>
  </si>
  <si>
    <t>1.6.5</t>
  </si>
  <si>
    <t>Kelkraščių žvyro mišinio fr.0/32 dangos
sluoksnis, storis ≥0,05m, plotas 322m2</t>
  </si>
  <si>
    <t>Griovio įrengimas (paviršiaus formavimas,
tankinimas, įskaitant šlaitą nuo griovio krašto į
išorę):</t>
  </si>
  <si>
    <t>1.7.1</t>
  </si>
  <si>
    <t>1.7.2</t>
  </si>
  <si>
    <t>1.7.3</t>
  </si>
  <si>
    <t>Nuvažiavimo panduso į asbesto sekciją įrengimas: (įskaitant žemės darbus ir visus įrengimo pagrindinius ir pagalbinius darbus/medžiagas/mechanizmus):</t>
  </si>
  <si>
    <t>1.8.1</t>
  </si>
  <si>
    <t>1.8.2</t>
  </si>
  <si>
    <t>1.8.3</t>
  </si>
  <si>
    <t>HDPE Geomembranos 2.0 mm storio paklojimas
dugne (įskaitant medžiagas ir darbus)-dengiamas plotas</t>
  </si>
  <si>
    <t>HDPE Geomembranos 2.0 mm storio paklojimas
šlaituose (šiurkšti) (įskaitant medžiagas ir darbus) dengiamas plotas (Geomembranų pašiurkštinimas nėra specifiškai apibrėžiamas projektiniuose reikalavimuose, vengiant sudaryti išskirtines sąlygas vienam gamintojui. Šiuo atveju, gamintojai privalo nurodyti jų gaminamos geomembranos pašiurkštinimo tipą pateikiamose techninėse specifikacijose, tuo pagrindžiant, jog geomembrana yra pašiurkštinta</t>
  </si>
  <si>
    <t>Geotekstilės (svoris ploto vienetui ≥1200g/m 2 ) paklojimas dugne ir šlaituose (įskaitant medžiagas ir darbus)- dengiamas plotas</t>
  </si>
  <si>
    <t>Filtrato surinkimo perforuoti PE vamzdžiai 250 mm SDR11, vamzdžių klojimas suprofiliuotame dugne (su sujungimo detalėmis, įskaitant visus statybos ir įrengimo pagrindinius ir pagalbinius
darbus/medžiagas/mechanizmus ir kitas sąnaudas)</t>
  </si>
  <si>
    <t>Filtrato surinkimo PE (neperforuoti) vamzdžiai 250 mm SDR11, vamzdžių klojimas suprofiliuotame šlaite (su sujungimo detalėmis, įskaitant visus statybos ir įrengimo pagrindinius ir pagalbinius darbus/medžiagas/mechanizmus ir kitas sąnaudas) su pajungimu į esamą g/b šulinį</t>
  </si>
  <si>
    <t>Alkūnė 45° movinė DN250</t>
  </si>
  <si>
    <t>Alkūnė 15° movinė DN250</t>
  </si>
  <si>
    <t>Dviguba mova DN250</t>
  </si>
  <si>
    <t>Aklės DN250</t>
  </si>
  <si>
    <t>G/b šulinio 1500 mm įrengimas su lipynėmis
reikiama hidroizoliacija, nužymėjimo ženklu bei
ketiniu lengvo tipo dangčiu, šulinio gylis iki h=
6,50m, Betonas-0,625 m³</t>
  </si>
  <si>
    <t>Žinr. Nr. 1.1</t>
  </si>
  <si>
    <t>Žinr. Nr. 1.2</t>
  </si>
  <si>
    <t>Žinr. Nr. 1.3</t>
  </si>
  <si>
    <t>Vilniaus apskrities regioninis buitinių atliekų sąvartynas, 3 sekcijos dalies (asbesto turinčių atliekų subsekcija) statyba</t>
  </si>
  <si>
    <t>Vilniaus apskrities regioninis buitinių atliekų sąvartynas, 5 sekcijos dalies statyba</t>
  </si>
  <si>
    <t>Vilniaus apskrities regioninis buitinių atliekų sąvartynas, 3 sekcijos teritorijos paruošiamieji žemės darbai</t>
  </si>
  <si>
    <t>Sutarties pavadinimas:</t>
  </si>
  <si>
    <t xml:space="preserve">VILNIAUS APSKRITIES REGIONINIS BUITINIŲ
ATLIEKŲ SĄVARTYNAS TREČIOS SEKCIJOS TERITORIJOS PARUOŠIAMIEJI ŽEMĖS DARBAI
</t>
  </si>
  <si>
    <t>Darbų žiniaraštis</t>
  </si>
  <si>
    <t>Grunto užpylimas perstumiant nukastą gruntą iki 150m</t>
  </si>
  <si>
    <t>Lietaus nuotekų surinkimo / paskirstymo šulinių įrengimašulinio gylis 1,25 m: gelžbetoniniai žiedai Ø2,0m 1 vnt., gelžbetoninė perdanga Ø2,0m 1 vnt.
gelžbetoninis dangtis Ø0,7m 1 vnt. Betonas C20/25 šulinio dugnui 0,9 m³</t>
  </si>
  <si>
    <t>Lietaus nuotekų paskirstymo šulinio Nr. 1 įrengimas, šulinio gylis 2,15 m: gelžbetoniniai žiedai Ø2,0m 2 vnt.,
gelžbetoninė perdanga Ø2,0m 1 vnt. gelžbetoninis dangtis Ø0,7m 1 vnt. Peilinė sklendė d200 vienpusio sandarumo su iškylančiu velenu-1 vnt.
Peilinė sklendė d500 vienpusio sandarumo su iškylančiu velenu-1 vnt. Betonas C20/25 šulinio dugnui 0,9 m³</t>
  </si>
  <si>
    <t>Lietaus nuotekų paskirstymo šulinio Nr. 2 įrengimas šulinio gylis 2,15: gelžbetoniniai žiedai Ø2,0m 2 vnt.,
gelžbetoninė perdanga Ø2,0m 1 vnt. gelžbetoninis dangtis Ø0,7m 1 vnt. Peilinė sklendė d200 vienpusio sandarumo su iškylančiu velenu-1 vnt. Peilinė sklendė d500 vienpusio sandarumo su iškylančiu velenu-1 vnt Betonas C20/25 šulinio dugnui 0,9 m³</t>
  </si>
  <si>
    <t>Savitakiniai moviniai PP dvisluoksniai nuotekų
vamzdžiai su sujungimo detalėmis Ø500mm, SN 8
klasės (įskaitant žemės darbus ir smėlio pagrindą
h=0,15m, kai tranšėjos gylis 1,20-1,50m.) tarp paskirstymo šulinio Nr. 1 ir filtracijos šulinių (Ø2,0 m)</t>
  </si>
  <si>
    <t xml:space="preserve">Savitakiniai moviniai PP dvisluoksniai nuotekų
vamzdžiai su sujungimo detalėmis Ø200mm, SN 8
klasės (įskaitant žemės darbus ir smėlio pagrindą
h=0,15m, kai tranšėjos gylis 1,20-1,50m.) tarp paskirstymo šulinio Nr. 1 ir filtrato šulinio </t>
  </si>
  <si>
    <t xml:space="preserve">Savitakiniai moviniai PP dvisluoksniai nuotekų
vamzdžiai su sujungimo detalėmis Ø200mm, SN 8
klasės (įskaitant žemės darbus ir smėlio pagrindą
h=0,15m, kai tranšėjos gylis 1,20-1,50m.) tarp paskirstymo šulinio Nr. 2 ir filtrato šulinio </t>
  </si>
  <si>
    <t>Paviršinio vandens nusiurbimas būsimos sekcijos ribose ir išvežimas į rangovo pasirinktą nuotekų valyklą, , 15 m³ talpos autocisternomis</t>
  </si>
  <si>
    <t xml:space="preserve">Dugno skaldos fr. 0/45 sluoksnio įrengimas (20 cm storio) (įskaitant visas medžiagas ir darbus). </t>
  </si>
  <si>
    <t>Šlaitų padengimas 5cm augaliniu gruntu ir apsėjimas
žole.</t>
  </si>
  <si>
    <t>2.13</t>
  </si>
  <si>
    <t>Esamos vielos tinklo tvoros (h=2,0 m) su stulpais (H=2,5 m) demontavimas ir perdavimas statytojui</t>
  </si>
  <si>
    <t>2.14</t>
  </si>
  <si>
    <t xml:space="preserve">Signalinio kabelio palei demontuojamą tvorą demontavimas </t>
  </si>
  <si>
    <t>2.15</t>
  </si>
  <si>
    <t xml:space="preserve">G/b šulinio Ø1,5m, 4m gylio demontavimas </t>
  </si>
  <si>
    <t>2.16</t>
  </si>
  <si>
    <t xml:space="preserve">PE Ø160 vamzdžio demontavimas </t>
  </si>
  <si>
    <t>2.17</t>
  </si>
  <si>
    <t>Aptvėrimo įrengimas:</t>
  </si>
  <si>
    <t>2.17.1</t>
  </si>
  <si>
    <t>2.17.2</t>
  </si>
  <si>
    <t>Betonas C16/20 tvoros stulpų pamatams Ø 0,2; h 0,5m</t>
  </si>
  <si>
    <t>5</t>
  </si>
  <si>
    <t>Žinr. Nr. 1.4</t>
  </si>
  <si>
    <t>Paviršinio vandens nusiurbimas būsimos sekcijos
ribose ir išvežimas į rangovo pasirinktą nuotekų valyklą , 15m³ talpos autocisternomis</t>
  </si>
  <si>
    <t>Dangos pagrindo sluoksnis iš asfaltbetonio
mišinio AC 22 PS, storis ≥0,10m, plotas 2340 m2</t>
  </si>
  <si>
    <t>Dangos sluoksnis iš asfaltbetonio mišinio
AC 11 VS, storis ≥0,06m, plotas 2340 m2</t>
  </si>
  <si>
    <t>Dangos sluoksnis iš asfaltbetonio mišinio
AC 11 VS, storis ≥0,04m, plotas 2340 m2</t>
  </si>
  <si>
    <t>Sandarinta siūlė tarp asfalto – bordiūro</t>
  </si>
  <si>
    <t>1.10.9</t>
  </si>
  <si>
    <t>1.10.10</t>
  </si>
  <si>
    <t xml:space="preserve">VILNIAUS APSKRITIES REGIONINIS BUITINIŲ
ATLIEKŲ SĄVARTYNAS 3 SEKCIJOS DALIES(ASBESTO TURINČIŲ ATLIEKŲ
SUBSEKCIJA) VIDUGIRIŲ K. 3, VIEVIO SEN.,
ELEKTRĖNŲ SAV.
</t>
  </si>
  <si>
    <t>1.4.1</t>
  </si>
  <si>
    <t xml:space="preserve">Išorinio pylimo prie griovio supylimas iš nukasto vietinio grunto </t>
  </si>
  <si>
    <t>1.4.2</t>
  </si>
  <si>
    <t>Aptarnavimo kelio žemės sankasos suformavimas iš nukasto vietinio grunto</t>
  </si>
  <si>
    <t>Pralaidų iš gofruoto PP vamzdžio Ø400, su
betoniniais antgaliais, L=7,0m</t>
  </si>
  <si>
    <t>kompl</t>
  </si>
  <si>
    <t>Lietaus nuotekų surinkimo šulinio įrengimas iš
gelžbetoninių žiedų Ø2,0m, h=0,9m – 2 vnt.; žvyras
fr.20/50 – 1,6m3</t>
  </si>
  <si>
    <t>Betonas C16/20 tvoros stulpų pamatams Ø 0,2; h
0,5m</t>
  </si>
  <si>
    <r>
      <t>PASIŪLYMO KAINA</t>
    </r>
    <r>
      <rPr>
        <sz val="11"/>
        <rFont val="Times New Roman"/>
        <family val="1"/>
      </rPr>
      <t xml:space="preserve"> 
(sumuojamos pozicijos 1-4 (perkelti į Pasiūlymo raštą)</t>
    </r>
  </si>
  <si>
    <t>1.</t>
  </si>
  <si>
    <t>Bendroji dalis</t>
  </si>
  <si>
    <t>Išpildomieji brėžiniai ir kadastriniai matavimai</t>
  </si>
  <si>
    <t>Viso  (Bendroji dalis)</t>
  </si>
  <si>
    <t>Informacinių stendų su metalinėmis atramomis įrengimas, gręžiant duobes ir betonuojant pamatus (stiebų skaičius atramoje 2 vnt.)  k9=1.15</t>
  </si>
  <si>
    <t xml:space="preserve">VILNIAUS APSKRITIES REGIONINIS BUITINIŲ
ATLIEKŲ SĄVARTYNAS BENDRASTATYBINIAI DARBAI
</t>
  </si>
  <si>
    <t>Vilniaus apskrities regioninis buitinių atliekų sąvartynas, bendroji dalis</t>
  </si>
  <si>
    <t>Suma,                          Eur be PVM</t>
  </si>
  <si>
    <t>Preliminarus kiekis</t>
  </si>
  <si>
    <t>VISO PAGAL ŽINIARAŠTĮ be PVM</t>
  </si>
  <si>
    <t>Suma, Eur be PVM</t>
  </si>
  <si>
    <t>Drenažinio sluoksnio 500 mm storio įrengimas iš birių mineralinių medžiagų, atitinkančių drenažinio sluoksnio medžiagoms keliamu reikalavimus
(įskaitant medžiagas ir darbus)</t>
  </si>
  <si>
    <t>Drenažinio sluoksnio 500 mm storio įrengimas iš birių mineralinių medžiagų, atitinkančių drenažinio sluoksnio medžiagoms keliamus reikalavimus
(įskaitant medžiagas ir darbus)</t>
  </si>
  <si>
    <t>Skaldos  frakc.0/45 pagrindo sluoksnis, Ev2≥120MPa, storis 250mm</t>
  </si>
  <si>
    <t>Kelkraščių dangos sluoksnis iš žvyro mišinio fr.0/32, storis ≥ 50mm, plotas 16m2</t>
  </si>
  <si>
    <t>Infiltracinio šulinio įrengimas, įskaitant visas sujungimo medžiagas ir įrengimo darbus (Gelžbetoninis šulinys d=2000 mm, H=4,65m; PE d=110 mm ventiliacijos kaminėlis H=2,0 m; ketinės grotelės d=700 mm; skalda fr. 22/32 -15 cm storio aplink infiltracinį šulinį (1,0 m³)</t>
  </si>
  <si>
    <r>
      <t>L</t>
    </r>
    <r>
      <rPr>
        <sz val="10"/>
        <color rgb="FFFF0000"/>
        <rFont val="Times New Roman"/>
        <family val="1"/>
      </rPr>
      <t xml:space="preserve">ietaus nuotekų kaupimo ir filtracijos į gruntą šulinių įrengimas, įskaitant visas sujungimo medžiagas ir įrengimo darbus (Gelžbetoninis šulinys d=2000 mm,  H=4,65m su ; PE d=110 mm ventiliacijos kaminėlis H=2,0 m; ketinės grotelės d=700mm; skalda fr. 22/32 -15 cm storio aplink infiltracinį šulinį (1,0 m³)        </t>
    </r>
    <r>
      <rPr>
        <sz val="10"/>
        <rFont val="Times New Roman"/>
        <family val="1"/>
        <charset val="186"/>
      </rPr>
      <t xml:space="preserve">              </t>
    </r>
  </si>
  <si>
    <t>Skaldos fr.0/45  sluoksnis, Ev2≥150MPa, storis 0,20m</t>
  </si>
  <si>
    <t>Skaldos fr.0/45  0,60m storio sluoksnio
įrengimas</t>
  </si>
  <si>
    <t>Skaldos fr.0/45  sluoksnis, Ev2≥120MPa, storis
0,25m</t>
  </si>
  <si>
    <t>Skaldos fr.0/45  0,60m storio sluoksnio įrengimas</t>
  </si>
  <si>
    <t>Nauja tvora h=2,0 m iš regzto cinkuotos vielos
(Ø≥2mm) tinklo su akutėmis 50x50mm su
spygliuota viela viršuje; metaliniai stulpai Ø50mm, H≥2,5m, su įtempimo vielos laikikliais ir
kamšteliais, kas 2,5m; stulpų atramos Ø50mm; visi stulpai cinkuoti; tinklo įtempimo viela Ø≥2,5mm, cinkuota, įtempiama 3 vietose pagal tinklo aukštį; pagalbiniai tvirtinimo elementai (apkabos,
sąvaržos);</t>
  </si>
  <si>
    <t>Nauja tvora h=2,0 m iš regzto cinkuotos vielos (Ø≥2mm) tinklo su akutėmis 50x50mm  su spygliuota viela viršuje; metaliniai stulpai Ø50mm, H≥2,5m, su įtempimo vielos laikikliais ir kamšteliais, kas 2,5m; stulpų atramos Ø50mm; visi stulpai cinkuoti; tinklo įtempimo viela Ø≥2,5mm, cinkuota, įtempiama 3 vietose pagal tinklo aukštį; pagalbiniai tvirtinimo elementai (apkabos, sąvaržos);</t>
  </si>
  <si>
    <t>Kelio dangos konstrukcijos įrengimas, kai įrengiamo
kelio ilgis 447 m:</t>
  </si>
  <si>
    <t>Skaldos (0/45) 25cm storio sluoksnio
įrengimas</t>
  </si>
  <si>
    <t>Skaldos fr.0/45 sluoksnis, Ev2≥120MPa, storis 0,25m</t>
  </si>
  <si>
    <t>II gr. grunto kasimas iki projektinių altitudžių,
pakrovimas ir transportavimas į rangovo pasirinktą vietą</t>
  </si>
  <si>
    <t>II gr. grunto nukasimas / užpylimas iki projektinių altitudžių, pakrovimas, transportavimas į rangovo
pasirinktą vietą  (158150m3), ir į
užpilamus plotus iki 150m atstumu (14780m3)
(esamų pylimų nukasimą / atstatymą, esamų atliekų
perstūmimo darbus žiūrėti projekto SK dalyje)</t>
  </si>
  <si>
    <t>AB "Eurovia Lietuva"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</si>
</sst>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quot; Lt&quot;"/>
    <numFmt numFmtId="165" formatCode="0.0"/>
  </numFmts>
  <fonts count="28" x14ac:knownFonts="1">
    <font>
      <sz val="11"/>
      <color theme="1"/>
      <name val="Calibri"/>
      <family val="2"/>
      <scheme val="minor"/>
    </font>
    <font>
      <sz val="11"/>
      <color theme="1"/>
      <name val="Calibri"/>
      <family val="2"/>
      <scheme val="minor"/>
    </font>
    <font>
      <b/>
      <sz val="11"/>
      <color indexed="8"/>
      <name val="Times New Roman"/>
      <family val="1"/>
      <charset val="186"/>
    </font>
    <font>
      <b/>
      <sz val="14"/>
      <color indexed="8"/>
      <name val="Times New Roman"/>
      <family val="1"/>
      <charset val="186"/>
    </font>
    <font>
      <b/>
      <sz val="14"/>
      <color indexed="30"/>
      <name val="Times New Roman"/>
      <family val="1"/>
      <charset val="186"/>
    </font>
    <font>
      <b/>
      <sz val="11"/>
      <name val="Times New Roman"/>
      <family val="1"/>
      <charset val="186"/>
    </font>
    <font>
      <sz val="10"/>
      <name val="Arial"/>
      <family val="2"/>
      <charset val="186"/>
    </font>
    <font>
      <b/>
      <sz val="12"/>
      <color indexed="30"/>
      <name val="Times New Roman"/>
      <family val="1"/>
      <charset val="186"/>
    </font>
    <font>
      <b/>
      <sz val="10"/>
      <name val="Times New Roman"/>
      <family val="1"/>
      <charset val="186"/>
    </font>
    <font>
      <sz val="10"/>
      <name val="Times New Roman"/>
      <family val="1"/>
      <charset val="186"/>
    </font>
    <font>
      <sz val="10"/>
      <color indexed="8"/>
      <name val="Times New Roman"/>
      <family val="1"/>
    </font>
    <font>
      <b/>
      <sz val="12"/>
      <name val="Times New Roman"/>
      <family val="1"/>
    </font>
    <font>
      <b/>
      <sz val="12"/>
      <name val="Times New Roman"/>
      <family val="1"/>
      <charset val="186"/>
    </font>
    <font>
      <b/>
      <sz val="12"/>
      <color indexed="8"/>
      <name val="Times New Roman"/>
      <family val="1"/>
      <charset val="186"/>
    </font>
    <font>
      <b/>
      <sz val="11"/>
      <name val="Arial"/>
      <family val="2"/>
      <charset val="186"/>
    </font>
    <font>
      <b/>
      <i/>
      <sz val="10"/>
      <name val="Arial"/>
      <family val="2"/>
      <charset val="186"/>
    </font>
    <font>
      <b/>
      <sz val="11"/>
      <color theme="1"/>
      <name val="Calibri"/>
      <family val="2"/>
      <scheme val="minor"/>
    </font>
    <font>
      <sz val="11"/>
      <color rgb="FF000000"/>
      <name val="Times New Roman"/>
      <family val="1"/>
    </font>
    <font>
      <sz val="11"/>
      <name val="Times New Roman"/>
      <family val="1"/>
    </font>
    <font>
      <b/>
      <sz val="11"/>
      <name val="Times New Roman"/>
      <family val="1"/>
    </font>
    <font>
      <sz val="11"/>
      <color theme="1"/>
      <name val="Times New Roman"/>
      <family val="1"/>
    </font>
    <font>
      <sz val="10"/>
      <name val="Times New Roman"/>
      <family val="1"/>
    </font>
    <font>
      <b/>
      <sz val="11"/>
      <color rgb="FF000000"/>
      <name val="Times New Roman"/>
      <family val="1"/>
    </font>
    <font>
      <b/>
      <sz val="11"/>
      <color indexed="8"/>
      <name val="Times New Roman"/>
      <family val="1"/>
    </font>
    <font>
      <sz val="10"/>
      <color rgb="FFFF0000"/>
      <name val="Times New Roman"/>
      <family val="1"/>
    </font>
    <font>
      <sz val="10"/>
      <color rgb="FFFF0000"/>
      <name val="Times New Roman"/>
      <family val="1"/>
      <charset val="186"/>
    </font>
    <font>
      <sz val="10"/>
      <color theme="1"/>
      <name val="Times New Roman"/>
      <family val="1"/>
    </font>
    <font>
      <sz val="10"/>
      <color theme="1"/>
      <name val="Times New Roman"/>
      <family val="1"/>
      <charset val="186"/>
    </font>
  </fonts>
  <fills count="6">
    <fill>
      <patternFill patternType="none"/>
    </fill>
    <fill>
      <patternFill patternType="gray125"/>
    </fill>
    <fill>
      <patternFill patternType="solid">
        <fgColor indexed="44"/>
        <bgColor indexed="31"/>
      </patternFill>
    </fill>
    <fill>
      <patternFill patternType="solid">
        <fgColor indexed="26"/>
        <bgColor indexed="9"/>
      </patternFill>
    </fill>
    <fill>
      <patternFill patternType="solid">
        <fgColor rgb="FFFFFF99"/>
        <bgColor indexed="64"/>
      </patternFill>
    </fill>
    <fill>
      <patternFill patternType="solid">
        <fgColor theme="0"/>
        <bgColor indexed="64"/>
      </patternFill>
    </fill>
  </fills>
  <borders count="26">
    <border>
      <left/>
      <right/>
      <top/>
      <bottom/>
      <diagonal/>
    </border>
    <border>
      <left/>
      <right/>
      <top/>
      <bottom style="medium">
        <color indexed="8"/>
      </bottom>
      <diagonal/>
    </border>
    <border>
      <left style="medium">
        <color indexed="8"/>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64"/>
      </left>
      <right style="medium">
        <color indexed="64"/>
      </right>
      <top style="medium">
        <color indexed="64"/>
      </top>
      <bottom style="medium">
        <color indexed="64"/>
      </bottom>
      <diagonal/>
    </border>
    <border>
      <left/>
      <right style="thin">
        <color indexed="8"/>
      </right>
      <top style="thin">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8"/>
      </left>
      <right style="thin">
        <color indexed="8"/>
      </right>
      <top style="thin">
        <color indexed="8"/>
      </top>
      <bottom style="medium">
        <color indexed="8"/>
      </bottom>
      <diagonal/>
    </border>
    <border>
      <left style="medium">
        <color indexed="8"/>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s>
  <cellStyleXfs count="4">
    <xf numFmtId="0" fontId="0" fillId="0" borderId="0"/>
    <xf numFmtId="44" fontId="1" fillId="0" borderId="0" applyFont="0" applyFill="0" applyBorder="0" applyAlignment="0" applyProtection="0"/>
    <xf numFmtId="0" fontId="6" fillId="0" borderId="0"/>
    <xf numFmtId="43" fontId="1" fillId="0" borderId="0" applyFont="0" applyFill="0" applyBorder="0" applyAlignment="0" applyProtection="0"/>
  </cellStyleXfs>
  <cellXfs count="137">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pplyProtection="1">
      <alignment vertical="center"/>
      <protection locked="0"/>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49" fontId="8" fillId="3" borderId="8" xfId="2" applyNumberFormat="1" applyFont="1" applyFill="1" applyBorder="1" applyAlignment="1">
      <alignment horizontal="center" vertical="center" wrapText="1"/>
    </xf>
    <xf numFmtId="0" fontId="5" fillId="3" borderId="9" xfId="2" applyFont="1" applyFill="1" applyBorder="1" applyAlignment="1">
      <alignment horizontal="left" vertical="top" wrapText="1"/>
    </xf>
    <xf numFmtId="0" fontId="8" fillId="3" borderId="9" xfId="2" applyFont="1" applyFill="1" applyBorder="1" applyAlignment="1">
      <alignment horizontal="left" vertical="center" wrapText="1"/>
    </xf>
    <xf numFmtId="2" fontId="8" fillId="3" borderId="9" xfId="2" applyNumberFormat="1" applyFont="1" applyFill="1" applyBorder="1" applyAlignment="1">
      <alignment horizontal="center" vertical="center" wrapText="1"/>
    </xf>
    <xf numFmtId="4" fontId="8" fillId="3" borderId="9" xfId="2" applyNumberFormat="1" applyFont="1" applyFill="1" applyBorder="1" applyAlignment="1">
      <alignment horizontal="left" vertical="center" wrapText="1"/>
    </xf>
    <xf numFmtId="4" fontId="8" fillId="3" borderId="4" xfId="2" applyNumberFormat="1" applyFont="1" applyFill="1" applyBorder="1" applyAlignment="1">
      <alignment horizontal="left" vertical="center" wrapText="1"/>
    </xf>
    <xf numFmtId="49" fontId="9" fillId="0" borderId="10" xfId="2" applyNumberFormat="1" applyFont="1" applyBorder="1" applyAlignment="1">
      <alignment horizontal="center" vertical="center"/>
    </xf>
    <xf numFmtId="0" fontId="9" fillId="0" borderId="11" xfId="2" applyFont="1" applyBorder="1" applyAlignment="1">
      <alignment horizontal="left" vertical="top" wrapText="1"/>
    </xf>
    <xf numFmtId="0" fontId="9" fillId="0" borderId="11" xfId="2" applyFont="1" applyBorder="1" applyAlignment="1">
      <alignment horizontal="center" vertical="center" wrapText="1"/>
    </xf>
    <xf numFmtId="2" fontId="9" fillId="0" borderId="11" xfId="2" applyNumberFormat="1" applyFont="1" applyBorder="1" applyAlignment="1">
      <alignment horizontal="right" vertical="center" wrapText="1"/>
    </xf>
    <xf numFmtId="4" fontId="9" fillId="0" borderId="12" xfId="2" applyNumberFormat="1" applyFont="1" applyBorder="1" applyAlignment="1">
      <alignment horizontal="right" vertical="center" wrapText="1"/>
    </xf>
    <xf numFmtId="2" fontId="9" fillId="0" borderId="11" xfId="2" applyNumberFormat="1" applyFont="1" applyBorder="1" applyAlignment="1">
      <alignment horizontal="center" vertical="center" wrapText="1"/>
    </xf>
    <xf numFmtId="0" fontId="10" fillId="0" borderId="0" xfId="0" applyFont="1" applyAlignment="1">
      <alignment vertical="top" wrapText="1"/>
    </xf>
    <xf numFmtId="0" fontId="9" fillId="0" borderId="13" xfId="2" applyFont="1" applyBorder="1" applyAlignment="1">
      <alignment horizontal="left" vertical="top" wrapText="1"/>
    </xf>
    <xf numFmtId="2" fontId="9" fillId="0" borderId="13" xfId="2" applyNumberFormat="1" applyFont="1" applyBorder="1" applyAlignment="1">
      <alignment horizontal="center" vertical="center" wrapText="1"/>
    </xf>
    <xf numFmtId="2" fontId="9" fillId="0" borderId="13" xfId="2" applyNumberFormat="1" applyFont="1" applyBorder="1" applyAlignment="1">
      <alignment horizontal="right" vertical="center" wrapText="1"/>
    </xf>
    <xf numFmtId="4" fontId="9" fillId="0" borderId="14" xfId="2" applyNumberFormat="1" applyFont="1" applyBorder="1" applyAlignment="1">
      <alignment horizontal="right" vertical="center" wrapText="1"/>
    </xf>
    <xf numFmtId="0" fontId="9" fillId="0" borderId="13" xfId="2" applyFont="1" applyBorder="1" applyAlignment="1">
      <alignment horizontal="center" vertical="center" wrapText="1"/>
    </xf>
    <xf numFmtId="1" fontId="9" fillId="0" borderId="13" xfId="2" applyNumberFormat="1" applyFont="1" applyBorder="1" applyAlignment="1">
      <alignment horizontal="left" vertical="center" wrapText="1" indent="2"/>
    </xf>
    <xf numFmtId="0" fontId="5" fillId="0" borderId="5" xfId="2" applyFont="1" applyBorder="1" applyAlignment="1">
      <alignment horizontal="left" vertical="top" wrapText="1"/>
    </xf>
    <xf numFmtId="0" fontId="5" fillId="0" borderId="5" xfId="2" applyFont="1" applyBorder="1" applyAlignment="1">
      <alignment horizontal="center" vertical="center" wrapText="1"/>
    </xf>
    <xf numFmtId="2" fontId="5" fillId="0" borderId="5" xfId="2" applyNumberFormat="1" applyFont="1" applyBorder="1" applyAlignment="1">
      <alignment horizontal="center" vertical="center" wrapText="1"/>
    </xf>
    <xf numFmtId="164" fontId="5" fillId="0" borderId="5" xfId="2" applyNumberFormat="1" applyFont="1" applyBorder="1" applyAlignment="1">
      <alignment horizontal="right" vertical="center" wrapText="1"/>
    </xf>
    <xf numFmtId="4" fontId="11" fillId="0" borderId="6" xfId="2" applyNumberFormat="1" applyFont="1" applyBorder="1" applyAlignment="1">
      <alignment vertical="center" wrapText="1"/>
    </xf>
    <xf numFmtId="1" fontId="9" fillId="0" borderId="11" xfId="2" applyNumberFormat="1" applyFont="1" applyBorder="1" applyAlignment="1">
      <alignment horizontal="center" vertical="center" wrapText="1"/>
    </xf>
    <xf numFmtId="49" fontId="9" fillId="0" borderId="15" xfId="2" applyNumberFormat="1" applyFont="1" applyBorder="1" applyAlignment="1">
      <alignment horizontal="center" vertical="center"/>
    </xf>
    <xf numFmtId="1" fontId="9" fillId="0" borderId="13" xfId="2" applyNumberFormat="1" applyFont="1" applyBorder="1" applyAlignment="1">
      <alignment horizontal="center" vertical="center" wrapText="1"/>
    </xf>
    <xf numFmtId="49" fontId="12" fillId="3" borderId="16" xfId="2" applyNumberFormat="1" applyFont="1" applyFill="1" applyBorder="1" applyAlignment="1">
      <alignment horizontal="center" vertical="center" wrapText="1"/>
    </xf>
    <xf numFmtId="0" fontId="11" fillId="3" borderId="17" xfId="2" applyFont="1" applyFill="1" applyBorder="1" applyAlignment="1">
      <alignment horizontal="left" vertical="top" wrapText="1"/>
    </xf>
    <xf numFmtId="0" fontId="11" fillId="3" borderId="17" xfId="2" applyFont="1" applyFill="1" applyBorder="1" applyAlignment="1">
      <alignment horizontal="center" vertical="center" wrapText="1"/>
    </xf>
    <xf numFmtId="2" fontId="11" fillId="3" borderId="17" xfId="2" applyNumberFormat="1" applyFont="1" applyFill="1" applyBorder="1" applyAlignment="1">
      <alignment horizontal="center" vertical="center" wrapText="1"/>
    </xf>
    <xf numFmtId="164" fontId="11" fillId="3" borderId="17" xfId="2" applyNumberFormat="1" applyFont="1" applyFill="1" applyBorder="1" applyAlignment="1">
      <alignment horizontal="right" vertical="center" wrapText="1"/>
    </xf>
    <xf numFmtId="2" fontId="11" fillId="3" borderId="18" xfId="2" applyNumberFormat="1" applyFont="1" applyFill="1" applyBorder="1" applyAlignment="1">
      <alignment vertical="center" wrapText="1"/>
    </xf>
    <xf numFmtId="4" fontId="11" fillId="3" borderId="18" xfId="2" applyNumberFormat="1" applyFont="1" applyFill="1" applyBorder="1" applyAlignment="1">
      <alignment vertical="center" wrapText="1"/>
    </xf>
    <xf numFmtId="0" fontId="11" fillId="0" borderId="11" xfId="2" applyFont="1" applyBorder="1" applyAlignment="1">
      <alignment horizontal="left" vertical="top" wrapText="1"/>
    </xf>
    <xf numFmtId="0" fontId="0" fillId="0" borderId="11" xfId="0" applyBorder="1"/>
    <xf numFmtId="0" fontId="0" fillId="0" borderId="11" xfId="0" applyBorder="1" applyAlignment="1">
      <alignment horizontal="center"/>
    </xf>
    <xf numFmtId="4" fontId="13" fillId="0" borderId="12" xfId="1" applyNumberFormat="1" applyFont="1" applyFill="1" applyBorder="1" applyAlignment="1" applyProtection="1"/>
    <xf numFmtId="49" fontId="12" fillId="3" borderId="19" xfId="2" applyNumberFormat="1" applyFont="1" applyFill="1" applyBorder="1" applyAlignment="1">
      <alignment horizontal="center" vertical="center" wrapText="1"/>
    </xf>
    <xf numFmtId="0" fontId="11" fillId="0" borderId="20" xfId="2" applyFont="1" applyBorder="1" applyAlignment="1">
      <alignment horizontal="left" vertical="top" wrapText="1"/>
    </xf>
    <xf numFmtId="0" fontId="0" fillId="0" borderId="5" xfId="0" applyBorder="1"/>
    <xf numFmtId="0" fontId="0" fillId="0" borderId="5" xfId="0" applyBorder="1" applyAlignment="1">
      <alignment horizontal="center"/>
    </xf>
    <xf numFmtId="4" fontId="13" fillId="0" borderId="6" xfId="0" applyNumberFormat="1" applyFont="1" applyBorder="1"/>
    <xf numFmtId="49" fontId="15" fillId="0" borderId="0" xfId="0" applyNumberFormat="1" applyFont="1" applyAlignment="1">
      <alignment horizontal="center" vertical="top"/>
    </xf>
    <xf numFmtId="0" fontId="6" fillId="0" borderId="0" xfId="0" applyFont="1" applyAlignment="1">
      <alignment vertical="top" wrapText="1"/>
    </xf>
    <xf numFmtId="0" fontId="6" fillId="0" borderId="0" xfId="0" applyFont="1" applyAlignment="1">
      <alignment horizontal="center" vertical="top" wrapText="1"/>
    </xf>
    <xf numFmtId="0" fontId="5" fillId="3" borderId="9" xfId="2" applyFont="1" applyFill="1" applyBorder="1" applyAlignment="1">
      <alignment horizontal="left" vertical="center" wrapText="1"/>
    </xf>
    <xf numFmtId="0" fontId="9" fillId="0" borderId="11" xfId="2" applyFont="1" applyBorder="1" applyAlignment="1">
      <alignment horizontal="left" vertical="center" wrapText="1"/>
    </xf>
    <xf numFmtId="0" fontId="9" fillId="0" borderId="11" xfId="2" applyFont="1" applyBorder="1" applyAlignment="1">
      <alignment horizontal="left" wrapText="1"/>
    </xf>
    <xf numFmtId="0" fontId="9" fillId="0" borderId="13" xfId="2" applyFont="1" applyBorder="1" applyAlignment="1">
      <alignment horizontal="left" vertical="center" wrapText="1"/>
    </xf>
    <xf numFmtId="49" fontId="0" fillId="0" borderId="0" xfId="0" applyNumberFormat="1"/>
    <xf numFmtId="0" fontId="5" fillId="0" borderId="5" xfId="2" applyFont="1" applyBorder="1" applyAlignment="1">
      <alignment horizontal="left" vertical="center" wrapText="1"/>
    </xf>
    <xf numFmtId="49" fontId="5" fillId="0" borderId="22" xfId="2" applyNumberFormat="1" applyFont="1" applyBorder="1" applyAlignment="1">
      <alignment horizontal="center" vertical="center" wrapText="1"/>
    </xf>
    <xf numFmtId="49" fontId="5" fillId="0" borderId="23" xfId="2" applyNumberFormat="1" applyFont="1" applyBorder="1" applyAlignment="1">
      <alignment horizontal="center" vertical="center" wrapText="1"/>
    </xf>
    <xf numFmtId="0" fontId="5" fillId="0" borderId="21" xfId="2" applyFont="1" applyBorder="1" applyAlignment="1">
      <alignment horizontal="left" vertical="center" wrapText="1"/>
    </xf>
    <xf numFmtId="0" fontId="5" fillId="0" borderId="21" xfId="2" applyFont="1" applyBorder="1" applyAlignment="1">
      <alignment horizontal="center" vertical="center" wrapText="1"/>
    </xf>
    <xf numFmtId="164" fontId="5" fillId="0" borderId="24" xfId="2" applyNumberFormat="1" applyFont="1" applyBorder="1" applyAlignment="1">
      <alignment horizontal="right" vertical="center" wrapText="1"/>
    </xf>
    <xf numFmtId="4" fontId="11" fillId="0" borderId="14" xfId="2" applyNumberFormat="1" applyFont="1" applyBorder="1" applyAlignment="1">
      <alignment vertical="center" wrapText="1"/>
    </xf>
    <xf numFmtId="165" fontId="9" fillId="0" borderId="13" xfId="2" applyNumberFormat="1" applyFont="1" applyBorder="1" applyAlignment="1">
      <alignment horizontal="center" vertical="center" wrapText="1"/>
    </xf>
    <xf numFmtId="0" fontId="11" fillId="3" borderId="17" xfId="2" applyFont="1" applyFill="1" applyBorder="1" applyAlignment="1">
      <alignment horizontal="left" vertical="center" wrapText="1"/>
    </xf>
    <xf numFmtId="49" fontId="0" fillId="0" borderId="10" xfId="0" applyNumberFormat="1" applyBorder="1"/>
    <xf numFmtId="0" fontId="11" fillId="0" borderId="11" xfId="2" applyFont="1" applyBorder="1" applyAlignment="1">
      <alignment horizontal="left" vertical="center" wrapText="1"/>
    </xf>
    <xf numFmtId="49" fontId="0" fillId="0" borderId="22" xfId="0" applyNumberFormat="1" applyBorder="1"/>
    <xf numFmtId="0" fontId="11" fillId="0" borderId="5" xfId="2" applyFont="1" applyBorder="1" applyAlignment="1">
      <alignment horizontal="left" vertical="center" wrapText="1"/>
    </xf>
    <xf numFmtId="0" fontId="9" fillId="0" borderId="25" xfId="2" applyFont="1" applyBorder="1" applyAlignment="1">
      <alignment horizontal="left" vertical="center" wrapText="1"/>
    </xf>
    <xf numFmtId="0" fontId="9" fillId="0" borderId="21" xfId="2" applyFont="1" applyBorder="1" applyAlignment="1">
      <alignment horizontal="center" vertical="center" wrapText="1"/>
    </xf>
    <xf numFmtId="49" fontId="5" fillId="0" borderId="15" xfId="2" applyNumberFormat="1" applyFont="1" applyBorder="1" applyAlignment="1">
      <alignment horizontal="center" vertical="center" wrapText="1"/>
    </xf>
    <xf numFmtId="0" fontId="5" fillId="0" borderId="13" xfId="2" applyFont="1" applyBorder="1" applyAlignment="1">
      <alignment horizontal="left" vertical="center" wrapText="1"/>
    </xf>
    <xf numFmtId="0" fontId="5" fillId="0" borderId="13" xfId="2" applyFont="1" applyBorder="1" applyAlignment="1">
      <alignment horizontal="center" vertical="center" wrapText="1"/>
    </xf>
    <xf numFmtId="164" fontId="5" fillId="0" borderId="13" xfId="2" applyNumberFormat="1" applyFont="1" applyBorder="1" applyAlignment="1">
      <alignment horizontal="right" vertical="center" wrapText="1"/>
    </xf>
    <xf numFmtId="0" fontId="0" fillId="0" borderId="0" xfId="0" applyAlignment="1">
      <alignment horizontal="left" vertical="top"/>
    </xf>
    <xf numFmtId="0" fontId="18" fillId="0" borderId="21" xfId="0" applyFont="1" applyBorder="1" applyAlignment="1">
      <alignment horizontal="left" vertical="center" wrapText="1"/>
    </xf>
    <xf numFmtId="0" fontId="19" fillId="0" borderId="21" xfId="0" applyFont="1" applyBorder="1" applyAlignment="1">
      <alignment horizontal="left" vertical="center" wrapText="1"/>
    </xf>
    <xf numFmtId="0" fontId="17" fillId="0" borderId="0" xfId="0" applyFont="1" applyAlignment="1">
      <alignment vertical="center" wrapText="1"/>
    </xf>
    <xf numFmtId="49" fontId="18" fillId="0" borderId="21" xfId="0" applyNumberFormat="1" applyFont="1" applyBorder="1" applyAlignment="1">
      <alignment horizontal="center" vertical="center" wrapText="1"/>
    </xf>
    <xf numFmtId="0" fontId="18" fillId="0" borderId="21" xfId="0" applyFont="1" applyBorder="1" applyAlignment="1">
      <alignment horizontal="center" vertical="center" wrapText="1"/>
    </xf>
    <xf numFmtId="49" fontId="18" fillId="0" borderId="21" xfId="0" applyNumberFormat="1" applyFont="1" applyBorder="1" applyAlignment="1">
      <alignment horizontal="left" vertical="center" wrapText="1"/>
    </xf>
    <xf numFmtId="49" fontId="19" fillId="0" borderId="21" xfId="0" applyNumberFormat="1" applyFont="1" applyBorder="1" applyAlignment="1">
      <alignment horizontal="left" vertical="center" wrapText="1"/>
    </xf>
    <xf numFmtId="0" fontId="16" fillId="0" borderId="0" xfId="0" applyFont="1"/>
    <xf numFmtId="49" fontId="19" fillId="4" borderId="21" xfId="0" applyNumberFormat="1" applyFont="1" applyFill="1" applyBorder="1" applyAlignment="1">
      <alignment horizontal="center" vertical="center" wrapText="1"/>
    </xf>
    <xf numFmtId="0" fontId="19" fillId="4" borderId="21" xfId="0" applyFont="1" applyFill="1" applyBorder="1" applyAlignment="1">
      <alignment horizontal="center" vertical="center" wrapText="1"/>
    </xf>
    <xf numFmtId="2" fontId="2" fillId="0" borderId="0" xfId="0" applyNumberFormat="1" applyFont="1" applyAlignment="1">
      <alignment horizontal="center" vertical="center"/>
    </xf>
    <xf numFmtId="2" fontId="0" fillId="0" borderId="0" xfId="0" applyNumberFormat="1" applyAlignment="1">
      <alignment horizontal="center"/>
    </xf>
    <xf numFmtId="2" fontId="0" fillId="0" borderId="11" xfId="0" applyNumberFormat="1" applyBorder="1" applyAlignment="1">
      <alignment horizontal="center"/>
    </xf>
    <xf numFmtId="2" fontId="0" fillId="0" borderId="5" xfId="0" applyNumberFormat="1" applyBorder="1" applyAlignment="1">
      <alignment horizontal="center"/>
    </xf>
    <xf numFmtId="0" fontId="0" fillId="0" borderId="0" xfId="0" applyAlignment="1">
      <alignment vertical="top"/>
    </xf>
    <xf numFmtId="2" fontId="5" fillId="0" borderId="21" xfId="2" applyNumberFormat="1" applyFont="1" applyBorder="1" applyAlignment="1">
      <alignment horizontal="center" vertical="center" wrapText="1"/>
    </xf>
    <xf numFmtId="0" fontId="0" fillId="0" borderId="0" xfId="0" applyAlignment="1">
      <alignment horizontal="center"/>
    </xf>
    <xf numFmtId="2" fontId="9" fillId="0" borderId="24" xfId="2" applyNumberFormat="1" applyFont="1" applyBorder="1" applyAlignment="1">
      <alignment horizontal="center" vertical="center" wrapText="1"/>
    </xf>
    <xf numFmtId="2" fontId="5" fillId="0" borderId="13" xfId="2" applyNumberFormat="1" applyFont="1" applyBorder="1" applyAlignment="1">
      <alignment horizontal="center" vertical="center" wrapText="1"/>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20" fillId="0" borderId="0" xfId="0" applyFont="1"/>
    <xf numFmtId="0" fontId="21" fillId="0" borderId="11" xfId="2" applyFont="1" applyBorder="1" applyAlignment="1">
      <alignment horizontal="left" vertical="center" wrapText="1"/>
    </xf>
    <xf numFmtId="0" fontId="21" fillId="0" borderId="13" xfId="2" applyFont="1" applyBorder="1" applyAlignment="1">
      <alignment horizontal="left" vertical="center" wrapText="1"/>
    </xf>
    <xf numFmtId="49" fontId="9" fillId="0" borderId="11" xfId="2" applyNumberFormat="1" applyFont="1" applyBorder="1" applyAlignment="1">
      <alignment horizontal="center" vertical="center"/>
    </xf>
    <xf numFmtId="49" fontId="12" fillId="3" borderId="8" xfId="2" applyNumberFormat="1" applyFont="1" applyFill="1" applyBorder="1" applyAlignment="1">
      <alignment horizontal="center" vertical="center" wrapText="1"/>
    </xf>
    <xf numFmtId="0" fontId="12" fillId="3" borderId="9" xfId="2" applyFont="1" applyFill="1" applyBorder="1" applyAlignment="1">
      <alignment horizontal="left" vertical="center" wrapText="1"/>
    </xf>
    <xf numFmtId="2" fontId="12" fillId="3" borderId="9" xfId="2" applyNumberFormat="1" applyFont="1" applyFill="1" applyBorder="1" applyAlignment="1">
      <alignment horizontal="center" vertical="center" wrapText="1"/>
    </xf>
    <xf numFmtId="4" fontId="12" fillId="3" borderId="9" xfId="2" applyNumberFormat="1" applyFont="1" applyFill="1" applyBorder="1" applyAlignment="1">
      <alignment horizontal="left" vertical="center" wrapText="1"/>
    </xf>
    <xf numFmtId="4" fontId="12" fillId="3" borderId="4" xfId="2" applyNumberFormat="1" applyFont="1" applyFill="1" applyBorder="1" applyAlignment="1">
      <alignment horizontal="left" vertical="center" wrapText="1"/>
    </xf>
    <xf numFmtId="49" fontId="21" fillId="0" borderId="10" xfId="2" applyNumberFormat="1" applyFont="1" applyBorder="1" applyAlignment="1">
      <alignment horizontal="center" vertical="center"/>
    </xf>
    <xf numFmtId="0" fontId="21" fillId="5" borderId="21" xfId="0" applyFont="1" applyFill="1" applyBorder="1" applyAlignment="1">
      <alignment wrapText="1"/>
    </xf>
    <xf numFmtId="49" fontId="9" fillId="0" borderId="11" xfId="2" applyNumberFormat="1" applyFont="1" applyBorder="1" applyAlignment="1">
      <alignment horizontal="center" vertical="center" wrapText="1"/>
    </xf>
    <xf numFmtId="49" fontId="12" fillId="0" borderId="11" xfId="2" applyNumberFormat="1" applyFont="1" applyBorder="1" applyAlignment="1">
      <alignment horizontal="left" vertical="center" wrapText="1"/>
    </xf>
    <xf numFmtId="0" fontId="24" fillId="0" borderId="13" xfId="2" applyFont="1" applyBorder="1" applyAlignment="1">
      <alignment horizontal="left" vertical="top" wrapText="1"/>
    </xf>
    <xf numFmtId="0" fontId="24" fillId="0" borderId="13" xfId="2" applyFont="1" applyBorder="1" applyAlignment="1">
      <alignment horizontal="left" vertical="center" wrapText="1"/>
    </xf>
    <xf numFmtId="0" fontId="25" fillId="0" borderId="13" xfId="2" applyFont="1" applyBorder="1" applyAlignment="1">
      <alignment horizontal="left" vertical="top" wrapText="1"/>
    </xf>
    <xf numFmtId="0" fontId="25" fillId="0" borderId="13" xfId="2" applyFont="1" applyBorder="1" applyAlignment="1">
      <alignment horizontal="left" vertical="center" wrapText="1"/>
    </xf>
    <xf numFmtId="0" fontId="26" fillId="0" borderId="13" xfId="2" applyFont="1" applyBorder="1" applyAlignment="1">
      <alignment horizontal="left" vertical="top" wrapText="1"/>
    </xf>
    <xf numFmtId="0" fontId="27" fillId="0" borderId="13" xfId="2" applyFont="1" applyBorder="1" applyAlignment="1">
      <alignment horizontal="left" vertical="center" wrapText="1"/>
    </xf>
    <xf numFmtId="0" fontId="25" fillId="0" borderId="11" xfId="2" applyFont="1" applyBorder="1" applyAlignment="1">
      <alignment horizontal="left" wrapText="1"/>
    </xf>
    <xf numFmtId="0" fontId="24" fillId="0" borderId="0" xfId="0" applyFont="1" applyAlignment="1">
      <alignment wrapText="1"/>
    </xf>
    <xf numFmtId="43" fontId="18" fillId="0" borderId="21" xfId="3" applyFont="1" applyBorder="1" applyAlignment="1">
      <alignment horizontal="center" vertical="center" wrapText="1"/>
    </xf>
    <xf numFmtId="43" fontId="19" fillId="0" borderId="21" xfId="3" applyFont="1" applyBorder="1" applyAlignment="1">
      <alignment horizontal="center" vertical="center" wrapText="1"/>
    </xf>
    <xf numFmtId="49" fontId="6" fillId="0" borderId="0" xfId="0" applyNumberFormat="1" applyFont="1" applyAlignment="1">
      <alignment horizontal="left" vertical="top" wrapText="1"/>
    </xf>
    <xf numFmtId="0" fontId="14" fillId="0" borderId="0" xfId="0" applyFont="1" applyAlignment="1">
      <alignment horizontal="center"/>
    </xf>
    <xf numFmtId="0" fontId="3" fillId="0" borderId="1" xfId="0" applyFont="1" applyBorder="1" applyAlignment="1">
      <alignment horizontal="right" vertical="center"/>
    </xf>
    <xf numFmtId="0" fontId="4" fillId="0" borderId="1" xfId="0" applyFont="1" applyBorder="1" applyAlignment="1" applyProtection="1">
      <alignment horizontal="left" vertical="center"/>
      <protection locked="0"/>
    </xf>
    <xf numFmtId="0" fontId="2" fillId="0" borderId="0" xfId="0" applyFont="1" applyAlignment="1">
      <alignment vertical="center"/>
    </xf>
    <xf numFmtId="0" fontId="22" fillId="0" borderId="0" xfId="0" applyFont="1" applyAlignment="1">
      <alignment horizontal="center" vertical="top" wrapText="1"/>
    </xf>
    <xf numFmtId="0" fontId="23" fillId="0" borderId="0" xfId="0" applyFont="1" applyAlignment="1">
      <alignment horizontal="center" vertical="top" wrapText="1"/>
    </xf>
    <xf numFmtId="0" fontId="2" fillId="0" borderId="0" xfId="0" applyFont="1" applyAlignment="1">
      <alignment horizontal="left" vertical="center"/>
    </xf>
    <xf numFmtId="49" fontId="2" fillId="0" borderId="2" xfId="0" applyNumberFormat="1" applyFont="1" applyBorder="1" applyAlignment="1">
      <alignment horizontal="center" vertical="center"/>
    </xf>
    <xf numFmtId="0" fontId="2" fillId="0" borderId="3" xfId="0" applyFont="1" applyBorder="1" applyAlignment="1">
      <alignment horizontal="center" vertical="top"/>
    </xf>
    <xf numFmtId="0" fontId="2" fillId="0" borderId="3" xfId="0" applyFont="1" applyBorder="1" applyAlignment="1">
      <alignment horizontal="center" vertical="center" wrapText="1"/>
    </xf>
    <xf numFmtId="0" fontId="5" fillId="0" borderId="4" xfId="0" applyFont="1" applyBorder="1" applyAlignment="1">
      <alignment horizontal="center" vertical="center"/>
    </xf>
    <xf numFmtId="49" fontId="7" fillId="2" borderId="7" xfId="2" applyNumberFormat="1" applyFont="1" applyFill="1" applyBorder="1" applyAlignment="1">
      <alignment horizontal="left" vertical="center" wrapText="1"/>
    </xf>
    <xf numFmtId="0" fontId="2" fillId="0" borderId="0" xfId="0" applyFont="1" applyAlignment="1">
      <alignment horizontal="center" vertical="top" wrapText="1"/>
    </xf>
    <xf numFmtId="0" fontId="2" fillId="0" borderId="3" xfId="0" applyFont="1" applyBorder="1" applyAlignment="1">
      <alignment horizontal="center" vertical="center"/>
    </xf>
  </cellXfs>
  <cellStyles count="4">
    <cellStyle name="Comma" xfId="3" builtinId="3"/>
    <cellStyle name="Currency" xfId="1" builtinId="4"/>
    <cellStyle name="Excel Built-in Normal" xfId="2" xr:uid="{1781D30D-CE3E-43BD-8777-ED67E2DE1C6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tabSelected="1" view="pageBreakPreview" zoomScale="85" zoomScaleNormal="100" zoomScaleSheetLayoutView="85" workbookViewId="0">
      <selection activeCell="E10" sqref="E10"/>
    </sheetView>
  </sheetViews>
  <sheetFormatPr defaultRowHeight="14.4" x14ac:dyDescent="0.3"/>
  <cols>
    <col min="1" max="1" width="8.6640625" customWidth="1"/>
    <col min="2" max="2" width="11.44140625" customWidth="1"/>
    <col min="3" max="3" width="44.109375" customWidth="1"/>
    <col min="4" max="4" width="17.44140625" customWidth="1"/>
  </cols>
  <sheetData>
    <row r="1" spans="1:8" x14ac:dyDescent="0.3">
      <c r="A1" s="123" t="s">
        <v>89</v>
      </c>
      <c r="B1" s="123"/>
      <c r="C1" s="123"/>
      <c r="D1" s="123"/>
    </row>
    <row r="2" spans="1:8" x14ac:dyDescent="0.3">
      <c r="A2" s="122"/>
      <c r="B2" s="122"/>
      <c r="C2" s="122"/>
      <c r="D2" s="122"/>
    </row>
    <row r="3" spans="1:8" x14ac:dyDescent="0.3">
      <c r="A3" s="49"/>
      <c r="B3" s="49"/>
      <c r="C3" s="50"/>
      <c r="D3" s="51"/>
    </row>
    <row r="4" spans="1:8" ht="27.6" x14ac:dyDescent="0.3">
      <c r="A4" s="85" t="s">
        <v>3</v>
      </c>
      <c r="B4" s="85" t="s">
        <v>90</v>
      </c>
      <c r="C4" s="86" t="s">
        <v>91</v>
      </c>
      <c r="D4" s="86" t="s">
        <v>296</v>
      </c>
    </row>
    <row r="5" spans="1:8" x14ac:dyDescent="0.3">
      <c r="A5" s="80" t="s">
        <v>92</v>
      </c>
      <c r="B5" s="80" t="s">
        <v>93</v>
      </c>
      <c r="C5" s="81">
        <v>3</v>
      </c>
      <c r="D5" s="81">
        <v>4</v>
      </c>
    </row>
    <row r="6" spans="1:8" ht="27.6" x14ac:dyDescent="0.3">
      <c r="A6" s="80" t="s">
        <v>92</v>
      </c>
      <c r="B6" s="82" t="s">
        <v>235</v>
      </c>
      <c r="C6" s="77" t="s">
        <v>292</v>
      </c>
      <c r="D6" s="120">
        <f>+'1.1'!F14</f>
        <v>35706.99</v>
      </c>
    </row>
    <row r="7" spans="1:8" ht="41.4" x14ac:dyDescent="0.3">
      <c r="A7" s="80" t="s">
        <v>93</v>
      </c>
      <c r="B7" s="82" t="s">
        <v>236</v>
      </c>
      <c r="C7" s="77" t="s">
        <v>240</v>
      </c>
      <c r="D7" s="120">
        <f>+'1.2'!F64</f>
        <v>1976993.27</v>
      </c>
    </row>
    <row r="8" spans="1:8" ht="30.6" customHeight="1" x14ac:dyDescent="0.3">
      <c r="A8" s="80" t="s">
        <v>94</v>
      </c>
      <c r="B8" s="82" t="s">
        <v>237</v>
      </c>
      <c r="C8" s="79" t="s">
        <v>239</v>
      </c>
      <c r="D8" s="120">
        <f>+'1.3'!F84</f>
        <v>3517291.5300000003</v>
      </c>
    </row>
    <row r="9" spans="1:8" ht="41.4" x14ac:dyDescent="0.3">
      <c r="A9" s="80" t="s">
        <v>95</v>
      </c>
      <c r="B9" s="82" t="s">
        <v>268</v>
      </c>
      <c r="C9" s="77" t="s">
        <v>238</v>
      </c>
      <c r="D9" s="120">
        <f>+'1.4'!F59</f>
        <v>684501.77</v>
      </c>
      <c r="H9" s="84"/>
    </row>
    <row r="10" spans="1:8" ht="41.4" x14ac:dyDescent="0.3">
      <c r="A10" s="80" t="s">
        <v>267</v>
      </c>
      <c r="B10" s="83"/>
      <c r="C10" s="78" t="s">
        <v>285</v>
      </c>
      <c r="D10" s="121">
        <f>+SUM(D6:D9)</f>
        <v>6214493.5600000005</v>
      </c>
    </row>
  </sheetData>
  <mergeCells count="2">
    <mergeCell ref="A2:D2"/>
    <mergeCell ref="A1:D1"/>
  </mergeCells>
  <pageMargins left="0.78740157480314965" right="0.39370078740157483" top="0.39370078740157483" bottom="0.3937007874015748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61A1-3007-4DF9-BF72-CDFEA1F90A48}">
  <dimension ref="A1:H16"/>
  <sheetViews>
    <sheetView view="pageBreakPreview" zoomScale="85" zoomScaleNormal="100" zoomScaleSheetLayoutView="85" workbookViewId="0">
      <selection activeCell="E10" sqref="E10"/>
    </sheetView>
  </sheetViews>
  <sheetFormatPr defaultRowHeight="14.4" x14ac:dyDescent="0.3"/>
  <cols>
    <col min="1" max="1" width="8.44140625" style="56" customWidth="1"/>
    <col min="2" max="2" width="42.5546875" style="91" customWidth="1"/>
    <col min="4" max="4" width="10.6640625" style="88" customWidth="1"/>
    <col min="5" max="5" width="15" customWidth="1"/>
    <col min="6" max="6" width="17.6640625" customWidth="1"/>
    <col min="257" max="257" width="8.44140625" customWidth="1"/>
    <col min="258" max="258" width="42.5546875" customWidth="1"/>
    <col min="260" max="260" width="10.6640625" customWidth="1"/>
    <col min="261" max="261" width="15" customWidth="1"/>
    <col min="262" max="262" width="17.6640625" customWidth="1"/>
    <col min="513" max="513" width="8.44140625" customWidth="1"/>
    <col min="514" max="514" width="42.5546875" customWidth="1"/>
    <col min="516" max="516" width="10.6640625" customWidth="1"/>
    <col min="517" max="517" width="15" customWidth="1"/>
    <col min="518" max="518" width="17.6640625" customWidth="1"/>
    <col min="769" max="769" width="8.44140625" customWidth="1"/>
    <col min="770" max="770" width="42.5546875" customWidth="1"/>
    <col min="772" max="772" width="10.6640625" customWidth="1"/>
    <col min="773" max="773" width="15" customWidth="1"/>
    <col min="774" max="774" width="17.6640625" customWidth="1"/>
    <col min="1025" max="1025" width="8.44140625" customWidth="1"/>
    <col min="1026" max="1026" width="42.5546875" customWidth="1"/>
    <col min="1028" max="1028" width="10.6640625" customWidth="1"/>
    <col min="1029" max="1029" width="15" customWidth="1"/>
    <col min="1030" max="1030" width="17.6640625" customWidth="1"/>
    <col min="1281" max="1281" width="8.44140625" customWidth="1"/>
    <col min="1282" max="1282" width="42.5546875" customWidth="1"/>
    <col min="1284" max="1284" width="10.6640625" customWidth="1"/>
    <col min="1285" max="1285" width="15" customWidth="1"/>
    <col min="1286" max="1286" width="17.6640625" customWidth="1"/>
    <col min="1537" max="1537" width="8.44140625" customWidth="1"/>
    <col min="1538" max="1538" width="42.5546875" customWidth="1"/>
    <col min="1540" max="1540" width="10.6640625" customWidth="1"/>
    <col min="1541" max="1541" width="15" customWidth="1"/>
    <col min="1542" max="1542" width="17.6640625" customWidth="1"/>
    <col min="1793" max="1793" width="8.44140625" customWidth="1"/>
    <col min="1794" max="1794" width="42.5546875" customWidth="1"/>
    <col min="1796" max="1796" width="10.6640625" customWidth="1"/>
    <col min="1797" max="1797" width="15" customWidth="1"/>
    <col min="1798" max="1798" width="17.6640625" customWidth="1"/>
    <col min="2049" max="2049" width="8.44140625" customWidth="1"/>
    <col min="2050" max="2050" width="42.5546875" customWidth="1"/>
    <col min="2052" max="2052" width="10.6640625" customWidth="1"/>
    <col min="2053" max="2053" width="15" customWidth="1"/>
    <col min="2054" max="2054" width="17.6640625" customWidth="1"/>
    <col min="2305" max="2305" width="8.44140625" customWidth="1"/>
    <col min="2306" max="2306" width="42.5546875" customWidth="1"/>
    <col min="2308" max="2308" width="10.6640625" customWidth="1"/>
    <col min="2309" max="2309" width="15" customWidth="1"/>
    <col min="2310" max="2310" width="17.6640625" customWidth="1"/>
    <col min="2561" max="2561" width="8.44140625" customWidth="1"/>
    <col min="2562" max="2562" width="42.5546875" customWidth="1"/>
    <col min="2564" max="2564" width="10.6640625" customWidth="1"/>
    <col min="2565" max="2565" width="15" customWidth="1"/>
    <col min="2566" max="2566" width="17.6640625" customWidth="1"/>
    <col min="2817" max="2817" width="8.44140625" customWidth="1"/>
    <col min="2818" max="2818" width="42.5546875" customWidth="1"/>
    <col min="2820" max="2820" width="10.6640625" customWidth="1"/>
    <col min="2821" max="2821" width="15" customWidth="1"/>
    <col min="2822" max="2822" width="17.6640625" customWidth="1"/>
    <col min="3073" max="3073" width="8.44140625" customWidth="1"/>
    <col min="3074" max="3074" width="42.5546875" customWidth="1"/>
    <col min="3076" max="3076" width="10.6640625" customWidth="1"/>
    <col min="3077" max="3077" width="15" customWidth="1"/>
    <col min="3078" max="3078" width="17.6640625" customWidth="1"/>
    <col min="3329" max="3329" width="8.44140625" customWidth="1"/>
    <col min="3330" max="3330" width="42.5546875" customWidth="1"/>
    <col min="3332" max="3332" width="10.6640625" customWidth="1"/>
    <col min="3333" max="3333" width="15" customWidth="1"/>
    <col min="3334" max="3334" width="17.6640625" customWidth="1"/>
    <col min="3585" max="3585" width="8.44140625" customWidth="1"/>
    <col min="3586" max="3586" width="42.5546875" customWidth="1"/>
    <col min="3588" max="3588" width="10.6640625" customWidth="1"/>
    <col min="3589" max="3589" width="15" customWidth="1"/>
    <col min="3590" max="3590" width="17.6640625" customWidth="1"/>
    <col min="3841" max="3841" width="8.44140625" customWidth="1"/>
    <col min="3842" max="3842" width="42.5546875" customWidth="1"/>
    <col min="3844" max="3844" width="10.6640625" customWidth="1"/>
    <col min="3845" max="3845" width="15" customWidth="1"/>
    <col min="3846" max="3846" width="17.6640625" customWidth="1"/>
    <col min="4097" max="4097" width="8.44140625" customWidth="1"/>
    <col min="4098" max="4098" width="42.5546875" customWidth="1"/>
    <col min="4100" max="4100" width="10.6640625" customWidth="1"/>
    <col min="4101" max="4101" width="15" customWidth="1"/>
    <col min="4102" max="4102" width="17.6640625" customWidth="1"/>
    <col min="4353" max="4353" width="8.44140625" customWidth="1"/>
    <col min="4354" max="4354" width="42.5546875" customWidth="1"/>
    <col min="4356" max="4356" width="10.6640625" customWidth="1"/>
    <col min="4357" max="4357" width="15" customWidth="1"/>
    <col min="4358" max="4358" width="17.6640625" customWidth="1"/>
    <col min="4609" max="4609" width="8.44140625" customWidth="1"/>
    <col min="4610" max="4610" width="42.5546875" customWidth="1"/>
    <col min="4612" max="4612" width="10.6640625" customWidth="1"/>
    <col min="4613" max="4613" width="15" customWidth="1"/>
    <col min="4614" max="4614" width="17.6640625" customWidth="1"/>
    <col min="4865" max="4865" width="8.44140625" customWidth="1"/>
    <col min="4866" max="4866" width="42.5546875" customWidth="1"/>
    <col min="4868" max="4868" width="10.6640625" customWidth="1"/>
    <col min="4869" max="4869" width="15" customWidth="1"/>
    <col min="4870" max="4870" width="17.6640625" customWidth="1"/>
    <col min="5121" max="5121" width="8.44140625" customWidth="1"/>
    <col min="5122" max="5122" width="42.5546875" customWidth="1"/>
    <col min="5124" max="5124" width="10.6640625" customWidth="1"/>
    <col min="5125" max="5125" width="15" customWidth="1"/>
    <col min="5126" max="5126" width="17.6640625" customWidth="1"/>
    <col min="5377" max="5377" width="8.44140625" customWidth="1"/>
    <col min="5378" max="5378" width="42.5546875" customWidth="1"/>
    <col min="5380" max="5380" width="10.6640625" customWidth="1"/>
    <col min="5381" max="5381" width="15" customWidth="1"/>
    <col min="5382" max="5382" width="17.6640625" customWidth="1"/>
    <col min="5633" max="5633" width="8.44140625" customWidth="1"/>
    <col min="5634" max="5634" width="42.5546875" customWidth="1"/>
    <col min="5636" max="5636" width="10.6640625" customWidth="1"/>
    <col min="5637" max="5637" width="15" customWidth="1"/>
    <col min="5638" max="5638" width="17.6640625" customWidth="1"/>
    <col min="5889" max="5889" width="8.44140625" customWidth="1"/>
    <col min="5890" max="5890" width="42.5546875" customWidth="1"/>
    <col min="5892" max="5892" width="10.6640625" customWidth="1"/>
    <col min="5893" max="5893" width="15" customWidth="1"/>
    <col min="5894" max="5894" width="17.6640625" customWidth="1"/>
    <col min="6145" max="6145" width="8.44140625" customWidth="1"/>
    <col min="6146" max="6146" width="42.5546875" customWidth="1"/>
    <col min="6148" max="6148" width="10.6640625" customWidth="1"/>
    <col min="6149" max="6149" width="15" customWidth="1"/>
    <col min="6150" max="6150" width="17.6640625" customWidth="1"/>
    <col min="6401" max="6401" width="8.44140625" customWidth="1"/>
    <col min="6402" max="6402" width="42.5546875" customWidth="1"/>
    <col min="6404" max="6404" width="10.6640625" customWidth="1"/>
    <col min="6405" max="6405" width="15" customWidth="1"/>
    <col min="6406" max="6406" width="17.6640625" customWidth="1"/>
    <col min="6657" max="6657" width="8.44140625" customWidth="1"/>
    <col min="6658" max="6658" width="42.5546875" customWidth="1"/>
    <col min="6660" max="6660" width="10.6640625" customWidth="1"/>
    <col min="6661" max="6661" width="15" customWidth="1"/>
    <col min="6662" max="6662" width="17.6640625" customWidth="1"/>
    <col min="6913" max="6913" width="8.44140625" customWidth="1"/>
    <col min="6914" max="6914" width="42.5546875" customWidth="1"/>
    <col min="6916" max="6916" width="10.6640625" customWidth="1"/>
    <col min="6917" max="6917" width="15" customWidth="1"/>
    <col min="6918" max="6918" width="17.6640625" customWidth="1"/>
    <col min="7169" max="7169" width="8.44140625" customWidth="1"/>
    <col min="7170" max="7170" width="42.5546875" customWidth="1"/>
    <col min="7172" max="7172" width="10.6640625" customWidth="1"/>
    <col min="7173" max="7173" width="15" customWidth="1"/>
    <col min="7174" max="7174" width="17.6640625" customWidth="1"/>
    <col min="7425" max="7425" width="8.44140625" customWidth="1"/>
    <col min="7426" max="7426" width="42.5546875" customWidth="1"/>
    <col min="7428" max="7428" width="10.6640625" customWidth="1"/>
    <col min="7429" max="7429" width="15" customWidth="1"/>
    <col min="7430" max="7430" width="17.6640625" customWidth="1"/>
    <col min="7681" max="7681" width="8.44140625" customWidth="1"/>
    <col min="7682" max="7682" width="42.5546875" customWidth="1"/>
    <col min="7684" max="7684" width="10.6640625" customWidth="1"/>
    <col min="7685" max="7685" width="15" customWidth="1"/>
    <col min="7686" max="7686" width="17.6640625" customWidth="1"/>
    <col min="7937" max="7937" width="8.44140625" customWidth="1"/>
    <col min="7938" max="7938" width="42.5546875" customWidth="1"/>
    <col min="7940" max="7940" width="10.6640625" customWidth="1"/>
    <col min="7941" max="7941" width="15" customWidth="1"/>
    <col min="7942" max="7942" width="17.6640625" customWidth="1"/>
    <col min="8193" max="8193" width="8.44140625" customWidth="1"/>
    <col min="8194" max="8194" width="42.5546875" customWidth="1"/>
    <col min="8196" max="8196" width="10.6640625" customWidth="1"/>
    <col min="8197" max="8197" width="15" customWidth="1"/>
    <col min="8198" max="8198" width="17.6640625" customWidth="1"/>
    <col min="8449" max="8449" width="8.44140625" customWidth="1"/>
    <col min="8450" max="8450" width="42.5546875" customWidth="1"/>
    <col min="8452" max="8452" width="10.6640625" customWidth="1"/>
    <col min="8453" max="8453" width="15" customWidth="1"/>
    <col min="8454" max="8454" width="17.6640625" customWidth="1"/>
    <col min="8705" max="8705" width="8.44140625" customWidth="1"/>
    <col min="8706" max="8706" width="42.5546875" customWidth="1"/>
    <col min="8708" max="8708" width="10.6640625" customWidth="1"/>
    <col min="8709" max="8709" width="15" customWidth="1"/>
    <col min="8710" max="8710" width="17.6640625" customWidth="1"/>
    <col min="8961" max="8961" width="8.44140625" customWidth="1"/>
    <col min="8962" max="8962" width="42.5546875" customWidth="1"/>
    <col min="8964" max="8964" width="10.6640625" customWidth="1"/>
    <col min="8965" max="8965" width="15" customWidth="1"/>
    <col min="8966" max="8966" width="17.6640625" customWidth="1"/>
    <col min="9217" max="9217" width="8.44140625" customWidth="1"/>
    <col min="9218" max="9218" width="42.5546875" customWidth="1"/>
    <col min="9220" max="9220" width="10.6640625" customWidth="1"/>
    <col min="9221" max="9221" width="15" customWidth="1"/>
    <col min="9222" max="9222" width="17.6640625" customWidth="1"/>
    <col min="9473" max="9473" width="8.44140625" customWidth="1"/>
    <col min="9474" max="9474" width="42.5546875" customWidth="1"/>
    <col min="9476" max="9476" width="10.6640625" customWidth="1"/>
    <col min="9477" max="9477" width="15" customWidth="1"/>
    <col min="9478" max="9478" width="17.6640625" customWidth="1"/>
    <col min="9729" max="9729" width="8.44140625" customWidth="1"/>
    <col min="9730" max="9730" width="42.5546875" customWidth="1"/>
    <col min="9732" max="9732" width="10.6640625" customWidth="1"/>
    <col min="9733" max="9733" width="15" customWidth="1"/>
    <col min="9734" max="9734" width="17.6640625" customWidth="1"/>
    <col min="9985" max="9985" width="8.44140625" customWidth="1"/>
    <col min="9986" max="9986" width="42.5546875" customWidth="1"/>
    <col min="9988" max="9988" width="10.6640625" customWidth="1"/>
    <col min="9989" max="9989" width="15" customWidth="1"/>
    <col min="9990" max="9990" width="17.6640625" customWidth="1"/>
    <col min="10241" max="10241" width="8.44140625" customWidth="1"/>
    <col min="10242" max="10242" width="42.5546875" customWidth="1"/>
    <col min="10244" max="10244" width="10.6640625" customWidth="1"/>
    <col min="10245" max="10245" width="15" customWidth="1"/>
    <col min="10246" max="10246" width="17.6640625" customWidth="1"/>
    <col min="10497" max="10497" width="8.44140625" customWidth="1"/>
    <col min="10498" max="10498" width="42.5546875" customWidth="1"/>
    <col min="10500" max="10500" width="10.6640625" customWidth="1"/>
    <col min="10501" max="10501" width="15" customWidth="1"/>
    <col min="10502" max="10502" width="17.6640625" customWidth="1"/>
    <col min="10753" max="10753" width="8.44140625" customWidth="1"/>
    <col min="10754" max="10754" width="42.5546875" customWidth="1"/>
    <col min="10756" max="10756" width="10.6640625" customWidth="1"/>
    <col min="10757" max="10757" width="15" customWidth="1"/>
    <col min="10758" max="10758" width="17.6640625" customWidth="1"/>
    <col min="11009" max="11009" width="8.44140625" customWidth="1"/>
    <col min="11010" max="11010" width="42.5546875" customWidth="1"/>
    <col min="11012" max="11012" width="10.6640625" customWidth="1"/>
    <col min="11013" max="11013" width="15" customWidth="1"/>
    <col min="11014" max="11014" width="17.6640625" customWidth="1"/>
    <col min="11265" max="11265" width="8.44140625" customWidth="1"/>
    <col min="11266" max="11266" width="42.5546875" customWidth="1"/>
    <col min="11268" max="11268" width="10.6640625" customWidth="1"/>
    <col min="11269" max="11269" width="15" customWidth="1"/>
    <col min="11270" max="11270" width="17.6640625" customWidth="1"/>
    <col min="11521" max="11521" width="8.44140625" customWidth="1"/>
    <col min="11522" max="11522" width="42.5546875" customWidth="1"/>
    <col min="11524" max="11524" width="10.6640625" customWidth="1"/>
    <col min="11525" max="11525" width="15" customWidth="1"/>
    <col min="11526" max="11526" width="17.6640625" customWidth="1"/>
    <col min="11777" max="11777" width="8.44140625" customWidth="1"/>
    <col min="11778" max="11778" width="42.5546875" customWidth="1"/>
    <col min="11780" max="11780" width="10.6640625" customWidth="1"/>
    <col min="11781" max="11781" width="15" customWidth="1"/>
    <col min="11782" max="11782" width="17.6640625" customWidth="1"/>
    <col min="12033" max="12033" width="8.44140625" customWidth="1"/>
    <col min="12034" max="12034" width="42.5546875" customWidth="1"/>
    <col min="12036" max="12036" width="10.6640625" customWidth="1"/>
    <col min="12037" max="12037" width="15" customWidth="1"/>
    <col min="12038" max="12038" width="17.6640625" customWidth="1"/>
    <col min="12289" max="12289" width="8.44140625" customWidth="1"/>
    <col min="12290" max="12290" width="42.5546875" customWidth="1"/>
    <col min="12292" max="12292" width="10.6640625" customWidth="1"/>
    <col min="12293" max="12293" width="15" customWidth="1"/>
    <col min="12294" max="12294" width="17.6640625" customWidth="1"/>
    <col min="12545" max="12545" width="8.44140625" customWidth="1"/>
    <col min="12546" max="12546" width="42.5546875" customWidth="1"/>
    <col min="12548" max="12548" width="10.6640625" customWidth="1"/>
    <col min="12549" max="12549" width="15" customWidth="1"/>
    <col min="12550" max="12550" width="17.6640625" customWidth="1"/>
    <col min="12801" max="12801" width="8.44140625" customWidth="1"/>
    <col min="12802" max="12802" width="42.5546875" customWidth="1"/>
    <col min="12804" max="12804" width="10.6640625" customWidth="1"/>
    <col min="12805" max="12805" width="15" customWidth="1"/>
    <col min="12806" max="12806" width="17.6640625" customWidth="1"/>
    <col min="13057" max="13057" width="8.44140625" customWidth="1"/>
    <col min="13058" max="13058" width="42.5546875" customWidth="1"/>
    <col min="13060" max="13060" width="10.6640625" customWidth="1"/>
    <col min="13061" max="13061" width="15" customWidth="1"/>
    <col min="13062" max="13062" width="17.6640625" customWidth="1"/>
    <col min="13313" max="13313" width="8.44140625" customWidth="1"/>
    <col min="13314" max="13314" width="42.5546875" customWidth="1"/>
    <col min="13316" max="13316" width="10.6640625" customWidth="1"/>
    <col min="13317" max="13317" width="15" customWidth="1"/>
    <col min="13318" max="13318" width="17.6640625" customWidth="1"/>
    <col min="13569" max="13569" width="8.44140625" customWidth="1"/>
    <col min="13570" max="13570" width="42.5546875" customWidth="1"/>
    <col min="13572" max="13572" width="10.6640625" customWidth="1"/>
    <col min="13573" max="13573" width="15" customWidth="1"/>
    <col min="13574" max="13574" width="17.6640625" customWidth="1"/>
    <col min="13825" max="13825" width="8.44140625" customWidth="1"/>
    <col min="13826" max="13826" width="42.5546875" customWidth="1"/>
    <col min="13828" max="13828" width="10.6640625" customWidth="1"/>
    <col min="13829" max="13829" width="15" customWidth="1"/>
    <col min="13830" max="13830" width="17.6640625" customWidth="1"/>
    <col min="14081" max="14081" width="8.44140625" customWidth="1"/>
    <col min="14082" max="14082" width="42.5546875" customWidth="1"/>
    <col min="14084" max="14084" width="10.6640625" customWidth="1"/>
    <col min="14085" max="14085" width="15" customWidth="1"/>
    <col min="14086" max="14086" width="17.6640625" customWidth="1"/>
    <col min="14337" max="14337" width="8.44140625" customWidth="1"/>
    <col min="14338" max="14338" width="42.5546875" customWidth="1"/>
    <col min="14340" max="14340" width="10.6640625" customWidth="1"/>
    <col min="14341" max="14341" width="15" customWidth="1"/>
    <col min="14342" max="14342" width="17.6640625" customWidth="1"/>
    <col min="14593" max="14593" width="8.44140625" customWidth="1"/>
    <col min="14594" max="14594" width="42.5546875" customWidth="1"/>
    <col min="14596" max="14596" width="10.6640625" customWidth="1"/>
    <col min="14597" max="14597" width="15" customWidth="1"/>
    <col min="14598" max="14598" width="17.6640625" customWidth="1"/>
    <col min="14849" max="14849" width="8.44140625" customWidth="1"/>
    <col min="14850" max="14850" width="42.5546875" customWidth="1"/>
    <col min="14852" max="14852" width="10.6640625" customWidth="1"/>
    <col min="14853" max="14853" width="15" customWidth="1"/>
    <col min="14854" max="14854" width="17.6640625" customWidth="1"/>
    <col min="15105" max="15105" width="8.44140625" customWidth="1"/>
    <col min="15106" max="15106" width="42.5546875" customWidth="1"/>
    <col min="15108" max="15108" width="10.6640625" customWidth="1"/>
    <col min="15109" max="15109" width="15" customWidth="1"/>
    <col min="15110" max="15110" width="17.6640625" customWidth="1"/>
    <col min="15361" max="15361" width="8.44140625" customWidth="1"/>
    <col min="15362" max="15362" width="42.5546875" customWidth="1"/>
    <col min="15364" max="15364" width="10.6640625" customWidth="1"/>
    <col min="15365" max="15365" width="15" customWidth="1"/>
    <col min="15366" max="15366" width="17.6640625" customWidth="1"/>
    <col min="15617" max="15617" width="8.44140625" customWidth="1"/>
    <col min="15618" max="15618" width="42.5546875" customWidth="1"/>
    <col min="15620" max="15620" width="10.6640625" customWidth="1"/>
    <col min="15621" max="15621" width="15" customWidth="1"/>
    <col min="15622" max="15622" width="17.6640625" customWidth="1"/>
    <col min="15873" max="15873" width="8.44140625" customWidth="1"/>
    <col min="15874" max="15874" width="42.5546875" customWidth="1"/>
    <col min="15876" max="15876" width="10.6640625" customWidth="1"/>
    <col min="15877" max="15877" width="15" customWidth="1"/>
    <col min="15878" max="15878" width="17.6640625" customWidth="1"/>
    <col min="16129" max="16129" width="8.44140625" customWidth="1"/>
    <col min="16130" max="16130" width="42.5546875" customWidth="1"/>
    <col min="16132" max="16132" width="10.6640625" customWidth="1"/>
    <col min="16133" max="16133" width="15" customWidth="1"/>
    <col min="16134" max="16134" width="17.6640625" customWidth="1"/>
  </cols>
  <sheetData>
    <row r="1" spans="1:8" ht="44.4" customHeight="1" x14ac:dyDescent="0.3">
      <c r="A1" s="126" t="s">
        <v>241</v>
      </c>
      <c r="B1" s="126"/>
      <c r="C1" s="127" t="s">
        <v>291</v>
      </c>
      <c r="D1" s="128"/>
      <c r="E1" s="128"/>
      <c r="F1" s="128"/>
    </row>
    <row r="2" spans="1:8" x14ac:dyDescent="0.3">
      <c r="A2" s="129"/>
      <c r="B2" s="129"/>
      <c r="C2" s="1"/>
      <c r="D2" s="87"/>
      <c r="E2" s="1"/>
      <c r="F2" s="1"/>
    </row>
    <row r="3" spans="1:8" x14ac:dyDescent="0.3">
      <c r="A3" s="126" t="s">
        <v>0</v>
      </c>
      <c r="B3" s="126"/>
      <c r="C3" s="1" t="s">
        <v>1</v>
      </c>
      <c r="D3" s="87"/>
      <c r="E3" s="1"/>
      <c r="F3" s="1"/>
    </row>
    <row r="4" spans="1:8" x14ac:dyDescent="0.3">
      <c r="A4" s="126" t="s">
        <v>2</v>
      </c>
      <c r="B4" s="126"/>
      <c r="C4" s="3" t="s">
        <v>314</v>
      </c>
      <c r="D4" s="87"/>
      <c r="E4" s="1"/>
      <c r="F4" s="1"/>
    </row>
    <row r="5" spans="1:8" ht="18" thickBot="1" x14ac:dyDescent="0.35">
      <c r="A5" s="124" t="s">
        <v>243</v>
      </c>
      <c r="B5" s="124"/>
      <c r="C5" s="125"/>
      <c r="D5" s="125"/>
      <c r="E5" s="125"/>
      <c r="F5" s="125"/>
      <c r="H5" s="76"/>
    </row>
    <row r="6" spans="1:8" ht="25.5" customHeight="1" thickBot="1" x14ac:dyDescent="0.35">
      <c r="A6" s="130" t="s">
        <v>3</v>
      </c>
      <c r="B6" s="131" t="s">
        <v>4</v>
      </c>
      <c r="C6" s="132" t="s">
        <v>5</v>
      </c>
      <c r="D6" s="133" t="s">
        <v>6</v>
      </c>
      <c r="E6" s="133"/>
      <c r="F6" s="133"/>
    </row>
    <row r="7" spans="1:8" ht="33" customHeight="1" thickBot="1" x14ac:dyDescent="0.35">
      <c r="A7" s="130"/>
      <c r="B7" s="131"/>
      <c r="C7" s="132"/>
      <c r="D7" s="4" t="s">
        <v>294</v>
      </c>
      <c r="E7" s="4" t="s">
        <v>7</v>
      </c>
      <c r="F7" s="5" t="s">
        <v>293</v>
      </c>
    </row>
    <row r="8" spans="1:8" ht="16.5" customHeight="1" thickBot="1" x14ac:dyDescent="0.35">
      <c r="A8" s="134"/>
      <c r="B8" s="134"/>
      <c r="C8" s="134"/>
      <c r="D8" s="134"/>
      <c r="E8" s="134"/>
      <c r="F8" s="134"/>
    </row>
    <row r="9" spans="1:8" ht="15.6" x14ac:dyDescent="0.3">
      <c r="A9" s="103" t="s">
        <v>286</v>
      </c>
      <c r="B9" s="104" t="s">
        <v>287</v>
      </c>
      <c r="C9" s="104"/>
      <c r="D9" s="105"/>
      <c r="E9" s="106"/>
      <c r="F9" s="107"/>
    </row>
    <row r="10" spans="1:8" ht="39.75" customHeight="1" x14ac:dyDescent="0.3">
      <c r="A10" s="108" t="s">
        <v>9</v>
      </c>
      <c r="B10" s="109" t="s">
        <v>290</v>
      </c>
      <c r="C10" s="110" t="s">
        <v>51</v>
      </c>
      <c r="D10" s="17">
        <v>2</v>
      </c>
      <c r="E10" s="15">
        <v>2272.2399999999998</v>
      </c>
      <c r="F10" s="16">
        <f>+ROUND(E10*D10,2)</f>
        <v>4544.4799999999996</v>
      </c>
    </row>
    <row r="11" spans="1:8" x14ac:dyDescent="0.3">
      <c r="A11" s="108" t="s">
        <v>17</v>
      </c>
      <c r="B11" s="109" t="s">
        <v>288</v>
      </c>
      <c r="C11" s="110" t="s">
        <v>51</v>
      </c>
      <c r="D11" s="17">
        <v>1</v>
      </c>
      <c r="E11" s="15">
        <v>31162.51</v>
      </c>
      <c r="F11" s="16">
        <f t="shared" ref="F11" si="0">+ROUND(E11*D11,2)</f>
        <v>31162.51</v>
      </c>
    </row>
    <row r="12" spans="1:8" ht="16.2" thickBot="1" x14ac:dyDescent="0.35">
      <c r="A12" s="12"/>
      <c r="B12" s="111" t="s">
        <v>289</v>
      </c>
      <c r="C12" s="110"/>
      <c r="D12" s="17"/>
      <c r="E12" s="15"/>
      <c r="F12" s="29">
        <f>+SUM(F10:F11)</f>
        <v>35706.99</v>
      </c>
    </row>
    <row r="13" spans="1:8" ht="16.2" thickBot="1" x14ac:dyDescent="0.35">
      <c r="A13" s="33"/>
      <c r="B13" s="34" t="s">
        <v>86</v>
      </c>
      <c r="C13" s="35"/>
      <c r="D13" s="36"/>
      <c r="E13" s="37"/>
      <c r="F13" s="38">
        <f>F12</f>
        <v>35706.99</v>
      </c>
    </row>
    <row r="14" spans="1:8" ht="16.2" thickBot="1" x14ac:dyDescent="0.35">
      <c r="A14" s="33"/>
      <c r="B14" s="34" t="s">
        <v>295</v>
      </c>
      <c r="C14" s="35"/>
      <c r="D14" s="36"/>
      <c r="E14" s="37"/>
      <c r="F14" s="39">
        <f>+F13</f>
        <v>35706.99</v>
      </c>
    </row>
    <row r="15" spans="1:8" ht="16.2" thickBot="1" x14ac:dyDescent="0.35">
      <c r="A15" s="33"/>
      <c r="B15" s="40" t="s">
        <v>87</v>
      </c>
      <c r="C15" s="41"/>
      <c r="D15" s="89"/>
      <c r="E15" s="41"/>
      <c r="F15" s="43">
        <f>+ROUND(F14*0.21,2)</f>
        <v>7498.47</v>
      </c>
    </row>
    <row r="16" spans="1:8" ht="16.2" thickBot="1" x14ac:dyDescent="0.35">
      <c r="A16" s="44"/>
      <c r="B16" s="45" t="s">
        <v>88</v>
      </c>
      <c r="C16" s="46"/>
      <c r="D16" s="90"/>
      <c r="E16" s="46"/>
      <c r="F16" s="48">
        <f>+F15+F14</f>
        <v>43205.46</v>
      </c>
    </row>
  </sheetData>
  <mergeCells count="12">
    <mergeCell ref="A6:A7"/>
    <mergeCell ref="B6:B7"/>
    <mergeCell ref="C6:C7"/>
    <mergeCell ref="D6:F6"/>
    <mergeCell ref="A8:F8"/>
    <mergeCell ref="A5:B5"/>
    <mergeCell ref="C5:F5"/>
    <mergeCell ref="A1:B1"/>
    <mergeCell ref="C1:F1"/>
    <mergeCell ref="A2:B2"/>
    <mergeCell ref="A3:B3"/>
    <mergeCell ref="A4:B4"/>
  </mergeCells>
  <pageMargins left="0.78740157480314965" right="0.39370078740157483" top="0.39370078740157483" bottom="0.3937007874015748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ADCB-8283-4BA8-9378-EF44F1C191AC}">
  <dimension ref="A1:H66"/>
  <sheetViews>
    <sheetView view="pageBreakPreview" zoomScale="85" zoomScaleNormal="100" zoomScaleSheetLayoutView="85" workbookViewId="0">
      <selection activeCell="E10" sqref="E10"/>
    </sheetView>
  </sheetViews>
  <sheetFormatPr defaultRowHeight="14.4" x14ac:dyDescent="0.3"/>
  <cols>
    <col min="1" max="1" width="8.44140625" style="56" customWidth="1"/>
    <col min="2" max="2" width="42.5546875" style="91" customWidth="1"/>
    <col min="4" max="4" width="10.6640625" style="88" customWidth="1"/>
    <col min="5" max="5" width="15" customWidth="1"/>
    <col min="6" max="6" width="17.6640625" customWidth="1"/>
    <col min="257" max="257" width="8.44140625" customWidth="1"/>
    <col min="258" max="258" width="42.5546875" customWidth="1"/>
    <col min="260" max="260" width="10.6640625" customWidth="1"/>
    <col min="261" max="261" width="15" customWidth="1"/>
    <col min="262" max="262" width="17.6640625" customWidth="1"/>
    <col min="513" max="513" width="8.44140625" customWidth="1"/>
    <col min="514" max="514" width="42.5546875" customWidth="1"/>
    <col min="516" max="516" width="10.6640625" customWidth="1"/>
    <col min="517" max="517" width="15" customWidth="1"/>
    <col min="518" max="518" width="17.6640625" customWidth="1"/>
    <col min="769" max="769" width="8.44140625" customWidth="1"/>
    <col min="770" max="770" width="42.5546875" customWidth="1"/>
    <col min="772" max="772" width="10.6640625" customWidth="1"/>
    <col min="773" max="773" width="15" customWidth="1"/>
    <col min="774" max="774" width="17.6640625" customWidth="1"/>
    <col min="1025" max="1025" width="8.44140625" customWidth="1"/>
    <col min="1026" max="1026" width="42.5546875" customWidth="1"/>
    <col min="1028" max="1028" width="10.6640625" customWidth="1"/>
    <col min="1029" max="1029" width="15" customWidth="1"/>
    <col min="1030" max="1030" width="17.6640625" customWidth="1"/>
    <col min="1281" max="1281" width="8.44140625" customWidth="1"/>
    <col min="1282" max="1282" width="42.5546875" customWidth="1"/>
    <col min="1284" max="1284" width="10.6640625" customWidth="1"/>
    <col min="1285" max="1285" width="15" customWidth="1"/>
    <col min="1286" max="1286" width="17.6640625" customWidth="1"/>
    <col min="1537" max="1537" width="8.44140625" customWidth="1"/>
    <col min="1538" max="1538" width="42.5546875" customWidth="1"/>
    <col min="1540" max="1540" width="10.6640625" customWidth="1"/>
    <col min="1541" max="1541" width="15" customWidth="1"/>
    <col min="1542" max="1542" width="17.6640625" customWidth="1"/>
    <col min="1793" max="1793" width="8.44140625" customWidth="1"/>
    <col min="1794" max="1794" width="42.5546875" customWidth="1"/>
    <col min="1796" max="1796" width="10.6640625" customWidth="1"/>
    <col min="1797" max="1797" width="15" customWidth="1"/>
    <col min="1798" max="1798" width="17.6640625" customWidth="1"/>
    <col min="2049" max="2049" width="8.44140625" customWidth="1"/>
    <col min="2050" max="2050" width="42.5546875" customWidth="1"/>
    <col min="2052" max="2052" width="10.6640625" customWidth="1"/>
    <col min="2053" max="2053" width="15" customWidth="1"/>
    <col min="2054" max="2054" width="17.6640625" customWidth="1"/>
    <col min="2305" max="2305" width="8.44140625" customWidth="1"/>
    <col min="2306" max="2306" width="42.5546875" customWidth="1"/>
    <col min="2308" max="2308" width="10.6640625" customWidth="1"/>
    <col min="2309" max="2309" width="15" customWidth="1"/>
    <col min="2310" max="2310" width="17.6640625" customWidth="1"/>
    <col min="2561" max="2561" width="8.44140625" customWidth="1"/>
    <col min="2562" max="2562" width="42.5546875" customWidth="1"/>
    <col min="2564" max="2564" width="10.6640625" customWidth="1"/>
    <col min="2565" max="2565" width="15" customWidth="1"/>
    <col min="2566" max="2566" width="17.6640625" customWidth="1"/>
    <col min="2817" max="2817" width="8.44140625" customWidth="1"/>
    <col min="2818" max="2818" width="42.5546875" customWidth="1"/>
    <col min="2820" max="2820" width="10.6640625" customWidth="1"/>
    <col min="2821" max="2821" width="15" customWidth="1"/>
    <col min="2822" max="2822" width="17.6640625" customWidth="1"/>
    <col min="3073" max="3073" width="8.44140625" customWidth="1"/>
    <col min="3074" max="3074" width="42.5546875" customWidth="1"/>
    <col min="3076" max="3076" width="10.6640625" customWidth="1"/>
    <col min="3077" max="3077" width="15" customWidth="1"/>
    <col min="3078" max="3078" width="17.6640625" customWidth="1"/>
    <col min="3329" max="3329" width="8.44140625" customWidth="1"/>
    <col min="3330" max="3330" width="42.5546875" customWidth="1"/>
    <col min="3332" max="3332" width="10.6640625" customWidth="1"/>
    <col min="3333" max="3333" width="15" customWidth="1"/>
    <col min="3334" max="3334" width="17.6640625" customWidth="1"/>
    <col min="3585" max="3585" width="8.44140625" customWidth="1"/>
    <col min="3586" max="3586" width="42.5546875" customWidth="1"/>
    <col min="3588" max="3588" width="10.6640625" customWidth="1"/>
    <col min="3589" max="3589" width="15" customWidth="1"/>
    <col min="3590" max="3590" width="17.6640625" customWidth="1"/>
    <col min="3841" max="3841" width="8.44140625" customWidth="1"/>
    <col min="3842" max="3842" width="42.5546875" customWidth="1"/>
    <col min="3844" max="3844" width="10.6640625" customWidth="1"/>
    <col min="3845" max="3845" width="15" customWidth="1"/>
    <col min="3846" max="3846" width="17.6640625" customWidth="1"/>
    <col min="4097" max="4097" width="8.44140625" customWidth="1"/>
    <col min="4098" max="4098" width="42.5546875" customWidth="1"/>
    <col min="4100" max="4100" width="10.6640625" customWidth="1"/>
    <col min="4101" max="4101" width="15" customWidth="1"/>
    <col min="4102" max="4102" width="17.6640625" customWidth="1"/>
    <col min="4353" max="4353" width="8.44140625" customWidth="1"/>
    <col min="4354" max="4354" width="42.5546875" customWidth="1"/>
    <col min="4356" max="4356" width="10.6640625" customWidth="1"/>
    <col min="4357" max="4357" width="15" customWidth="1"/>
    <col min="4358" max="4358" width="17.6640625" customWidth="1"/>
    <col min="4609" max="4609" width="8.44140625" customWidth="1"/>
    <col min="4610" max="4610" width="42.5546875" customWidth="1"/>
    <col min="4612" max="4612" width="10.6640625" customWidth="1"/>
    <col min="4613" max="4613" width="15" customWidth="1"/>
    <col min="4614" max="4614" width="17.6640625" customWidth="1"/>
    <col min="4865" max="4865" width="8.44140625" customWidth="1"/>
    <col min="4866" max="4866" width="42.5546875" customWidth="1"/>
    <col min="4868" max="4868" width="10.6640625" customWidth="1"/>
    <col min="4869" max="4869" width="15" customWidth="1"/>
    <col min="4870" max="4870" width="17.6640625" customWidth="1"/>
    <col min="5121" max="5121" width="8.44140625" customWidth="1"/>
    <col min="5122" max="5122" width="42.5546875" customWidth="1"/>
    <col min="5124" max="5124" width="10.6640625" customWidth="1"/>
    <col min="5125" max="5125" width="15" customWidth="1"/>
    <col min="5126" max="5126" width="17.6640625" customWidth="1"/>
    <col min="5377" max="5377" width="8.44140625" customWidth="1"/>
    <col min="5378" max="5378" width="42.5546875" customWidth="1"/>
    <col min="5380" max="5380" width="10.6640625" customWidth="1"/>
    <col min="5381" max="5381" width="15" customWidth="1"/>
    <col min="5382" max="5382" width="17.6640625" customWidth="1"/>
    <col min="5633" max="5633" width="8.44140625" customWidth="1"/>
    <col min="5634" max="5634" width="42.5546875" customWidth="1"/>
    <col min="5636" max="5636" width="10.6640625" customWidth="1"/>
    <col min="5637" max="5637" width="15" customWidth="1"/>
    <col min="5638" max="5638" width="17.6640625" customWidth="1"/>
    <col min="5889" max="5889" width="8.44140625" customWidth="1"/>
    <col min="5890" max="5890" width="42.5546875" customWidth="1"/>
    <col min="5892" max="5892" width="10.6640625" customWidth="1"/>
    <col min="5893" max="5893" width="15" customWidth="1"/>
    <col min="5894" max="5894" width="17.6640625" customWidth="1"/>
    <col min="6145" max="6145" width="8.44140625" customWidth="1"/>
    <col min="6146" max="6146" width="42.5546875" customWidth="1"/>
    <col min="6148" max="6148" width="10.6640625" customWidth="1"/>
    <col min="6149" max="6149" width="15" customWidth="1"/>
    <col min="6150" max="6150" width="17.6640625" customWidth="1"/>
    <col min="6401" max="6401" width="8.44140625" customWidth="1"/>
    <col min="6402" max="6402" width="42.5546875" customWidth="1"/>
    <col min="6404" max="6404" width="10.6640625" customWidth="1"/>
    <col min="6405" max="6405" width="15" customWidth="1"/>
    <col min="6406" max="6406" width="17.6640625" customWidth="1"/>
    <col min="6657" max="6657" width="8.44140625" customWidth="1"/>
    <col min="6658" max="6658" width="42.5546875" customWidth="1"/>
    <col min="6660" max="6660" width="10.6640625" customWidth="1"/>
    <col min="6661" max="6661" width="15" customWidth="1"/>
    <col min="6662" max="6662" width="17.6640625" customWidth="1"/>
    <col min="6913" max="6913" width="8.44140625" customWidth="1"/>
    <col min="6914" max="6914" width="42.5546875" customWidth="1"/>
    <col min="6916" max="6916" width="10.6640625" customWidth="1"/>
    <col min="6917" max="6917" width="15" customWidth="1"/>
    <col min="6918" max="6918" width="17.6640625" customWidth="1"/>
    <col min="7169" max="7169" width="8.44140625" customWidth="1"/>
    <col min="7170" max="7170" width="42.5546875" customWidth="1"/>
    <col min="7172" max="7172" width="10.6640625" customWidth="1"/>
    <col min="7173" max="7173" width="15" customWidth="1"/>
    <col min="7174" max="7174" width="17.6640625" customWidth="1"/>
    <col min="7425" max="7425" width="8.44140625" customWidth="1"/>
    <col min="7426" max="7426" width="42.5546875" customWidth="1"/>
    <col min="7428" max="7428" width="10.6640625" customWidth="1"/>
    <col min="7429" max="7429" width="15" customWidth="1"/>
    <col min="7430" max="7430" width="17.6640625" customWidth="1"/>
    <col min="7681" max="7681" width="8.44140625" customWidth="1"/>
    <col min="7682" max="7682" width="42.5546875" customWidth="1"/>
    <col min="7684" max="7684" width="10.6640625" customWidth="1"/>
    <col min="7685" max="7685" width="15" customWidth="1"/>
    <col min="7686" max="7686" width="17.6640625" customWidth="1"/>
    <col min="7937" max="7937" width="8.44140625" customWidth="1"/>
    <col min="7938" max="7938" width="42.5546875" customWidth="1"/>
    <col min="7940" max="7940" width="10.6640625" customWidth="1"/>
    <col min="7941" max="7941" width="15" customWidth="1"/>
    <col min="7942" max="7942" width="17.6640625" customWidth="1"/>
    <col min="8193" max="8193" width="8.44140625" customWidth="1"/>
    <col min="8194" max="8194" width="42.5546875" customWidth="1"/>
    <col min="8196" max="8196" width="10.6640625" customWidth="1"/>
    <col min="8197" max="8197" width="15" customWidth="1"/>
    <col min="8198" max="8198" width="17.6640625" customWidth="1"/>
    <col min="8449" max="8449" width="8.44140625" customWidth="1"/>
    <col min="8450" max="8450" width="42.5546875" customWidth="1"/>
    <col min="8452" max="8452" width="10.6640625" customWidth="1"/>
    <col min="8453" max="8453" width="15" customWidth="1"/>
    <col min="8454" max="8454" width="17.6640625" customWidth="1"/>
    <col min="8705" max="8705" width="8.44140625" customWidth="1"/>
    <col min="8706" max="8706" width="42.5546875" customWidth="1"/>
    <col min="8708" max="8708" width="10.6640625" customWidth="1"/>
    <col min="8709" max="8709" width="15" customWidth="1"/>
    <col min="8710" max="8710" width="17.6640625" customWidth="1"/>
    <col min="8961" max="8961" width="8.44140625" customWidth="1"/>
    <col min="8962" max="8962" width="42.5546875" customWidth="1"/>
    <col min="8964" max="8964" width="10.6640625" customWidth="1"/>
    <col min="8965" max="8965" width="15" customWidth="1"/>
    <col min="8966" max="8966" width="17.6640625" customWidth="1"/>
    <col min="9217" max="9217" width="8.44140625" customWidth="1"/>
    <col min="9218" max="9218" width="42.5546875" customWidth="1"/>
    <col min="9220" max="9220" width="10.6640625" customWidth="1"/>
    <col min="9221" max="9221" width="15" customWidth="1"/>
    <col min="9222" max="9222" width="17.6640625" customWidth="1"/>
    <col min="9473" max="9473" width="8.44140625" customWidth="1"/>
    <col min="9474" max="9474" width="42.5546875" customWidth="1"/>
    <col min="9476" max="9476" width="10.6640625" customWidth="1"/>
    <col min="9477" max="9477" width="15" customWidth="1"/>
    <col min="9478" max="9478" width="17.6640625" customWidth="1"/>
    <col min="9729" max="9729" width="8.44140625" customWidth="1"/>
    <col min="9730" max="9730" width="42.5546875" customWidth="1"/>
    <col min="9732" max="9732" width="10.6640625" customWidth="1"/>
    <col min="9733" max="9733" width="15" customWidth="1"/>
    <col min="9734" max="9734" width="17.6640625" customWidth="1"/>
    <col min="9985" max="9985" width="8.44140625" customWidth="1"/>
    <col min="9986" max="9986" width="42.5546875" customWidth="1"/>
    <col min="9988" max="9988" width="10.6640625" customWidth="1"/>
    <col min="9989" max="9989" width="15" customWidth="1"/>
    <col min="9990" max="9990" width="17.6640625" customWidth="1"/>
    <col min="10241" max="10241" width="8.44140625" customWidth="1"/>
    <col min="10242" max="10242" width="42.5546875" customWidth="1"/>
    <col min="10244" max="10244" width="10.6640625" customWidth="1"/>
    <col min="10245" max="10245" width="15" customWidth="1"/>
    <col min="10246" max="10246" width="17.6640625" customWidth="1"/>
    <col min="10497" max="10497" width="8.44140625" customWidth="1"/>
    <col min="10498" max="10498" width="42.5546875" customWidth="1"/>
    <col min="10500" max="10500" width="10.6640625" customWidth="1"/>
    <col min="10501" max="10501" width="15" customWidth="1"/>
    <col min="10502" max="10502" width="17.6640625" customWidth="1"/>
    <col min="10753" max="10753" width="8.44140625" customWidth="1"/>
    <col min="10754" max="10754" width="42.5546875" customWidth="1"/>
    <col min="10756" max="10756" width="10.6640625" customWidth="1"/>
    <col min="10757" max="10757" width="15" customWidth="1"/>
    <col min="10758" max="10758" width="17.6640625" customWidth="1"/>
    <col min="11009" max="11009" width="8.44140625" customWidth="1"/>
    <col min="11010" max="11010" width="42.5546875" customWidth="1"/>
    <col min="11012" max="11012" width="10.6640625" customWidth="1"/>
    <col min="11013" max="11013" width="15" customWidth="1"/>
    <col min="11014" max="11014" width="17.6640625" customWidth="1"/>
    <col min="11265" max="11265" width="8.44140625" customWidth="1"/>
    <col min="11266" max="11266" width="42.5546875" customWidth="1"/>
    <col min="11268" max="11268" width="10.6640625" customWidth="1"/>
    <col min="11269" max="11269" width="15" customWidth="1"/>
    <col min="11270" max="11270" width="17.6640625" customWidth="1"/>
    <col min="11521" max="11521" width="8.44140625" customWidth="1"/>
    <col min="11522" max="11522" width="42.5546875" customWidth="1"/>
    <col min="11524" max="11524" width="10.6640625" customWidth="1"/>
    <col min="11525" max="11525" width="15" customWidth="1"/>
    <col min="11526" max="11526" width="17.6640625" customWidth="1"/>
    <col min="11777" max="11777" width="8.44140625" customWidth="1"/>
    <col min="11778" max="11778" width="42.5546875" customWidth="1"/>
    <col min="11780" max="11780" width="10.6640625" customWidth="1"/>
    <col min="11781" max="11781" width="15" customWidth="1"/>
    <col min="11782" max="11782" width="17.6640625" customWidth="1"/>
    <col min="12033" max="12033" width="8.44140625" customWidth="1"/>
    <col min="12034" max="12034" width="42.5546875" customWidth="1"/>
    <col min="12036" max="12036" width="10.6640625" customWidth="1"/>
    <col min="12037" max="12037" width="15" customWidth="1"/>
    <col min="12038" max="12038" width="17.6640625" customWidth="1"/>
    <col min="12289" max="12289" width="8.44140625" customWidth="1"/>
    <col min="12290" max="12290" width="42.5546875" customWidth="1"/>
    <col min="12292" max="12292" width="10.6640625" customWidth="1"/>
    <col min="12293" max="12293" width="15" customWidth="1"/>
    <col min="12294" max="12294" width="17.6640625" customWidth="1"/>
    <col min="12545" max="12545" width="8.44140625" customWidth="1"/>
    <col min="12546" max="12546" width="42.5546875" customWidth="1"/>
    <col min="12548" max="12548" width="10.6640625" customWidth="1"/>
    <col min="12549" max="12549" width="15" customWidth="1"/>
    <col min="12550" max="12550" width="17.6640625" customWidth="1"/>
    <col min="12801" max="12801" width="8.44140625" customWidth="1"/>
    <col min="12802" max="12802" width="42.5546875" customWidth="1"/>
    <col min="12804" max="12804" width="10.6640625" customWidth="1"/>
    <col min="12805" max="12805" width="15" customWidth="1"/>
    <col min="12806" max="12806" width="17.6640625" customWidth="1"/>
    <col min="13057" max="13057" width="8.44140625" customWidth="1"/>
    <col min="13058" max="13058" width="42.5546875" customWidth="1"/>
    <col min="13060" max="13060" width="10.6640625" customWidth="1"/>
    <col min="13061" max="13061" width="15" customWidth="1"/>
    <col min="13062" max="13062" width="17.6640625" customWidth="1"/>
    <col min="13313" max="13313" width="8.44140625" customWidth="1"/>
    <col min="13314" max="13314" width="42.5546875" customWidth="1"/>
    <col min="13316" max="13316" width="10.6640625" customWidth="1"/>
    <col min="13317" max="13317" width="15" customWidth="1"/>
    <col min="13318" max="13318" width="17.6640625" customWidth="1"/>
    <col min="13569" max="13569" width="8.44140625" customWidth="1"/>
    <col min="13570" max="13570" width="42.5546875" customWidth="1"/>
    <col min="13572" max="13572" width="10.6640625" customWidth="1"/>
    <col min="13573" max="13573" width="15" customWidth="1"/>
    <col min="13574" max="13574" width="17.6640625" customWidth="1"/>
    <col min="13825" max="13825" width="8.44140625" customWidth="1"/>
    <col min="13826" max="13826" width="42.5546875" customWidth="1"/>
    <col min="13828" max="13828" width="10.6640625" customWidth="1"/>
    <col min="13829" max="13829" width="15" customWidth="1"/>
    <col min="13830" max="13830" width="17.6640625" customWidth="1"/>
    <col min="14081" max="14081" width="8.44140625" customWidth="1"/>
    <col min="14082" max="14082" width="42.5546875" customWidth="1"/>
    <col min="14084" max="14084" width="10.6640625" customWidth="1"/>
    <col min="14085" max="14085" width="15" customWidth="1"/>
    <col min="14086" max="14086" width="17.6640625" customWidth="1"/>
    <col min="14337" max="14337" width="8.44140625" customWidth="1"/>
    <col min="14338" max="14338" width="42.5546875" customWidth="1"/>
    <col min="14340" max="14340" width="10.6640625" customWidth="1"/>
    <col min="14341" max="14341" width="15" customWidth="1"/>
    <col min="14342" max="14342" width="17.6640625" customWidth="1"/>
    <col min="14593" max="14593" width="8.44140625" customWidth="1"/>
    <col min="14594" max="14594" width="42.5546875" customWidth="1"/>
    <col min="14596" max="14596" width="10.6640625" customWidth="1"/>
    <col min="14597" max="14597" width="15" customWidth="1"/>
    <col min="14598" max="14598" width="17.6640625" customWidth="1"/>
    <col min="14849" max="14849" width="8.44140625" customWidth="1"/>
    <col min="14850" max="14850" width="42.5546875" customWidth="1"/>
    <col min="14852" max="14852" width="10.6640625" customWidth="1"/>
    <col min="14853" max="14853" width="15" customWidth="1"/>
    <col min="14854" max="14854" width="17.6640625" customWidth="1"/>
    <col min="15105" max="15105" width="8.44140625" customWidth="1"/>
    <col min="15106" max="15106" width="42.5546875" customWidth="1"/>
    <col min="15108" max="15108" width="10.6640625" customWidth="1"/>
    <col min="15109" max="15109" width="15" customWidth="1"/>
    <col min="15110" max="15110" width="17.6640625" customWidth="1"/>
    <col min="15361" max="15361" width="8.44140625" customWidth="1"/>
    <col min="15362" max="15362" width="42.5546875" customWidth="1"/>
    <col min="15364" max="15364" width="10.6640625" customWidth="1"/>
    <col min="15365" max="15365" width="15" customWidth="1"/>
    <col min="15366" max="15366" width="17.6640625" customWidth="1"/>
    <col min="15617" max="15617" width="8.44140625" customWidth="1"/>
    <col min="15618" max="15618" width="42.5546875" customWidth="1"/>
    <col min="15620" max="15620" width="10.6640625" customWidth="1"/>
    <col min="15621" max="15621" width="15" customWidth="1"/>
    <col min="15622" max="15622" width="17.6640625" customWidth="1"/>
    <col min="15873" max="15873" width="8.44140625" customWidth="1"/>
    <col min="15874" max="15874" width="42.5546875" customWidth="1"/>
    <col min="15876" max="15876" width="10.6640625" customWidth="1"/>
    <col min="15877" max="15877" width="15" customWidth="1"/>
    <col min="15878" max="15878" width="17.6640625" customWidth="1"/>
    <col min="16129" max="16129" width="8.44140625" customWidth="1"/>
    <col min="16130" max="16130" width="42.5546875" customWidth="1"/>
    <col min="16132" max="16132" width="10.6640625" customWidth="1"/>
    <col min="16133" max="16133" width="15" customWidth="1"/>
    <col min="16134" max="16134" width="17.6640625" customWidth="1"/>
  </cols>
  <sheetData>
    <row r="1" spans="1:8" ht="43.95" customHeight="1" x14ac:dyDescent="0.3">
      <c r="A1" s="126" t="s">
        <v>241</v>
      </c>
      <c r="B1" s="126"/>
      <c r="C1" s="135" t="s">
        <v>242</v>
      </c>
      <c r="D1" s="135"/>
      <c r="E1" s="135"/>
      <c r="F1" s="135"/>
    </row>
    <row r="2" spans="1:8" x14ac:dyDescent="0.3">
      <c r="A2" s="129"/>
      <c r="B2" s="129"/>
      <c r="C2" s="1"/>
      <c r="D2" s="87"/>
      <c r="E2" s="1"/>
      <c r="F2" s="1"/>
    </row>
    <row r="3" spans="1:8" x14ac:dyDescent="0.3">
      <c r="A3" s="126" t="s">
        <v>0</v>
      </c>
      <c r="B3" s="126"/>
      <c r="C3" s="1" t="s">
        <v>1</v>
      </c>
      <c r="D3" s="87"/>
      <c r="E3" s="1"/>
      <c r="F3" s="1"/>
    </row>
    <row r="4" spans="1:8" x14ac:dyDescent="0.3">
      <c r="A4" s="126" t="s">
        <v>2</v>
      </c>
      <c r="B4" s="126"/>
      <c r="C4" s="3" t="s">
        <v>314</v>
      </c>
      <c r="D4" s="87"/>
      <c r="E4" s="1"/>
      <c r="F4" s="1"/>
    </row>
    <row r="5" spans="1:8" ht="18" thickBot="1" x14ac:dyDescent="0.35">
      <c r="A5" s="124" t="s">
        <v>243</v>
      </c>
      <c r="B5" s="124"/>
      <c r="C5" s="125"/>
      <c r="D5" s="125"/>
      <c r="E5" s="125"/>
      <c r="F5" s="125"/>
      <c r="H5" s="76"/>
    </row>
    <row r="6" spans="1:8" ht="25.5" customHeight="1" thickBot="1" x14ac:dyDescent="0.35">
      <c r="A6" s="130" t="s">
        <v>3</v>
      </c>
      <c r="B6" s="131" t="s">
        <v>4</v>
      </c>
      <c r="C6" s="132" t="s">
        <v>5</v>
      </c>
      <c r="D6" s="133" t="s">
        <v>6</v>
      </c>
      <c r="E6" s="133"/>
      <c r="F6" s="133"/>
    </row>
    <row r="7" spans="1:8" ht="33" customHeight="1" thickBot="1" x14ac:dyDescent="0.35">
      <c r="A7" s="130"/>
      <c r="B7" s="131"/>
      <c r="C7" s="132"/>
      <c r="D7" s="4" t="s">
        <v>294</v>
      </c>
      <c r="E7" s="4" t="s">
        <v>7</v>
      </c>
      <c r="F7" s="5" t="s">
        <v>293</v>
      </c>
    </row>
    <row r="8" spans="1:8" ht="16.5" customHeight="1" thickBot="1" x14ac:dyDescent="0.35">
      <c r="A8" s="134"/>
      <c r="B8" s="134"/>
      <c r="C8" s="134"/>
      <c r="D8" s="134"/>
      <c r="E8" s="134"/>
      <c r="F8" s="134"/>
    </row>
    <row r="9" spans="1:8" ht="27.6" x14ac:dyDescent="0.3">
      <c r="A9" s="6">
        <v>1</v>
      </c>
      <c r="B9" s="7" t="s">
        <v>8</v>
      </c>
      <c r="C9" s="8"/>
      <c r="D9" s="9"/>
      <c r="E9" s="10"/>
      <c r="F9" s="11"/>
    </row>
    <row r="10" spans="1:8" ht="39.75" customHeight="1" x14ac:dyDescent="0.3">
      <c r="A10" s="12" t="s">
        <v>9</v>
      </c>
      <c r="B10" s="13" t="s">
        <v>10</v>
      </c>
      <c r="C10" s="14"/>
      <c r="E10" s="15"/>
      <c r="F10" s="16"/>
    </row>
    <row r="11" spans="1:8" ht="16.5" customHeight="1" x14ac:dyDescent="0.3">
      <c r="A11" s="12" t="s">
        <v>11</v>
      </c>
      <c r="B11" s="13" t="s">
        <v>12</v>
      </c>
      <c r="C11" s="14" t="s">
        <v>13</v>
      </c>
      <c r="D11" s="17">
        <v>203470</v>
      </c>
      <c r="E11" s="15">
        <v>1.76</v>
      </c>
      <c r="F11" s="16">
        <f>+ROUND(E11*D11,2)</f>
        <v>358107.2</v>
      </c>
    </row>
    <row r="12" spans="1:8" ht="26.25" customHeight="1" x14ac:dyDescent="0.3">
      <c r="A12" s="12" t="s">
        <v>14</v>
      </c>
      <c r="B12" s="18" t="s">
        <v>244</v>
      </c>
      <c r="C12" s="14" t="s">
        <v>13</v>
      </c>
      <c r="D12" s="17">
        <v>166836</v>
      </c>
      <c r="E12" s="15">
        <v>5.29</v>
      </c>
      <c r="F12" s="16">
        <f t="shared" ref="F12:F13" si="0">+ROUND(E12*D12,2)</f>
        <v>882562.44</v>
      </c>
    </row>
    <row r="13" spans="1:8" ht="28.5" customHeight="1" x14ac:dyDescent="0.3">
      <c r="A13" s="12" t="s">
        <v>15</v>
      </c>
      <c r="B13" s="13" t="s">
        <v>16</v>
      </c>
      <c r="C13" s="14" t="s">
        <v>13</v>
      </c>
      <c r="D13" s="17">
        <v>36634</v>
      </c>
      <c r="E13" s="15">
        <v>3.4</v>
      </c>
      <c r="F13" s="16">
        <f t="shared" si="0"/>
        <v>124555.6</v>
      </c>
    </row>
    <row r="14" spans="1:8" ht="26.4" x14ac:dyDescent="0.3">
      <c r="A14" s="12" t="s">
        <v>17</v>
      </c>
      <c r="B14" s="13" t="s">
        <v>18</v>
      </c>
      <c r="C14" s="14"/>
      <c r="D14" s="17"/>
      <c r="E14" s="15"/>
      <c r="F14" s="16"/>
    </row>
    <row r="15" spans="1:8" ht="16.5" customHeight="1" x14ac:dyDescent="0.3">
      <c r="A15" s="12" t="s">
        <v>19</v>
      </c>
      <c r="B15" s="13" t="s">
        <v>20</v>
      </c>
      <c r="C15" s="14" t="s">
        <v>13</v>
      </c>
      <c r="D15" s="17">
        <v>100</v>
      </c>
      <c r="E15" s="15">
        <v>6.85</v>
      </c>
      <c r="F15" s="16">
        <f t="shared" ref="F15:F17" si="1">+ROUND(E15*D15,2)</f>
        <v>685</v>
      </c>
    </row>
    <row r="16" spans="1:8" ht="26.4" x14ac:dyDescent="0.3">
      <c r="A16" s="12" t="s">
        <v>21</v>
      </c>
      <c r="B16" s="13" t="s">
        <v>22</v>
      </c>
      <c r="C16" s="14" t="s">
        <v>23</v>
      </c>
      <c r="D16" s="17">
        <v>120</v>
      </c>
      <c r="E16" s="15">
        <v>0.7</v>
      </c>
      <c r="F16" s="16">
        <f t="shared" si="1"/>
        <v>84</v>
      </c>
    </row>
    <row r="17" spans="1:6" ht="26.4" x14ac:dyDescent="0.3">
      <c r="A17" s="12" t="s">
        <v>24</v>
      </c>
      <c r="B17" s="13" t="s">
        <v>25</v>
      </c>
      <c r="C17" s="14" t="s">
        <v>23</v>
      </c>
      <c r="D17" s="17">
        <v>15</v>
      </c>
      <c r="E17" s="15">
        <v>1.57</v>
      </c>
      <c r="F17" s="16">
        <f t="shared" si="1"/>
        <v>23.55</v>
      </c>
    </row>
    <row r="18" spans="1:6" ht="29.25" customHeight="1" x14ac:dyDescent="0.3">
      <c r="A18" s="12" t="s">
        <v>26</v>
      </c>
      <c r="B18" s="19" t="s">
        <v>27</v>
      </c>
      <c r="C18" s="14"/>
      <c r="D18" s="20"/>
      <c r="E18" s="21"/>
      <c r="F18" s="22"/>
    </row>
    <row r="19" spans="1:6" ht="26.4" x14ac:dyDescent="0.3">
      <c r="A19" s="12" t="s">
        <v>28</v>
      </c>
      <c r="B19" s="19" t="s">
        <v>29</v>
      </c>
      <c r="C19" s="14" t="s">
        <v>13</v>
      </c>
      <c r="D19" s="20">
        <v>55</v>
      </c>
      <c r="E19" s="21">
        <v>23.36</v>
      </c>
      <c r="F19" s="16">
        <f t="shared" ref="F19:F31" si="2">+ROUND(E19*D19,2)</f>
        <v>1284.8</v>
      </c>
    </row>
    <row r="20" spans="1:6" ht="26.4" x14ac:dyDescent="0.3">
      <c r="A20" s="12" t="s">
        <v>30</v>
      </c>
      <c r="B20" s="112" t="s">
        <v>299</v>
      </c>
      <c r="C20" s="14" t="s">
        <v>13</v>
      </c>
      <c r="D20" s="20">
        <v>30</v>
      </c>
      <c r="E20" s="21">
        <v>70.989999999999995</v>
      </c>
      <c r="F20" s="16">
        <f t="shared" si="2"/>
        <v>2129.6999999999998</v>
      </c>
    </row>
    <row r="21" spans="1:6" ht="27" customHeight="1" x14ac:dyDescent="0.3">
      <c r="A21" s="12" t="s">
        <v>31</v>
      </c>
      <c r="B21" s="19" t="s">
        <v>32</v>
      </c>
      <c r="C21" s="23" t="s">
        <v>13</v>
      </c>
      <c r="D21" s="20">
        <v>5</v>
      </c>
      <c r="E21" s="21">
        <v>60.37</v>
      </c>
      <c r="F21" s="16">
        <f t="shared" si="2"/>
        <v>301.85000000000002</v>
      </c>
    </row>
    <row r="22" spans="1:6" ht="27.75" customHeight="1" x14ac:dyDescent="0.3">
      <c r="A22" s="12" t="s">
        <v>33</v>
      </c>
      <c r="B22" s="19" t="s">
        <v>34</v>
      </c>
      <c r="C22" s="23" t="s">
        <v>13</v>
      </c>
      <c r="D22" s="20">
        <v>5</v>
      </c>
      <c r="E22" s="21">
        <v>70.989999999999995</v>
      </c>
      <c r="F22" s="16">
        <f t="shared" si="2"/>
        <v>354.95</v>
      </c>
    </row>
    <row r="23" spans="1:6" ht="29.25" customHeight="1" x14ac:dyDescent="0.3">
      <c r="A23" s="12" t="s">
        <v>35</v>
      </c>
      <c r="B23" s="19" t="s">
        <v>300</v>
      </c>
      <c r="C23" s="23" t="s">
        <v>13</v>
      </c>
      <c r="D23" s="20">
        <v>1</v>
      </c>
      <c r="E23" s="21">
        <v>122.35</v>
      </c>
      <c r="F23" s="16">
        <f t="shared" si="2"/>
        <v>122.35</v>
      </c>
    </row>
    <row r="24" spans="1:6" ht="27.75" customHeight="1" x14ac:dyDescent="0.3">
      <c r="A24" s="12" t="s">
        <v>36</v>
      </c>
      <c r="B24" s="19" t="s">
        <v>37</v>
      </c>
      <c r="C24" s="23" t="s">
        <v>38</v>
      </c>
      <c r="D24" s="24">
        <v>2</v>
      </c>
      <c r="E24" s="21">
        <v>1277.82</v>
      </c>
      <c r="F24" s="16">
        <f t="shared" si="2"/>
        <v>2555.64</v>
      </c>
    </row>
    <row r="25" spans="1:6" ht="66" customHeight="1" x14ac:dyDescent="0.3">
      <c r="A25" s="12" t="s">
        <v>39</v>
      </c>
      <c r="B25" s="19" t="s">
        <v>245</v>
      </c>
      <c r="C25" s="23" t="s">
        <v>38</v>
      </c>
      <c r="D25" s="24">
        <v>1</v>
      </c>
      <c r="E25" s="21">
        <v>1650.69</v>
      </c>
      <c r="F25" s="16">
        <f t="shared" si="2"/>
        <v>1650.69</v>
      </c>
    </row>
    <row r="26" spans="1:6" ht="105.6" customHeight="1" x14ac:dyDescent="0.3">
      <c r="A26" s="12" t="s">
        <v>40</v>
      </c>
      <c r="B26" s="19" t="s">
        <v>246</v>
      </c>
      <c r="C26" s="23" t="s">
        <v>38</v>
      </c>
      <c r="D26" s="24">
        <v>1</v>
      </c>
      <c r="E26" s="21">
        <v>7328.65</v>
      </c>
      <c r="F26" s="16">
        <f t="shared" si="2"/>
        <v>7328.65</v>
      </c>
    </row>
    <row r="27" spans="1:6" ht="92.4" x14ac:dyDescent="0.3">
      <c r="A27" s="12" t="s">
        <v>41</v>
      </c>
      <c r="B27" s="19" t="s">
        <v>247</v>
      </c>
      <c r="C27" s="23" t="s">
        <v>38</v>
      </c>
      <c r="D27" s="24">
        <v>1</v>
      </c>
      <c r="E27" s="21">
        <v>7328.65</v>
      </c>
      <c r="F27" s="16">
        <f t="shared" si="2"/>
        <v>7328.65</v>
      </c>
    </row>
    <row r="28" spans="1:6" ht="67.5" customHeight="1" x14ac:dyDescent="0.3">
      <c r="A28" s="12" t="s">
        <v>42</v>
      </c>
      <c r="B28" s="19" t="s">
        <v>248</v>
      </c>
      <c r="C28" s="23" t="s">
        <v>43</v>
      </c>
      <c r="D28" s="20">
        <v>8</v>
      </c>
      <c r="E28" s="21">
        <v>157.06</v>
      </c>
      <c r="F28" s="16">
        <f t="shared" si="2"/>
        <v>1256.48</v>
      </c>
    </row>
    <row r="29" spans="1:6" ht="66.599999999999994" customHeight="1" x14ac:dyDescent="0.3">
      <c r="A29" s="12" t="s">
        <v>44</v>
      </c>
      <c r="B29" s="19" t="s">
        <v>249</v>
      </c>
      <c r="C29" s="23" t="s">
        <v>43</v>
      </c>
      <c r="D29" s="20">
        <v>5</v>
      </c>
      <c r="E29" s="21">
        <v>74.11</v>
      </c>
      <c r="F29" s="16">
        <f t="shared" si="2"/>
        <v>370.55</v>
      </c>
    </row>
    <row r="30" spans="1:6" ht="67.2" customHeight="1" x14ac:dyDescent="0.3">
      <c r="A30" s="12" t="s">
        <v>45</v>
      </c>
      <c r="B30" s="19" t="s">
        <v>250</v>
      </c>
      <c r="C30" s="23" t="s">
        <v>43</v>
      </c>
      <c r="D30" s="20">
        <v>7</v>
      </c>
      <c r="E30" s="21">
        <v>74.11</v>
      </c>
      <c r="F30" s="16">
        <f t="shared" si="2"/>
        <v>518.77</v>
      </c>
    </row>
    <row r="31" spans="1:6" ht="78" customHeight="1" x14ac:dyDescent="0.3">
      <c r="A31" s="12" t="s">
        <v>46</v>
      </c>
      <c r="B31" s="19" t="s">
        <v>302</v>
      </c>
      <c r="C31" s="23" t="s">
        <v>38</v>
      </c>
      <c r="D31" s="24">
        <v>2</v>
      </c>
      <c r="E31" s="21">
        <v>3034.17</v>
      </c>
      <c r="F31" s="16">
        <f t="shared" si="2"/>
        <v>6068.34</v>
      </c>
    </row>
    <row r="32" spans="1:6" ht="28.2" thickBot="1" x14ac:dyDescent="0.35">
      <c r="A32" s="12"/>
      <c r="B32" s="25" t="str">
        <f>CONCATENATE("Viso (",B9,")")</f>
        <v>Viso (SKLYPO DALIES PARUOŠIAMIEJI ŽEMĖS DARBAI)</v>
      </c>
      <c r="C32" s="26"/>
      <c r="D32" s="27"/>
      <c r="E32" s="28"/>
      <c r="F32" s="29">
        <f>+SUM(F10:F31)</f>
        <v>1397289.21</v>
      </c>
    </row>
    <row r="33" spans="1:6" ht="27" customHeight="1" x14ac:dyDescent="0.3">
      <c r="A33" s="6" t="s">
        <v>47</v>
      </c>
      <c r="B33" s="7" t="s">
        <v>48</v>
      </c>
      <c r="C33" s="8"/>
      <c r="D33" s="9"/>
      <c r="E33" s="10"/>
      <c r="F33" s="11"/>
    </row>
    <row r="34" spans="1:6" ht="14.25" customHeight="1" x14ac:dyDescent="0.3">
      <c r="A34" s="12" t="s">
        <v>49</v>
      </c>
      <c r="B34" s="13" t="s">
        <v>50</v>
      </c>
      <c r="C34" s="14" t="s">
        <v>51</v>
      </c>
      <c r="D34" s="30">
        <v>1</v>
      </c>
      <c r="E34" s="15">
        <v>1504.73</v>
      </c>
      <c r="F34" s="16">
        <f t="shared" ref="F34:F35" si="3">+ROUND(E34*D34,2)</f>
        <v>1504.73</v>
      </c>
    </row>
    <row r="35" spans="1:6" ht="25.5" customHeight="1" x14ac:dyDescent="0.3">
      <c r="A35" s="12" t="s">
        <v>52</v>
      </c>
      <c r="B35" s="13" t="s">
        <v>53</v>
      </c>
      <c r="C35" s="14" t="s">
        <v>23</v>
      </c>
      <c r="D35" s="17">
        <v>20000</v>
      </c>
      <c r="E35" s="15">
        <v>0.06</v>
      </c>
      <c r="F35" s="16">
        <f t="shared" si="3"/>
        <v>1200</v>
      </c>
    </row>
    <row r="36" spans="1:6" ht="30" customHeight="1" x14ac:dyDescent="0.3">
      <c r="A36" s="12" t="s">
        <v>54</v>
      </c>
      <c r="B36" s="19" t="s">
        <v>55</v>
      </c>
      <c r="C36" s="14"/>
      <c r="D36" s="17"/>
      <c r="E36" s="15"/>
      <c r="F36" s="16"/>
    </row>
    <row r="37" spans="1:6" ht="16.5" customHeight="1" x14ac:dyDescent="0.3">
      <c r="A37" s="12" t="s">
        <v>56</v>
      </c>
      <c r="B37" s="19" t="s">
        <v>57</v>
      </c>
      <c r="C37" s="14" t="s">
        <v>51</v>
      </c>
      <c r="D37" s="30">
        <v>1451</v>
      </c>
      <c r="E37" s="15">
        <v>38.11</v>
      </c>
      <c r="F37" s="16">
        <f t="shared" ref="F37:F40" si="4">+ROUND(E37*D37,2)</f>
        <v>55297.61</v>
      </c>
    </row>
    <row r="38" spans="1:6" ht="15" customHeight="1" x14ac:dyDescent="0.3">
      <c r="A38" s="12" t="s">
        <v>58</v>
      </c>
      <c r="B38" s="19" t="s">
        <v>59</v>
      </c>
      <c r="C38" s="14" t="s">
        <v>51</v>
      </c>
      <c r="D38" s="30">
        <v>478</v>
      </c>
      <c r="E38" s="15">
        <v>47.78</v>
      </c>
      <c r="F38" s="16">
        <f t="shared" si="4"/>
        <v>22838.84</v>
      </c>
    </row>
    <row r="39" spans="1:6" ht="15.75" customHeight="1" x14ac:dyDescent="0.3">
      <c r="A39" s="12" t="s">
        <v>60</v>
      </c>
      <c r="B39" s="19" t="s">
        <v>61</v>
      </c>
      <c r="C39" s="14" t="s">
        <v>51</v>
      </c>
      <c r="D39" s="32">
        <v>253</v>
      </c>
      <c r="E39" s="21">
        <v>62.57</v>
      </c>
      <c r="F39" s="16">
        <f t="shared" si="4"/>
        <v>15830.21</v>
      </c>
    </row>
    <row r="40" spans="1:6" ht="41.25" customHeight="1" x14ac:dyDescent="0.3">
      <c r="A40" s="31" t="s">
        <v>62</v>
      </c>
      <c r="B40" s="19" t="s">
        <v>251</v>
      </c>
      <c r="C40" s="23" t="s">
        <v>13</v>
      </c>
      <c r="D40" s="20">
        <v>1000</v>
      </c>
      <c r="E40" s="21">
        <v>20.48</v>
      </c>
      <c r="F40" s="16">
        <f t="shared" si="4"/>
        <v>20480</v>
      </c>
    </row>
    <row r="41" spans="1:6" ht="28.5" customHeight="1" x14ac:dyDescent="0.3">
      <c r="A41" s="31" t="s">
        <v>63</v>
      </c>
      <c r="B41" s="114" t="s">
        <v>309</v>
      </c>
      <c r="C41" s="23"/>
      <c r="D41" s="20"/>
      <c r="E41" s="21"/>
      <c r="F41" s="22"/>
    </row>
    <row r="42" spans="1:6" ht="21" customHeight="1" x14ac:dyDescent="0.3">
      <c r="A42" s="31" t="s">
        <v>64</v>
      </c>
      <c r="B42" s="19" t="s">
        <v>65</v>
      </c>
      <c r="C42" s="23" t="s">
        <v>13</v>
      </c>
      <c r="D42" s="20">
        <v>1360</v>
      </c>
      <c r="E42" s="21">
        <v>24.5</v>
      </c>
      <c r="F42" s="16">
        <f t="shared" ref="F42:F46" si="5">+ROUND(E42*D42,2)</f>
        <v>33320</v>
      </c>
    </row>
    <row r="43" spans="1:6" ht="30" customHeight="1" x14ac:dyDescent="0.3">
      <c r="A43" s="31" t="s">
        <v>66</v>
      </c>
      <c r="B43" s="112" t="s">
        <v>310</v>
      </c>
      <c r="C43" s="23" t="s">
        <v>23</v>
      </c>
      <c r="D43" s="20">
        <v>2415</v>
      </c>
      <c r="E43" s="21">
        <v>18.11</v>
      </c>
      <c r="F43" s="16">
        <f t="shared" si="5"/>
        <v>43735.65</v>
      </c>
    </row>
    <row r="44" spans="1:6" ht="27.6" customHeight="1" x14ac:dyDescent="0.3">
      <c r="A44" s="31" t="s">
        <v>67</v>
      </c>
      <c r="B44" s="19" t="s">
        <v>68</v>
      </c>
      <c r="C44" s="23" t="s">
        <v>23</v>
      </c>
      <c r="D44" s="20">
        <v>1565</v>
      </c>
      <c r="E44" s="21">
        <v>3.21</v>
      </c>
      <c r="F44" s="16">
        <f t="shared" si="5"/>
        <v>5023.6499999999996</v>
      </c>
    </row>
    <row r="45" spans="1:6" ht="18" customHeight="1" x14ac:dyDescent="0.3">
      <c r="A45" s="31" t="s">
        <v>69</v>
      </c>
      <c r="B45" s="19" t="s">
        <v>70</v>
      </c>
      <c r="C45" s="23" t="s">
        <v>23</v>
      </c>
      <c r="D45" s="20">
        <v>514</v>
      </c>
      <c r="E45" s="21">
        <v>6.12</v>
      </c>
      <c r="F45" s="16">
        <f t="shared" si="5"/>
        <v>3145.68</v>
      </c>
    </row>
    <row r="46" spans="1:6" ht="18" customHeight="1" x14ac:dyDescent="0.3">
      <c r="A46" s="31" t="s">
        <v>71</v>
      </c>
      <c r="B46" s="19" t="s">
        <v>72</v>
      </c>
      <c r="C46" s="23" t="s">
        <v>23</v>
      </c>
      <c r="D46" s="20">
        <v>7690</v>
      </c>
      <c r="E46" s="21">
        <v>1.59</v>
      </c>
      <c r="F46" s="16">
        <f t="shared" si="5"/>
        <v>12227.1</v>
      </c>
    </row>
    <row r="47" spans="1:6" ht="17.25" customHeight="1" x14ac:dyDescent="0.3">
      <c r="A47" s="31" t="s">
        <v>73</v>
      </c>
      <c r="B47" s="19" t="s">
        <v>74</v>
      </c>
      <c r="C47" s="23"/>
      <c r="D47" s="20"/>
      <c r="E47" s="21"/>
      <c r="F47" s="22"/>
    </row>
    <row r="48" spans="1:6" ht="26.4" x14ac:dyDescent="0.3">
      <c r="A48" s="31" t="s">
        <v>75</v>
      </c>
      <c r="B48" s="19" t="s">
        <v>252</v>
      </c>
      <c r="C48" s="23" t="s">
        <v>23</v>
      </c>
      <c r="D48" s="20">
        <v>4620</v>
      </c>
      <c r="E48" s="21">
        <v>17.36</v>
      </c>
      <c r="F48" s="16">
        <f t="shared" ref="F48:F61" si="6">+ROUND(E48*D48,2)</f>
        <v>80203.199999999997</v>
      </c>
    </row>
    <row r="49" spans="1:6" ht="27" customHeight="1" x14ac:dyDescent="0.3">
      <c r="A49" s="31" t="s">
        <v>76</v>
      </c>
      <c r="B49" s="19" t="s">
        <v>253</v>
      </c>
      <c r="C49" s="23" t="s">
        <v>23</v>
      </c>
      <c r="D49" s="20">
        <v>3070</v>
      </c>
      <c r="E49" s="21">
        <v>2.1</v>
      </c>
      <c r="F49" s="16">
        <f t="shared" si="6"/>
        <v>6447</v>
      </c>
    </row>
    <row r="50" spans="1:6" ht="38.25" customHeight="1" x14ac:dyDescent="0.3">
      <c r="A50" s="31" t="s">
        <v>77</v>
      </c>
      <c r="B50" s="19" t="s">
        <v>78</v>
      </c>
      <c r="C50" s="23" t="s">
        <v>38</v>
      </c>
      <c r="D50" s="32">
        <v>1</v>
      </c>
      <c r="E50" s="21">
        <v>1595.24</v>
      </c>
      <c r="F50" s="16">
        <f t="shared" si="6"/>
        <v>1595.24</v>
      </c>
    </row>
    <row r="51" spans="1:6" ht="83.25" customHeight="1" x14ac:dyDescent="0.3">
      <c r="A51" s="31" t="s">
        <v>79</v>
      </c>
      <c r="B51" s="112" t="s">
        <v>301</v>
      </c>
      <c r="C51" s="23" t="s">
        <v>38</v>
      </c>
      <c r="D51" s="32">
        <v>1</v>
      </c>
      <c r="E51" s="21">
        <v>3200.3</v>
      </c>
      <c r="F51" s="16">
        <f t="shared" si="6"/>
        <v>3200.3</v>
      </c>
    </row>
    <row r="52" spans="1:6" ht="40.5" customHeight="1" x14ac:dyDescent="0.3">
      <c r="A52" s="31" t="s">
        <v>80</v>
      </c>
      <c r="B52" s="19" t="s">
        <v>81</v>
      </c>
      <c r="C52" s="23" t="s">
        <v>51</v>
      </c>
      <c r="D52" s="32">
        <v>1</v>
      </c>
      <c r="E52" s="21">
        <v>1765.89</v>
      </c>
      <c r="F52" s="16">
        <f t="shared" si="6"/>
        <v>1765.89</v>
      </c>
    </row>
    <row r="53" spans="1:6" ht="65.25" customHeight="1" x14ac:dyDescent="0.3">
      <c r="A53" s="31" t="s">
        <v>82</v>
      </c>
      <c r="B53" s="19" t="s">
        <v>83</v>
      </c>
      <c r="C53" s="23" t="s">
        <v>43</v>
      </c>
      <c r="D53" s="20">
        <v>356</v>
      </c>
      <c r="E53" s="21">
        <v>605.30999999999995</v>
      </c>
      <c r="F53" s="16">
        <f t="shared" si="6"/>
        <v>215490.36</v>
      </c>
    </row>
    <row r="54" spans="1:6" ht="51.75" customHeight="1" x14ac:dyDescent="0.3">
      <c r="A54" s="31" t="s">
        <v>84</v>
      </c>
      <c r="B54" s="19" t="s">
        <v>85</v>
      </c>
      <c r="C54" s="23" t="s">
        <v>51</v>
      </c>
      <c r="D54" s="32">
        <v>4</v>
      </c>
      <c r="E54" s="21">
        <v>8381.93</v>
      </c>
      <c r="F54" s="16">
        <f t="shared" si="6"/>
        <v>33527.72</v>
      </c>
    </row>
    <row r="55" spans="1:6" ht="28.5" customHeight="1" x14ac:dyDescent="0.3">
      <c r="A55" s="31" t="s">
        <v>254</v>
      </c>
      <c r="B55" s="19" t="s">
        <v>255</v>
      </c>
      <c r="C55" s="23" t="s">
        <v>43</v>
      </c>
      <c r="D55" s="20">
        <v>384</v>
      </c>
      <c r="E55" s="21">
        <v>11.1</v>
      </c>
      <c r="F55" s="16">
        <f t="shared" si="6"/>
        <v>4262.3999999999996</v>
      </c>
    </row>
    <row r="56" spans="1:6" ht="27" customHeight="1" x14ac:dyDescent="0.3">
      <c r="A56" s="31" t="s">
        <v>256</v>
      </c>
      <c r="B56" s="19" t="s">
        <v>257</v>
      </c>
      <c r="C56" s="23" t="s">
        <v>43</v>
      </c>
      <c r="D56" s="20">
        <v>384</v>
      </c>
      <c r="E56" s="21">
        <v>7.95</v>
      </c>
      <c r="F56" s="16">
        <f t="shared" si="6"/>
        <v>3052.8</v>
      </c>
    </row>
    <row r="57" spans="1:6" ht="18.75" customHeight="1" x14ac:dyDescent="0.3">
      <c r="A57" s="31" t="s">
        <v>258</v>
      </c>
      <c r="B57" s="19" t="s">
        <v>259</v>
      </c>
      <c r="C57" s="23" t="s">
        <v>51</v>
      </c>
      <c r="D57" s="20">
        <v>1</v>
      </c>
      <c r="E57" s="21">
        <v>658.95</v>
      </c>
      <c r="F57" s="16">
        <f t="shared" si="6"/>
        <v>658.95</v>
      </c>
    </row>
    <row r="58" spans="1:6" ht="16.5" customHeight="1" x14ac:dyDescent="0.3">
      <c r="A58" s="31" t="s">
        <v>260</v>
      </c>
      <c r="B58" s="19" t="s">
        <v>261</v>
      </c>
      <c r="C58" s="23" t="s">
        <v>43</v>
      </c>
      <c r="D58" s="32">
        <v>35</v>
      </c>
      <c r="E58" s="21">
        <v>16.27</v>
      </c>
      <c r="F58" s="16">
        <f t="shared" si="6"/>
        <v>569.45000000000005</v>
      </c>
    </row>
    <row r="59" spans="1:6" ht="13.5" customHeight="1" x14ac:dyDescent="0.3">
      <c r="A59" s="31" t="s">
        <v>262</v>
      </c>
      <c r="B59" s="19" t="s">
        <v>263</v>
      </c>
      <c r="C59" s="23"/>
      <c r="D59" s="20"/>
      <c r="E59" s="21"/>
      <c r="F59" s="16"/>
    </row>
    <row r="60" spans="1:6" ht="105.6" x14ac:dyDescent="0.3">
      <c r="A60" s="31" t="s">
        <v>264</v>
      </c>
      <c r="B60" s="116" t="s">
        <v>308</v>
      </c>
      <c r="C60" s="23" t="s">
        <v>43</v>
      </c>
      <c r="D60" s="20">
        <v>368</v>
      </c>
      <c r="E60" s="21">
        <v>21.62</v>
      </c>
      <c r="F60" s="16">
        <f t="shared" si="6"/>
        <v>7956.16</v>
      </c>
    </row>
    <row r="61" spans="1:6" ht="13.5" customHeight="1" x14ac:dyDescent="0.3">
      <c r="A61" s="31" t="s">
        <v>265</v>
      </c>
      <c r="B61" s="19" t="s">
        <v>266</v>
      </c>
      <c r="C61" s="23" t="s">
        <v>13</v>
      </c>
      <c r="D61" s="20">
        <v>3.5</v>
      </c>
      <c r="E61" s="21">
        <v>1820.32</v>
      </c>
      <c r="F61" s="16">
        <f t="shared" si="6"/>
        <v>6371.12</v>
      </c>
    </row>
    <row r="62" spans="1:6" ht="16.2" thickBot="1" x14ac:dyDescent="0.35">
      <c r="A62" s="31"/>
      <c r="B62" s="25" t="str">
        <f>CONCATENATE("Viso (",B33,")")</f>
        <v>Viso (Darbai iš projekto Nr.18-05)</v>
      </c>
      <c r="C62" s="26"/>
      <c r="D62" s="27"/>
      <c r="E62" s="28"/>
      <c r="F62" s="29">
        <f>+SUM(F33:F61)</f>
        <v>579704.05999999994</v>
      </c>
    </row>
    <row r="63" spans="1:6" ht="16.2" thickBot="1" x14ac:dyDescent="0.35">
      <c r="A63" s="33"/>
      <c r="B63" s="34" t="s">
        <v>86</v>
      </c>
      <c r="C63" s="35"/>
      <c r="D63" s="36"/>
      <c r="E63" s="37"/>
      <c r="F63" s="38">
        <f>+F62+F32</f>
        <v>1976993.27</v>
      </c>
    </row>
    <row r="64" spans="1:6" ht="16.2" thickBot="1" x14ac:dyDescent="0.35">
      <c r="A64" s="33"/>
      <c r="B64" s="34" t="s">
        <v>295</v>
      </c>
      <c r="C64" s="35"/>
      <c r="D64" s="36"/>
      <c r="E64" s="37"/>
      <c r="F64" s="39">
        <f>+F63</f>
        <v>1976993.27</v>
      </c>
    </row>
    <row r="65" spans="1:6" ht="16.2" thickBot="1" x14ac:dyDescent="0.35">
      <c r="A65" s="33"/>
      <c r="B65" s="40" t="s">
        <v>87</v>
      </c>
      <c r="C65" s="41"/>
      <c r="D65" s="89"/>
      <c r="E65" s="41"/>
      <c r="F65" s="43">
        <f>+ROUND(F64*0.21,2)</f>
        <v>415168.59</v>
      </c>
    </row>
    <row r="66" spans="1:6" ht="16.2" thickBot="1" x14ac:dyDescent="0.35">
      <c r="A66" s="44"/>
      <c r="B66" s="45" t="s">
        <v>88</v>
      </c>
      <c r="C66" s="46"/>
      <c r="D66" s="90"/>
      <c r="E66" s="46"/>
      <c r="F66" s="48">
        <f>+F65+F64</f>
        <v>2392161.86</v>
      </c>
    </row>
  </sheetData>
  <mergeCells count="12">
    <mergeCell ref="A6:A7"/>
    <mergeCell ref="B6:B7"/>
    <mergeCell ref="C6:C7"/>
    <mergeCell ref="D6:F6"/>
    <mergeCell ref="A8:F8"/>
    <mergeCell ref="A5:B5"/>
    <mergeCell ref="C5:F5"/>
    <mergeCell ref="A1:B1"/>
    <mergeCell ref="C1:F1"/>
    <mergeCell ref="A2:B2"/>
    <mergeCell ref="A3:B3"/>
    <mergeCell ref="A4:B4"/>
  </mergeCells>
  <pageMargins left="0.78740157480314965" right="0.39370078740157483" top="0.39370078740157483" bottom="0.39370078740157483"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9E4D5-C209-44D9-9E45-10CBBFD7FA3D}">
  <dimension ref="A1:H86"/>
  <sheetViews>
    <sheetView view="pageBreakPreview" topLeftCell="A70" zoomScale="85" zoomScaleNormal="100" zoomScaleSheetLayoutView="85" workbookViewId="0">
      <selection activeCell="E10" sqref="E10"/>
    </sheetView>
  </sheetViews>
  <sheetFormatPr defaultRowHeight="14.4" x14ac:dyDescent="0.3"/>
  <cols>
    <col min="1" max="1" width="8.44140625" style="56" customWidth="1"/>
    <col min="2" max="2" width="39.6640625" customWidth="1"/>
    <col min="4" max="4" width="9.109375" style="93" customWidth="1"/>
    <col min="5" max="5" width="15" customWidth="1"/>
    <col min="6" max="6" width="17.6640625" customWidth="1"/>
    <col min="257" max="257" width="8.44140625" customWidth="1"/>
    <col min="258" max="258" width="39.6640625" customWidth="1"/>
    <col min="260" max="260" width="9.109375" customWidth="1"/>
    <col min="261" max="261" width="15" customWidth="1"/>
    <col min="262" max="262" width="17.6640625" customWidth="1"/>
    <col min="513" max="513" width="8.44140625" customWidth="1"/>
    <col min="514" max="514" width="39.6640625" customWidth="1"/>
    <col min="516" max="516" width="9.109375" customWidth="1"/>
    <col min="517" max="517" width="15" customWidth="1"/>
    <col min="518" max="518" width="17.6640625" customWidth="1"/>
    <col min="769" max="769" width="8.44140625" customWidth="1"/>
    <col min="770" max="770" width="39.6640625" customWidth="1"/>
    <col min="772" max="772" width="9.109375" customWidth="1"/>
    <col min="773" max="773" width="15" customWidth="1"/>
    <col min="774" max="774" width="17.6640625" customWidth="1"/>
    <col min="1025" max="1025" width="8.44140625" customWidth="1"/>
    <col min="1026" max="1026" width="39.6640625" customWidth="1"/>
    <col min="1028" max="1028" width="9.109375" customWidth="1"/>
    <col min="1029" max="1029" width="15" customWidth="1"/>
    <col min="1030" max="1030" width="17.6640625" customWidth="1"/>
    <col min="1281" max="1281" width="8.44140625" customWidth="1"/>
    <col min="1282" max="1282" width="39.6640625" customWidth="1"/>
    <col min="1284" max="1284" width="9.109375" customWidth="1"/>
    <col min="1285" max="1285" width="15" customWidth="1"/>
    <col min="1286" max="1286" width="17.6640625" customWidth="1"/>
    <col min="1537" max="1537" width="8.44140625" customWidth="1"/>
    <col min="1538" max="1538" width="39.6640625" customWidth="1"/>
    <col min="1540" max="1540" width="9.109375" customWidth="1"/>
    <col min="1541" max="1541" width="15" customWidth="1"/>
    <col min="1542" max="1542" width="17.6640625" customWidth="1"/>
    <col min="1793" max="1793" width="8.44140625" customWidth="1"/>
    <col min="1794" max="1794" width="39.6640625" customWidth="1"/>
    <col min="1796" max="1796" width="9.109375" customWidth="1"/>
    <col min="1797" max="1797" width="15" customWidth="1"/>
    <col min="1798" max="1798" width="17.6640625" customWidth="1"/>
    <col min="2049" max="2049" width="8.44140625" customWidth="1"/>
    <col min="2050" max="2050" width="39.6640625" customWidth="1"/>
    <col min="2052" max="2052" width="9.109375" customWidth="1"/>
    <col min="2053" max="2053" width="15" customWidth="1"/>
    <col min="2054" max="2054" width="17.6640625" customWidth="1"/>
    <col min="2305" max="2305" width="8.44140625" customWidth="1"/>
    <col min="2306" max="2306" width="39.6640625" customWidth="1"/>
    <col min="2308" max="2308" width="9.109375" customWidth="1"/>
    <col min="2309" max="2309" width="15" customWidth="1"/>
    <col min="2310" max="2310" width="17.6640625" customWidth="1"/>
    <col min="2561" max="2561" width="8.44140625" customWidth="1"/>
    <col min="2562" max="2562" width="39.6640625" customWidth="1"/>
    <col min="2564" max="2564" width="9.109375" customWidth="1"/>
    <col min="2565" max="2565" width="15" customWidth="1"/>
    <col min="2566" max="2566" width="17.6640625" customWidth="1"/>
    <col min="2817" max="2817" width="8.44140625" customWidth="1"/>
    <col min="2818" max="2818" width="39.6640625" customWidth="1"/>
    <col min="2820" max="2820" width="9.109375" customWidth="1"/>
    <col min="2821" max="2821" width="15" customWidth="1"/>
    <col min="2822" max="2822" width="17.6640625" customWidth="1"/>
    <col min="3073" max="3073" width="8.44140625" customWidth="1"/>
    <col min="3074" max="3074" width="39.6640625" customWidth="1"/>
    <col min="3076" max="3076" width="9.109375" customWidth="1"/>
    <col min="3077" max="3077" width="15" customWidth="1"/>
    <col min="3078" max="3078" width="17.6640625" customWidth="1"/>
    <col min="3329" max="3329" width="8.44140625" customWidth="1"/>
    <col min="3330" max="3330" width="39.6640625" customWidth="1"/>
    <col min="3332" max="3332" width="9.109375" customWidth="1"/>
    <col min="3333" max="3333" width="15" customWidth="1"/>
    <col min="3334" max="3334" width="17.6640625" customWidth="1"/>
    <col min="3585" max="3585" width="8.44140625" customWidth="1"/>
    <col min="3586" max="3586" width="39.6640625" customWidth="1"/>
    <col min="3588" max="3588" width="9.109375" customWidth="1"/>
    <col min="3589" max="3589" width="15" customWidth="1"/>
    <col min="3590" max="3590" width="17.6640625" customWidth="1"/>
    <col min="3841" max="3841" width="8.44140625" customWidth="1"/>
    <col min="3842" max="3842" width="39.6640625" customWidth="1"/>
    <col min="3844" max="3844" width="9.109375" customWidth="1"/>
    <col min="3845" max="3845" width="15" customWidth="1"/>
    <col min="3846" max="3846" width="17.6640625" customWidth="1"/>
    <col min="4097" max="4097" width="8.44140625" customWidth="1"/>
    <col min="4098" max="4098" width="39.6640625" customWidth="1"/>
    <col min="4100" max="4100" width="9.109375" customWidth="1"/>
    <col min="4101" max="4101" width="15" customWidth="1"/>
    <col min="4102" max="4102" width="17.6640625" customWidth="1"/>
    <col min="4353" max="4353" width="8.44140625" customWidth="1"/>
    <col min="4354" max="4354" width="39.6640625" customWidth="1"/>
    <col min="4356" max="4356" width="9.109375" customWidth="1"/>
    <col min="4357" max="4357" width="15" customWidth="1"/>
    <col min="4358" max="4358" width="17.6640625" customWidth="1"/>
    <col min="4609" max="4609" width="8.44140625" customWidth="1"/>
    <col min="4610" max="4610" width="39.6640625" customWidth="1"/>
    <col min="4612" max="4612" width="9.109375" customWidth="1"/>
    <col min="4613" max="4613" width="15" customWidth="1"/>
    <col min="4614" max="4614" width="17.6640625" customWidth="1"/>
    <col min="4865" max="4865" width="8.44140625" customWidth="1"/>
    <col min="4866" max="4866" width="39.6640625" customWidth="1"/>
    <col min="4868" max="4868" width="9.109375" customWidth="1"/>
    <col min="4869" max="4869" width="15" customWidth="1"/>
    <col min="4870" max="4870" width="17.6640625" customWidth="1"/>
    <col min="5121" max="5121" width="8.44140625" customWidth="1"/>
    <col min="5122" max="5122" width="39.6640625" customWidth="1"/>
    <col min="5124" max="5124" width="9.109375" customWidth="1"/>
    <col min="5125" max="5125" width="15" customWidth="1"/>
    <col min="5126" max="5126" width="17.6640625" customWidth="1"/>
    <col min="5377" max="5377" width="8.44140625" customWidth="1"/>
    <col min="5378" max="5378" width="39.6640625" customWidth="1"/>
    <col min="5380" max="5380" width="9.109375" customWidth="1"/>
    <col min="5381" max="5381" width="15" customWidth="1"/>
    <col min="5382" max="5382" width="17.6640625" customWidth="1"/>
    <col min="5633" max="5633" width="8.44140625" customWidth="1"/>
    <col min="5634" max="5634" width="39.6640625" customWidth="1"/>
    <col min="5636" max="5636" width="9.109375" customWidth="1"/>
    <col min="5637" max="5637" width="15" customWidth="1"/>
    <col min="5638" max="5638" width="17.6640625" customWidth="1"/>
    <col min="5889" max="5889" width="8.44140625" customWidth="1"/>
    <col min="5890" max="5890" width="39.6640625" customWidth="1"/>
    <col min="5892" max="5892" width="9.109375" customWidth="1"/>
    <col min="5893" max="5893" width="15" customWidth="1"/>
    <col min="5894" max="5894" width="17.6640625" customWidth="1"/>
    <col min="6145" max="6145" width="8.44140625" customWidth="1"/>
    <col min="6146" max="6146" width="39.6640625" customWidth="1"/>
    <col min="6148" max="6148" width="9.109375" customWidth="1"/>
    <col min="6149" max="6149" width="15" customWidth="1"/>
    <col min="6150" max="6150" width="17.6640625" customWidth="1"/>
    <col min="6401" max="6401" width="8.44140625" customWidth="1"/>
    <col min="6402" max="6402" width="39.6640625" customWidth="1"/>
    <col min="6404" max="6404" width="9.109375" customWidth="1"/>
    <col min="6405" max="6405" width="15" customWidth="1"/>
    <col min="6406" max="6406" width="17.6640625" customWidth="1"/>
    <col min="6657" max="6657" width="8.44140625" customWidth="1"/>
    <col min="6658" max="6658" width="39.6640625" customWidth="1"/>
    <col min="6660" max="6660" width="9.109375" customWidth="1"/>
    <col min="6661" max="6661" width="15" customWidth="1"/>
    <col min="6662" max="6662" width="17.6640625" customWidth="1"/>
    <col min="6913" max="6913" width="8.44140625" customWidth="1"/>
    <col min="6914" max="6914" width="39.6640625" customWidth="1"/>
    <col min="6916" max="6916" width="9.109375" customWidth="1"/>
    <col min="6917" max="6917" width="15" customWidth="1"/>
    <col min="6918" max="6918" width="17.6640625" customWidth="1"/>
    <col min="7169" max="7169" width="8.44140625" customWidth="1"/>
    <col min="7170" max="7170" width="39.6640625" customWidth="1"/>
    <col min="7172" max="7172" width="9.109375" customWidth="1"/>
    <col min="7173" max="7173" width="15" customWidth="1"/>
    <col min="7174" max="7174" width="17.6640625" customWidth="1"/>
    <col min="7425" max="7425" width="8.44140625" customWidth="1"/>
    <col min="7426" max="7426" width="39.6640625" customWidth="1"/>
    <col min="7428" max="7428" width="9.109375" customWidth="1"/>
    <col min="7429" max="7429" width="15" customWidth="1"/>
    <col min="7430" max="7430" width="17.6640625" customWidth="1"/>
    <col min="7681" max="7681" width="8.44140625" customWidth="1"/>
    <col min="7682" max="7682" width="39.6640625" customWidth="1"/>
    <col min="7684" max="7684" width="9.109375" customWidth="1"/>
    <col min="7685" max="7685" width="15" customWidth="1"/>
    <col min="7686" max="7686" width="17.6640625" customWidth="1"/>
    <col min="7937" max="7937" width="8.44140625" customWidth="1"/>
    <col min="7938" max="7938" width="39.6640625" customWidth="1"/>
    <col min="7940" max="7940" width="9.109375" customWidth="1"/>
    <col min="7941" max="7941" width="15" customWidth="1"/>
    <col min="7942" max="7942" width="17.6640625" customWidth="1"/>
    <col min="8193" max="8193" width="8.44140625" customWidth="1"/>
    <col min="8194" max="8194" width="39.6640625" customWidth="1"/>
    <col min="8196" max="8196" width="9.109375" customWidth="1"/>
    <col min="8197" max="8197" width="15" customWidth="1"/>
    <col min="8198" max="8198" width="17.6640625" customWidth="1"/>
    <col min="8449" max="8449" width="8.44140625" customWidth="1"/>
    <col min="8450" max="8450" width="39.6640625" customWidth="1"/>
    <col min="8452" max="8452" width="9.109375" customWidth="1"/>
    <col min="8453" max="8453" width="15" customWidth="1"/>
    <col min="8454" max="8454" width="17.6640625" customWidth="1"/>
    <col min="8705" max="8705" width="8.44140625" customWidth="1"/>
    <col min="8706" max="8706" width="39.6640625" customWidth="1"/>
    <col min="8708" max="8708" width="9.109375" customWidth="1"/>
    <col min="8709" max="8709" width="15" customWidth="1"/>
    <col min="8710" max="8710" width="17.6640625" customWidth="1"/>
    <col min="8961" max="8961" width="8.44140625" customWidth="1"/>
    <col min="8962" max="8962" width="39.6640625" customWidth="1"/>
    <col min="8964" max="8964" width="9.109375" customWidth="1"/>
    <col min="8965" max="8965" width="15" customWidth="1"/>
    <col min="8966" max="8966" width="17.6640625" customWidth="1"/>
    <col min="9217" max="9217" width="8.44140625" customWidth="1"/>
    <col min="9218" max="9218" width="39.6640625" customWidth="1"/>
    <col min="9220" max="9220" width="9.109375" customWidth="1"/>
    <col min="9221" max="9221" width="15" customWidth="1"/>
    <col min="9222" max="9222" width="17.6640625" customWidth="1"/>
    <col min="9473" max="9473" width="8.44140625" customWidth="1"/>
    <col min="9474" max="9474" width="39.6640625" customWidth="1"/>
    <col min="9476" max="9476" width="9.109375" customWidth="1"/>
    <col min="9477" max="9477" width="15" customWidth="1"/>
    <col min="9478" max="9478" width="17.6640625" customWidth="1"/>
    <col min="9729" max="9729" width="8.44140625" customWidth="1"/>
    <col min="9730" max="9730" width="39.6640625" customWidth="1"/>
    <col min="9732" max="9732" width="9.109375" customWidth="1"/>
    <col min="9733" max="9733" width="15" customWidth="1"/>
    <col min="9734" max="9734" width="17.6640625" customWidth="1"/>
    <col min="9985" max="9985" width="8.44140625" customWidth="1"/>
    <col min="9986" max="9986" width="39.6640625" customWidth="1"/>
    <col min="9988" max="9988" width="9.109375" customWidth="1"/>
    <col min="9989" max="9989" width="15" customWidth="1"/>
    <col min="9990" max="9990" width="17.6640625" customWidth="1"/>
    <col min="10241" max="10241" width="8.44140625" customWidth="1"/>
    <col min="10242" max="10242" width="39.6640625" customWidth="1"/>
    <col min="10244" max="10244" width="9.109375" customWidth="1"/>
    <col min="10245" max="10245" width="15" customWidth="1"/>
    <col min="10246" max="10246" width="17.6640625" customWidth="1"/>
    <col min="10497" max="10497" width="8.44140625" customWidth="1"/>
    <col min="10498" max="10498" width="39.6640625" customWidth="1"/>
    <col min="10500" max="10500" width="9.109375" customWidth="1"/>
    <col min="10501" max="10501" width="15" customWidth="1"/>
    <col min="10502" max="10502" width="17.6640625" customWidth="1"/>
    <col min="10753" max="10753" width="8.44140625" customWidth="1"/>
    <col min="10754" max="10754" width="39.6640625" customWidth="1"/>
    <col min="10756" max="10756" width="9.109375" customWidth="1"/>
    <col min="10757" max="10757" width="15" customWidth="1"/>
    <col min="10758" max="10758" width="17.6640625" customWidth="1"/>
    <col min="11009" max="11009" width="8.44140625" customWidth="1"/>
    <col min="11010" max="11010" width="39.6640625" customWidth="1"/>
    <col min="11012" max="11012" width="9.109375" customWidth="1"/>
    <col min="11013" max="11013" width="15" customWidth="1"/>
    <col min="11014" max="11014" width="17.6640625" customWidth="1"/>
    <col min="11265" max="11265" width="8.44140625" customWidth="1"/>
    <col min="11266" max="11266" width="39.6640625" customWidth="1"/>
    <col min="11268" max="11268" width="9.109375" customWidth="1"/>
    <col min="11269" max="11269" width="15" customWidth="1"/>
    <col min="11270" max="11270" width="17.6640625" customWidth="1"/>
    <col min="11521" max="11521" width="8.44140625" customWidth="1"/>
    <col min="11522" max="11522" width="39.6640625" customWidth="1"/>
    <col min="11524" max="11524" width="9.109375" customWidth="1"/>
    <col min="11525" max="11525" width="15" customWidth="1"/>
    <col min="11526" max="11526" width="17.6640625" customWidth="1"/>
    <col min="11777" max="11777" width="8.44140625" customWidth="1"/>
    <col min="11778" max="11778" width="39.6640625" customWidth="1"/>
    <col min="11780" max="11780" width="9.109375" customWidth="1"/>
    <col min="11781" max="11781" width="15" customWidth="1"/>
    <col min="11782" max="11782" width="17.6640625" customWidth="1"/>
    <col min="12033" max="12033" width="8.44140625" customWidth="1"/>
    <col min="12034" max="12034" width="39.6640625" customWidth="1"/>
    <col min="12036" max="12036" width="9.109375" customWidth="1"/>
    <col min="12037" max="12037" width="15" customWidth="1"/>
    <col min="12038" max="12038" width="17.6640625" customWidth="1"/>
    <col min="12289" max="12289" width="8.44140625" customWidth="1"/>
    <col min="12290" max="12290" width="39.6640625" customWidth="1"/>
    <col min="12292" max="12292" width="9.109375" customWidth="1"/>
    <col min="12293" max="12293" width="15" customWidth="1"/>
    <col min="12294" max="12294" width="17.6640625" customWidth="1"/>
    <col min="12545" max="12545" width="8.44140625" customWidth="1"/>
    <col min="12546" max="12546" width="39.6640625" customWidth="1"/>
    <col min="12548" max="12548" width="9.109375" customWidth="1"/>
    <col min="12549" max="12549" width="15" customWidth="1"/>
    <col min="12550" max="12550" width="17.6640625" customWidth="1"/>
    <col min="12801" max="12801" width="8.44140625" customWidth="1"/>
    <col min="12802" max="12802" width="39.6640625" customWidth="1"/>
    <col min="12804" max="12804" width="9.109375" customWidth="1"/>
    <col min="12805" max="12805" width="15" customWidth="1"/>
    <col min="12806" max="12806" width="17.6640625" customWidth="1"/>
    <col min="13057" max="13057" width="8.44140625" customWidth="1"/>
    <col min="13058" max="13058" width="39.6640625" customWidth="1"/>
    <col min="13060" max="13060" width="9.109375" customWidth="1"/>
    <col min="13061" max="13061" width="15" customWidth="1"/>
    <col min="13062" max="13062" width="17.6640625" customWidth="1"/>
    <col min="13313" max="13313" width="8.44140625" customWidth="1"/>
    <col min="13314" max="13314" width="39.6640625" customWidth="1"/>
    <col min="13316" max="13316" width="9.109375" customWidth="1"/>
    <col min="13317" max="13317" width="15" customWidth="1"/>
    <col min="13318" max="13318" width="17.6640625" customWidth="1"/>
    <col min="13569" max="13569" width="8.44140625" customWidth="1"/>
    <col min="13570" max="13570" width="39.6640625" customWidth="1"/>
    <col min="13572" max="13572" width="9.109375" customWidth="1"/>
    <col min="13573" max="13573" width="15" customWidth="1"/>
    <col min="13574" max="13574" width="17.6640625" customWidth="1"/>
    <col min="13825" max="13825" width="8.44140625" customWidth="1"/>
    <col min="13826" max="13826" width="39.6640625" customWidth="1"/>
    <col min="13828" max="13828" width="9.109375" customWidth="1"/>
    <col min="13829" max="13829" width="15" customWidth="1"/>
    <col min="13830" max="13830" width="17.6640625" customWidth="1"/>
    <col min="14081" max="14081" width="8.44140625" customWidth="1"/>
    <col min="14082" max="14082" width="39.6640625" customWidth="1"/>
    <col min="14084" max="14084" width="9.109375" customWidth="1"/>
    <col min="14085" max="14085" width="15" customWidth="1"/>
    <col min="14086" max="14086" width="17.6640625" customWidth="1"/>
    <col min="14337" max="14337" width="8.44140625" customWidth="1"/>
    <col min="14338" max="14338" width="39.6640625" customWidth="1"/>
    <col min="14340" max="14340" width="9.109375" customWidth="1"/>
    <col min="14341" max="14341" width="15" customWidth="1"/>
    <col min="14342" max="14342" width="17.6640625" customWidth="1"/>
    <col min="14593" max="14593" width="8.44140625" customWidth="1"/>
    <col min="14594" max="14594" width="39.6640625" customWidth="1"/>
    <col min="14596" max="14596" width="9.109375" customWidth="1"/>
    <col min="14597" max="14597" width="15" customWidth="1"/>
    <col min="14598" max="14598" width="17.6640625" customWidth="1"/>
    <col min="14849" max="14849" width="8.44140625" customWidth="1"/>
    <col min="14850" max="14850" width="39.6640625" customWidth="1"/>
    <col min="14852" max="14852" width="9.109375" customWidth="1"/>
    <col min="14853" max="14853" width="15" customWidth="1"/>
    <col min="14854" max="14854" width="17.6640625" customWidth="1"/>
    <col min="15105" max="15105" width="8.44140625" customWidth="1"/>
    <col min="15106" max="15106" width="39.6640625" customWidth="1"/>
    <col min="15108" max="15108" width="9.109375" customWidth="1"/>
    <col min="15109" max="15109" width="15" customWidth="1"/>
    <col min="15110" max="15110" width="17.6640625" customWidth="1"/>
    <col min="15361" max="15361" width="8.44140625" customWidth="1"/>
    <col min="15362" max="15362" width="39.6640625" customWidth="1"/>
    <col min="15364" max="15364" width="9.109375" customWidth="1"/>
    <col min="15365" max="15365" width="15" customWidth="1"/>
    <col min="15366" max="15366" width="17.6640625" customWidth="1"/>
    <col min="15617" max="15617" width="8.44140625" customWidth="1"/>
    <col min="15618" max="15618" width="39.6640625" customWidth="1"/>
    <col min="15620" max="15620" width="9.109375" customWidth="1"/>
    <col min="15621" max="15621" width="15" customWidth="1"/>
    <col min="15622" max="15622" width="17.6640625" customWidth="1"/>
    <col min="15873" max="15873" width="8.44140625" customWidth="1"/>
    <col min="15874" max="15874" width="39.6640625" customWidth="1"/>
    <col min="15876" max="15876" width="9.109375" customWidth="1"/>
    <col min="15877" max="15877" width="15" customWidth="1"/>
    <col min="15878" max="15878" width="17.6640625" customWidth="1"/>
    <col min="16129" max="16129" width="8.44140625" customWidth="1"/>
    <col min="16130" max="16130" width="39.6640625" customWidth="1"/>
    <col min="16132" max="16132" width="9.109375" customWidth="1"/>
    <col min="16133" max="16133" width="15" customWidth="1"/>
    <col min="16134" max="16134" width="17.6640625" customWidth="1"/>
  </cols>
  <sheetData>
    <row r="1" spans="1:8" ht="58.5" customHeight="1" x14ac:dyDescent="0.3">
      <c r="A1" s="126" t="s">
        <v>241</v>
      </c>
      <c r="B1" s="126"/>
      <c r="C1" s="135" t="s">
        <v>96</v>
      </c>
      <c r="D1" s="135"/>
      <c r="E1" s="135"/>
      <c r="F1" s="135"/>
    </row>
    <row r="2" spans="1:8" x14ac:dyDescent="0.3">
      <c r="A2" s="129"/>
      <c r="B2" s="129"/>
      <c r="C2" s="1"/>
      <c r="D2" s="2"/>
      <c r="E2" s="1"/>
      <c r="F2" s="1"/>
    </row>
    <row r="3" spans="1:8" x14ac:dyDescent="0.3">
      <c r="A3" s="126" t="s">
        <v>0</v>
      </c>
      <c r="B3" s="126"/>
      <c r="C3" s="1" t="s">
        <v>1</v>
      </c>
      <c r="D3" s="2"/>
      <c r="E3" s="1"/>
      <c r="F3" s="1"/>
    </row>
    <row r="4" spans="1:8" x14ac:dyDescent="0.3">
      <c r="A4" s="126" t="s">
        <v>2</v>
      </c>
      <c r="B4" s="126"/>
      <c r="C4" s="3" t="s">
        <v>314</v>
      </c>
      <c r="D4" s="2"/>
      <c r="E4" s="1"/>
      <c r="F4" s="1"/>
    </row>
    <row r="5" spans="1:8" ht="18" thickBot="1" x14ac:dyDescent="0.35">
      <c r="A5" s="124" t="s">
        <v>243</v>
      </c>
      <c r="B5" s="124"/>
      <c r="C5" s="125"/>
      <c r="D5" s="125"/>
      <c r="E5" s="125"/>
      <c r="F5" s="125"/>
      <c r="H5" s="76"/>
    </row>
    <row r="6" spans="1:8" ht="25.5" customHeight="1" thickBot="1" x14ac:dyDescent="0.35">
      <c r="A6" s="130" t="s">
        <v>3</v>
      </c>
      <c r="B6" s="136" t="s">
        <v>4</v>
      </c>
      <c r="C6" s="132" t="s">
        <v>5</v>
      </c>
      <c r="D6" s="133" t="s">
        <v>6</v>
      </c>
      <c r="E6" s="133"/>
      <c r="F6" s="133"/>
    </row>
    <row r="7" spans="1:8" ht="33" customHeight="1" thickBot="1" x14ac:dyDescent="0.35">
      <c r="A7" s="130"/>
      <c r="B7" s="136"/>
      <c r="C7" s="132"/>
      <c r="D7" s="4" t="s">
        <v>294</v>
      </c>
      <c r="E7" s="4" t="s">
        <v>7</v>
      </c>
      <c r="F7" s="5" t="s">
        <v>293</v>
      </c>
    </row>
    <row r="8" spans="1:8" ht="16.5" customHeight="1" thickBot="1" x14ac:dyDescent="0.35">
      <c r="A8" s="134"/>
      <c r="B8" s="134"/>
      <c r="C8" s="134"/>
      <c r="D8" s="134"/>
      <c r="E8" s="134"/>
      <c r="F8" s="134"/>
    </row>
    <row r="9" spans="1:8" x14ac:dyDescent="0.3">
      <c r="A9" s="6">
        <v>1</v>
      </c>
      <c r="B9" s="52" t="s">
        <v>97</v>
      </c>
      <c r="C9" s="8"/>
      <c r="D9" s="9"/>
      <c r="E9" s="10"/>
      <c r="F9" s="11"/>
    </row>
    <row r="10" spans="1:8" ht="26.4" x14ac:dyDescent="0.3">
      <c r="A10" s="12" t="s">
        <v>9</v>
      </c>
      <c r="B10" s="53" t="s">
        <v>53</v>
      </c>
      <c r="C10" s="14" t="s">
        <v>23</v>
      </c>
      <c r="D10" s="17">
        <v>20000</v>
      </c>
      <c r="E10" s="15">
        <v>0.06</v>
      </c>
      <c r="F10" s="16">
        <f>+ROUND(E10*D10,2)</f>
        <v>1200</v>
      </c>
    </row>
    <row r="11" spans="1:8" ht="39.75" customHeight="1" x14ac:dyDescent="0.3">
      <c r="A11" s="12" t="s">
        <v>17</v>
      </c>
      <c r="B11" s="54" t="s">
        <v>269</v>
      </c>
      <c r="C11" s="14" t="s">
        <v>13</v>
      </c>
      <c r="D11" s="17">
        <v>1000</v>
      </c>
      <c r="E11" s="15">
        <v>20.48</v>
      </c>
      <c r="F11" s="16">
        <f>+ROUND(E11*D11,2)</f>
        <v>20480</v>
      </c>
    </row>
    <row r="12" spans="1:8" ht="88.8" customHeight="1" x14ac:dyDescent="0.3">
      <c r="A12" s="12" t="s">
        <v>26</v>
      </c>
      <c r="B12" s="119" t="s">
        <v>313</v>
      </c>
      <c r="C12" s="14" t="s">
        <v>13</v>
      </c>
      <c r="D12" s="17">
        <v>172930</v>
      </c>
      <c r="E12" s="15">
        <v>6.67</v>
      </c>
      <c r="F12" s="16">
        <f t="shared" ref="F12:F13" si="0">+ROUND(E12*D12,2)</f>
        <v>1153443.1000000001</v>
      </c>
    </row>
    <row r="13" spans="1:8" ht="39.6" x14ac:dyDescent="0.3">
      <c r="A13" s="12" t="s">
        <v>36</v>
      </c>
      <c r="B13" s="53" t="s">
        <v>98</v>
      </c>
      <c r="C13" s="14" t="s">
        <v>13</v>
      </c>
      <c r="D13" s="17">
        <v>3670</v>
      </c>
      <c r="E13" s="15">
        <v>12.89</v>
      </c>
      <c r="F13" s="16">
        <f t="shared" si="0"/>
        <v>47306.3</v>
      </c>
    </row>
    <row r="14" spans="1:8" ht="26.4" x14ac:dyDescent="0.3">
      <c r="A14" s="12" t="s">
        <v>39</v>
      </c>
      <c r="B14" s="53" t="s">
        <v>99</v>
      </c>
      <c r="C14" s="14"/>
      <c r="D14" s="17"/>
      <c r="E14" s="15"/>
      <c r="F14" s="16"/>
    </row>
    <row r="15" spans="1:8" x14ac:dyDescent="0.3">
      <c r="A15" s="12" t="s">
        <v>100</v>
      </c>
      <c r="B15" s="53" t="s">
        <v>101</v>
      </c>
      <c r="C15" s="14" t="s">
        <v>23</v>
      </c>
      <c r="D15" s="17">
        <v>23830</v>
      </c>
      <c r="E15" s="15">
        <v>0.49</v>
      </c>
      <c r="F15" s="16">
        <f t="shared" ref="F15:F19" si="1">+ROUND(E15*D15,2)</f>
        <v>11676.7</v>
      </c>
    </row>
    <row r="16" spans="1:8" x14ac:dyDescent="0.3">
      <c r="A16" s="12" t="s">
        <v>102</v>
      </c>
      <c r="B16" s="53" t="s">
        <v>103</v>
      </c>
      <c r="C16" s="14" t="s">
        <v>23</v>
      </c>
      <c r="D16" s="17">
        <v>12080</v>
      </c>
      <c r="E16" s="15">
        <v>0.81</v>
      </c>
      <c r="F16" s="16">
        <f t="shared" si="1"/>
        <v>9784.7999999999993</v>
      </c>
    </row>
    <row r="17" spans="1:6" ht="26.4" x14ac:dyDescent="0.3">
      <c r="A17" s="12" t="s">
        <v>40</v>
      </c>
      <c r="B17" s="53" t="s">
        <v>104</v>
      </c>
      <c r="C17" s="14" t="s">
        <v>23</v>
      </c>
      <c r="D17" s="17">
        <v>23830</v>
      </c>
      <c r="E17" s="15">
        <v>0.21</v>
      </c>
      <c r="F17" s="16">
        <f t="shared" si="1"/>
        <v>5004.3</v>
      </c>
    </row>
    <row r="18" spans="1:6" ht="26.4" x14ac:dyDescent="0.3">
      <c r="A18" s="12" t="s">
        <v>41</v>
      </c>
      <c r="B18" s="55" t="s">
        <v>105</v>
      </c>
      <c r="C18" s="14" t="s">
        <v>23</v>
      </c>
      <c r="D18" s="20">
        <v>12080</v>
      </c>
      <c r="E18" s="21">
        <v>0.78</v>
      </c>
      <c r="F18" s="16">
        <f t="shared" si="1"/>
        <v>9422.4</v>
      </c>
    </row>
    <row r="19" spans="1:6" ht="26.4" x14ac:dyDescent="0.3">
      <c r="A19" s="12" t="s">
        <v>42</v>
      </c>
      <c r="B19" s="55" t="s">
        <v>106</v>
      </c>
      <c r="C19" s="14" t="s">
        <v>23</v>
      </c>
      <c r="D19" s="20">
        <v>4055</v>
      </c>
      <c r="E19" s="21">
        <v>0.7</v>
      </c>
      <c r="F19" s="16">
        <f t="shared" si="1"/>
        <v>2838.5</v>
      </c>
    </row>
    <row r="20" spans="1:6" ht="43.5" customHeight="1" x14ac:dyDescent="0.3">
      <c r="A20" s="12" t="s">
        <v>44</v>
      </c>
      <c r="B20" s="55" t="s">
        <v>107</v>
      </c>
      <c r="C20" s="23"/>
      <c r="D20" s="20"/>
      <c r="E20" s="21"/>
      <c r="F20" s="22"/>
    </row>
    <row r="21" spans="1:6" ht="39" customHeight="1" x14ac:dyDescent="0.3">
      <c r="A21" s="12" t="s">
        <v>108</v>
      </c>
      <c r="B21" s="55" t="s">
        <v>109</v>
      </c>
      <c r="C21" s="23" t="s">
        <v>13</v>
      </c>
      <c r="D21" s="20">
        <v>640</v>
      </c>
      <c r="E21" s="21">
        <v>23.36</v>
      </c>
      <c r="F21" s="16">
        <f t="shared" ref="F21:F25" si="2">+ROUND(E21*D21,2)</f>
        <v>14950.4</v>
      </c>
    </row>
    <row r="22" spans="1:6" ht="28.5" customHeight="1" x14ac:dyDescent="0.3">
      <c r="A22" s="12" t="s">
        <v>110</v>
      </c>
      <c r="B22" s="113" t="s">
        <v>311</v>
      </c>
      <c r="C22" s="23" t="s">
        <v>13</v>
      </c>
      <c r="D22" s="20">
        <v>240</v>
      </c>
      <c r="E22" s="21">
        <v>70.989999999999995</v>
      </c>
      <c r="F22" s="16">
        <f t="shared" si="2"/>
        <v>17037.599999999999</v>
      </c>
    </row>
    <row r="23" spans="1:6" ht="29.25" customHeight="1" x14ac:dyDescent="0.3">
      <c r="A23" s="12" t="s">
        <v>111</v>
      </c>
      <c r="B23" s="55" t="s">
        <v>112</v>
      </c>
      <c r="C23" s="23" t="s">
        <v>13</v>
      </c>
      <c r="D23" s="20">
        <v>40</v>
      </c>
      <c r="E23" s="21">
        <v>60.37</v>
      </c>
      <c r="F23" s="16">
        <f t="shared" si="2"/>
        <v>2414.8000000000002</v>
      </c>
    </row>
    <row r="24" spans="1:6" ht="27.75" customHeight="1" x14ac:dyDescent="0.3">
      <c r="A24" s="12" t="s">
        <v>113</v>
      </c>
      <c r="B24" s="55" t="s">
        <v>114</v>
      </c>
      <c r="C24" s="23" t="s">
        <v>13</v>
      </c>
      <c r="D24" s="20">
        <v>35</v>
      </c>
      <c r="E24" s="21">
        <v>74.03</v>
      </c>
      <c r="F24" s="16">
        <f t="shared" si="2"/>
        <v>2591.0500000000002</v>
      </c>
    </row>
    <row r="25" spans="1:6" ht="29.25" customHeight="1" x14ac:dyDescent="0.3">
      <c r="A25" s="12" t="s">
        <v>115</v>
      </c>
      <c r="B25" s="55" t="s">
        <v>116</v>
      </c>
      <c r="C25" s="23" t="s">
        <v>13</v>
      </c>
      <c r="D25" s="20">
        <v>10</v>
      </c>
      <c r="E25" s="21">
        <v>122.35</v>
      </c>
      <c r="F25" s="16">
        <f t="shared" si="2"/>
        <v>1223.5</v>
      </c>
    </row>
    <row r="26" spans="1:6" ht="39" customHeight="1" x14ac:dyDescent="0.3">
      <c r="A26" s="12" t="s">
        <v>45</v>
      </c>
      <c r="B26" s="55" t="s">
        <v>117</v>
      </c>
      <c r="C26" s="23"/>
      <c r="D26" s="20"/>
      <c r="E26" s="21"/>
      <c r="F26" s="22"/>
    </row>
    <row r="27" spans="1:6" ht="36.75" customHeight="1" x14ac:dyDescent="0.3">
      <c r="A27" s="12" t="s">
        <v>118</v>
      </c>
      <c r="B27" s="55" t="s">
        <v>119</v>
      </c>
      <c r="C27" s="23" t="s">
        <v>13</v>
      </c>
      <c r="D27" s="20">
        <v>1231</v>
      </c>
      <c r="E27" s="21">
        <v>23.36</v>
      </c>
      <c r="F27" s="16">
        <f t="shared" ref="F27:F36" si="3">+ROUND(E27*D27,2)</f>
        <v>28756.16</v>
      </c>
    </row>
    <row r="28" spans="1:6" ht="37.950000000000003" customHeight="1" x14ac:dyDescent="0.3">
      <c r="A28" s="12" t="s">
        <v>120</v>
      </c>
      <c r="B28" s="113" t="s">
        <v>303</v>
      </c>
      <c r="C28" s="23" t="s">
        <v>13</v>
      </c>
      <c r="D28" s="20">
        <v>507</v>
      </c>
      <c r="E28" s="21">
        <v>74.64</v>
      </c>
      <c r="F28" s="16">
        <f t="shared" si="3"/>
        <v>37842.480000000003</v>
      </c>
    </row>
    <row r="29" spans="1:6" ht="27.75" customHeight="1" x14ac:dyDescent="0.3">
      <c r="A29" s="12" t="s">
        <v>121</v>
      </c>
      <c r="B29" s="55" t="s">
        <v>270</v>
      </c>
      <c r="C29" s="23" t="s">
        <v>13</v>
      </c>
      <c r="D29" s="20">
        <v>235</v>
      </c>
      <c r="E29" s="21">
        <v>209.88</v>
      </c>
      <c r="F29" s="16">
        <f t="shared" si="3"/>
        <v>49321.8</v>
      </c>
    </row>
    <row r="30" spans="1:6" ht="27" customHeight="1" x14ac:dyDescent="0.3">
      <c r="A30" s="12" t="s">
        <v>122</v>
      </c>
      <c r="B30" s="19" t="s">
        <v>271</v>
      </c>
      <c r="C30" s="23" t="s">
        <v>13</v>
      </c>
      <c r="D30" s="20">
        <v>141</v>
      </c>
      <c r="E30" s="21">
        <v>273.27</v>
      </c>
      <c r="F30" s="16">
        <f t="shared" si="3"/>
        <v>38531.07</v>
      </c>
    </row>
    <row r="31" spans="1:6" ht="27" customHeight="1" x14ac:dyDescent="0.3">
      <c r="A31" s="12" t="s">
        <v>123</v>
      </c>
      <c r="B31" s="19" t="s">
        <v>272</v>
      </c>
      <c r="C31" s="23" t="s">
        <v>13</v>
      </c>
      <c r="D31" s="20">
        <v>94</v>
      </c>
      <c r="E31" s="21">
        <v>377.03</v>
      </c>
      <c r="F31" s="16">
        <f t="shared" si="3"/>
        <v>35440.82</v>
      </c>
    </row>
    <row r="32" spans="1:6" ht="29.25" customHeight="1" x14ac:dyDescent="0.3">
      <c r="A32" s="12" t="s">
        <v>125</v>
      </c>
      <c r="B32" s="19" t="s">
        <v>124</v>
      </c>
      <c r="C32" s="23" t="s">
        <v>43</v>
      </c>
      <c r="D32" s="20">
        <v>152</v>
      </c>
      <c r="E32" s="21">
        <v>23.16</v>
      </c>
      <c r="F32" s="16">
        <f t="shared" si="3"/>
        <v>3520.32</v>
      </c>
    </row>
    <row r="33" spans="1:6" ht="16.5" customHeight="1" x14ac:dyDescent="0.3">
      <c r="A33" s="12" t="s">
        <v>127</v>
      </c>
      <c r="B33" s="19" t="s">
        <v>273</v>
      </c>
      <c r="C33" s="23" t="s">
        <v>43</v>
      </c>
      <c r="D33" s="20">
        <v>152</v>
      </c>
      <c r="E33" s="21">
        <v>3.1</v>
      </c>
      <c r="F33" s="16">
        <f t="shared" si="3"/>
        <v>471.2</v>
      </c>
    </row>
    <row r="34" spans="1:6" ht="16.5" customHeight="1" x14ac:dyDescent="0.3">
      <c r="A34" s="12" t="s">
        <v>129</v>
      </c>
      <c r="B34" s="19" t="s">
        <v>126</v>
      </c>
      <c r="C34" s="23" t="s">
        <v>13</v>
      </c>
      <c r="D34" s="20">
        <v>23</v>
      </c>
      <c r="E34" s="21">
        <v>125.92</v>
      </c>
      <c r="F34" s="16">
        <f t="shared" si="3"/>
        <v>2896.16</v>
      </c>
    </row>
    <row r="35" spans="1:6" ht="28.5" customHeight="1" x14ac:dyDescent="0.3">
      <c r="A35" s="12" t="s">
        <v>274</v>
      </c>
      <c r="B35" s="19" t="s">
        <v>128</v>
      </c>
      <c r="C35" s="23" t="s">
        <v>13</v>
      </c>
      <c r="D35" s="20">
        <v>44</v>
      </c>
      <c r="E35" s="21">
        <v>73.95</v>
      </c>
      <c r="F35" s="16">
        <f t="shared" si="3"/>
        <v>3253.8</v>
      </c>
    </row>
    <row r="36" spans="1:6" ht="28.5" customHeight="1" x14ac:dyDescent="0.3">
      <c r="A36" s="12" t="s">
        <v>275</v>
      </c>
      <c r="B36" s="19" t="s">
        <v>130</v>
      </c>
      <c r="C36" s="23" t="s">
        <v>13</v>
      </c>
      <c r="D36" s="20">
        <v>4</v>
      </c>
      <c r="E36" s="21">
        <v>122.35</v>
      </c>
      <c r="F36" s="16">
        <f t="shared" si="3"/>
        <v>489.4</v>
      </c>
    </row>
    <row r="37" spans="1:6" ht="39" customHeight="1" x14ac:dyDescent="0.3">
      <c r="A37" s="12" t="s">
        <v>46</v>
      </c>
      <c r="B37" s="19" t="s">
        <v>131</v>
      </c>
      <c r="C37" s="23"/>
      <c r="D37" s="20"/>
      <c r="E37" s="21"/>
      <c r="F37" s="22"/>
    </row>
    <row r="38" spans="1:6" ht="19.5" customHeight="1" x14ac:dyDescent="0.3">
      <c r="A38" s="12" t="s">
        <v>132</v>
      </c>
      <c r="B38" s="19" t="s">
        <v>133</v>
      </c>
      <c r="C38" s="23" t="s">
        <v>23</v>
      </c>
      <c r="D38" s="20">
        <v>1035</v>
      </c>
      <c r="E38" s="21">
        <v>1.59</v>
      </c>
      <c r="F38" s="16">
        <f t="shared" ref="F38:F40" si="4">+ROUND(E38*D38,2)</f>
        <v>1645.65</v>
      </c>
    </row>
    <row r="39" spans="1:6" ht="28.5" customHeight="1" x14ac:dyDescent="0.3">
      <c r="A39" s="12" t="s">
        <v>134</v>
      </c>
      <c r="B39" s="19" t="s">
        <v>135</v>
      </c>
      <c r="C39" s="23" t="s">
        <v>23</v>
      </c>
      <c r="D39" s="20">
        <v>82</v>
      </c>
      <c r="E39" s="21">
        <v>17.36</v>
      </c>
      <c r="F39" s="16">
        <f t="shared" si="4"/>
        <v>1423.52</v>
      </c>
    </row>
    <row r="40" spans="1:6" ht="40.5" customHeight="1" x14ac:dyDescent="0.3">
      <c r="A40" s="12" t="s">
        <v>136</v>
      </c>
      <c r="B40" s="19" t="s">
        <v>137</v>
      </c>
      <c r="C40" s="23" t="s">
        <v>23</v>
      </c>
      <c r="D40" s="20">
        <v>953</v>
      </c>
      <c r="E40" s="21">
        <v>2.1</v>
      </c>
      <c r="F40" s="16">
        <f t="shared" si="4"/>
        <v>2001.3</v>
      </c>
    </row>
    <row r="41" spans="1:6" ht="53.25" customHeight="1" x14ac:dyDescent="0.3">
      <c r="A41" s="12" t="s">
        <v>138</v>
      </c>
      <c r="B41" s="19" t="s">
        <v>139</v>
      </c>
      <c r="C41" s="23"/>
      <c r="D41" s="20"/>
      <c r="E41" s="21"/>
      <c r="F41" s="22"/>
    </row>
    <row r="42" spans="1:6" ht="15.75" customHeight="1" x14ac:dyDescent="0.3">
      <c r="A42" s="12" t="s">
        <v>140</v>
      </c>
      <c r="B42" s="19" t="s">
        <v>141</v>
      </c>
      <c r="C42" s="23" t="s">
        <v>13</v>
      </c>
      <c r="D42" s="20">
        <v>3650</v>
      </c>
      <c r="E42" s="21">
        <v>5.55</v>
      </c>
      <c r="F42" s="16">
        <f t="shared" ref="F42:F44" si="5">+ROUND(E42*D42,2)</f>
        <v>20257.5</v>
      </c>
    </row>
    <row r="43" spans="1:6" ht="29.25" customHeight="1" x14ac:dyDescent="0.3">
      <c r="A43" s="12" t="s">
        <v>142</v>
      </c>
      <c r="B43" s="114" t="s">
        <v>304</v>
      </c>
      <c r="C43" s="23" t="s">
        <v>13</v>
      </c>
      <c r="D43" s="20">
        <v>490</v>
      </c>
      <c r="E43" s="21">
        <v>70.989999999999995</v>
      </c>
      <c r="F43" s="16">
        <f t="shared" si="5"/>
        <v>34785.1</v>
      </c>
    </row>
    <row r="44" spans="1:6" ht="28.5" customHeight="1" x14ac:dyDescent="0.3">
      <c r="A44" s="12" t="s">
        <v>143</v>
      </c>
      <c r="B44" s="55" t="s">
        <v>144</v>
      </c>
      <c r="C44" s="23" t="s">
        <v>23</v>
      </c>
      <c r="D44" s="20">
        <v>800</v>
      </c>
      <c r="E44" s="21">
        <v>3.02</v>
      </c>
      <c r="F44" s="16">
        <f t="shared" si="5"/>
        <v>2416</v>
      </c>
    </row>
    <row r="45" spans="1:6" ht="16.2" thickBot="1" x14ac:dyDescent="0.35">
      <c r="B45" s="57" t="str">
        <f>CONCATENATE("Viso (",B9,")")</f>
        <v>Viso (Sklypo planas(sutvarkymas))</v>
      </c>
      <c r="C45" s="26"/>
      <c r="D45" s="27"/>
      <c r="E45" s="28"/>
      <c r="F45" s="63">
        <f>+SUM(F10:F44)</f>
        <v>1562425.7300000002</v>
      </c>
    </row>
    <row r="46" spans="1:6" x14ac:dyDescent="0.3">
      <c r="A46" s="6" t="s">
        <v>47</v>
      </c>
      <c r="B46" s="52" t="s">
        <v>145</v>
      </c>
      <c r="C46" s="8"/>
      <c r="D46" s="9"/>
      <c r="E46" s="10"/>
      <c r="F46" s="11"/>
    </row>
    <row r="47" spans="1:6" ht="28.5" customHeight="1" x14ac:dyDescent="0.3">
      <c r="A47" s="12" t="s">
        <v>49</v>
      </c>
      <c r="B47" s="53" t="s">
        <v>146</v>
      </c>
      <c r="C47" s="14" t="s">
        <v>13</v>
      </c>
      <c r="D47" s="17">
        <v>8200</v>
      </c>
      <c r="E47" s="15">
        <v>7.44</v>
      </c>
      <c r="F47" s="16">
        <f t="shared" ref="F47:F55" si="6">+ROUND(E47*D47,2)</f>
        <v>61008</v>
      </c>
    </row>
    <row r="48" spans="1:6" ht="25.5" customHeight="1" x14ac:dyDescent="0.3">
      <c r="A48" s="12" t="s">
        <v>52</v>
      </c>
      <c r="B48" s="53" t="s">
        <v>147</v>
      </c>
      <c r="C48" s="14" t="s">
        <v>13</v>
      </c>
      <c r="D48" s="17">
        <v>7200</v>
      </c>
      <c r="E48" s="15">
        <v>13.15</v>
      </c>
      <c r="F48" s="16">
        <f t="shared" si="6"/>
        <v>94680</v>
      </c>
    </row>
    <row r="49" spans="1:6" ht="39.75" customHeight="1" x14ac:dyDescent="0.3">
      <c r="A49" s="12" t="s">
        <v>54</v>
      </c>
      <c r="B49" s="55" t="s">
        <v>148</v>
      </c>
      <c r="C49" s="14" t="s">
        <v>13</v>
      </c>
      <c r="D49" s="17">
        <v>1520</v>
      </c>
      <c r="E49" s="15">
        <v>7.41</v>
      </c>
      <c r="F49" s="16">
        <f t="shared" si="6"/>
        <v>11263.2</v>
      </c>
    </row>
    <row r="50" spans="1:6" ht="52.8" x14ac:dyDescent="0.3">
      <c r="A50" s="12" t="s">
        <v>62</v>
      </c>
      <c r="B50" s="55" t="s">
        <v>149</v>
      </c>
      <c r="C50" s="14" t="s">
        <v>13</v>
      </c>
      <c r="D50" s="17">
        <v>15360</v>
      </c>
      <c r="E50" s="15">
        <v>38.44</v>
      </c>
      <c r="F50" s="16">
        <f t="shared" si="6"/>
        <v>590438.40000000002</v>
      </c>
    </row>
    <row r="51" spans="1:6" ht="46.5" customHeight="1" x14ac:dyDescent="0.3">
      <c r="A51" s="12" t="s">
        <v>63</v>
      </c>
      <c r="B51" s="55" t="s">
        <v>150</v>
      </c>
      <c r="C51" s="14" t="s">
        <v>23</v>
      </c>
      <c r="D51" s="17">
        <v>26255</v>
      </c>
      <c r="E51" s="15">
        <v>7.98</v>
      </c>
      <c r="F51" s="16">
        <f t="shared" si="6"/>
        <v>209514.9</v>
      </c>
    </row>
    <row r="52" spans="1:6" ht="39.75" customHeight="1" x14ac:dyDescent="0.3">
      <c r="A52" s="12" t="s">
        <v>71</v>
      </c>
      <c r="B52" s="19" t="s">
        <v>151</v>
      </c>
      <c r="C52" s="14" t="s">
        <v>23</v>
      </c>
      <c r="D52" s="17">
        <v>6860</v>
      </c>
      <c r="E52" s="15">
        <v>9.09</v>
      </c>
      <c r="F52" s="16">
        <f t="shared" si="6"/>
        <v>62357.4</v>
      </c>
    </row>
    <row r="53" spans="1:6" ht="53.25" customHeight="1" x14ac:dyDescent="0.3">
      <c r="A53" s="31" t="s">
        <v>73</v>
      </c>
      <c r="B53" s="19" t="s">
        <v>152</v>
      </c>
      <c r="C53" s="23" t="s">
        <v>23</v>
      </c>
      <c r="D53" s="20">
        <v>33115</v>
      </c>
      <c r="E53" s="21">
        <v>4.13</v>
      </c>
      <c r="F53" s="16">
        <f t="shared" si="6"/>
        <v>136764.95000000001</v>
      </c>
    </row>
    <row r="54" spans="1:6" ht="16.5" customHeight="1" x14ac:dyDescent="0.3">
      <c r="A54" s="31" t="s">
        <v>77</v>
      </c>
      <c r="B54" s="19" t="s">
        <v>153</v>
      </c>
      <c r="C54" s="23" t="s">
        <v>13</v>
      </c>
      <c r="D54" s="20">
        <v>2750</v>
      </c>
      <c r="E54" s="21">
        <v>8.65</v>
      </c>
      <c r="F54" s="16">
        <f t="shared" si="6"/>
        <v>23787.5</v>
      </c>
    </row>
    <row r="55" spans="1:6" ht="52.5" customHeight="1" x14ac:dyDescent="0.3">
      <c r="A55" s="31" t="s">
        <v>79</v>
      </c>
      <c r="B55" s="55" t="s">
        <v>298</v>
      </c>
      <c r="C55" s="23" t="s">
        <v>13</v>
      </c>
      <c r="D55" s="20">
        <v>15100</v>
      </c>
      <c r="E55" s="21">
        <v>43.2</v>
      </c>
      <c r="F55" s="16">
        <f t="shared" si="6"/>
        <v>652320</v>
      </c>
    </row>
    <row r="56" spans="1:6" ht="16.2" thickBot="1" x14ac:dyDescent="0.35">
      <c r="A56" s="58"/>
      <c r="B56" s="57" t="str">
        <f>CONCATENATE("Viso (",B46,")")</f>
        <v>Viso (Konstrukcijos)</v>
      </c>
      <c r="C56" s="26"/>
      <c r="D56" s="27"/>
      <c r="E56" s="28"/>
      <c r="F56" s="63">
        <f>+SUM(F47:F55)</f>
        <v>1842134.35</v>
      </c>
    </row>
    <row r="57" spans="1:6" ht="21.6" customHeight="1" x14ac:dyDescent="0.3">
      <c r="A57" s="6" t="s">
        <v>154</v>
      </c>
      <c r="B57" s="52" t="s">
        <v>155</v>
      </c>
      <c r="C57" s="8"/>
      <c r="D57" s="9"/>
      <c r="E57" s="10"/>
      <c r="F57" s="11"/>
    </row>
    <row r="58" spans="1:6" ht="83.4" customHeight="1" x14ac:dyDescent="0.3">
      <c r="A58" s="12" t="s">
        <v>156</v>
      </c>
      <c r="B58" s="53" t="s">
        <v>157</v>
      </c>
      <c r="C58" s="14" t="s">
        <v>43</v>
      </c>
      <c r="D58" s="17">
        <v>340</v>
      </c>
      <c r="E58" s="15">
        <v>232.36</v>
      </c>
      <c r="F58" s="16">
        <f t="shared" ref="F58:F65" si="7">+ROUND(E58*D58,2)</f>
        <v>79002.399999999994</v>
      </c>
    </row>
    <row r="59" spans="1:6" ht="78" customHeight="1" x14ac:dyDescent="0.3">
      <c r="A59" s="12" t="s">
        <v>158</v>
      </c>
      <c r="B59" s="53" t="s">
        <v>159</v>
      </c>
      <c r="C59" s="14" t="s">
        <v>43</v>
      </c>
      <c r="D59" s="17">
        <v>34</v>
      </c>
      <c r="E59" s="15">
        <v>163.33000000000001</v>
      </c>
      <c r="F59" s="16">
        <f t="shared" si="7"/>
        <v>5553.22</v>
      </c>
    </row>
    <row r="60" spans="1:6" x14ac:dyDescent="0.3">
      <c r="A60" s="12" t="s">
        <v>160</v>
      </c>
      <c r="B60" s="99" t="s">
        <v>161</v>
      </c>
      <c r="C60" s="14" t="s">
        <v>51</v>
      </c>
      <c r="D60" s="30">
        <v>2</v>
      </c>
      <c r="E60" s="15">
        <v>34.130000000000003</v>
      </c>
      <c r="F60" s="16">
        <f t="shared" si="7"/>
        <v>68.260000000000005</v>
      </c>
    </row>
    <row r="61" spans="1:6" x14ac:dyDescent="0.3">
      <c r="A61" s="12" t="s">
        <v>162</v>
      </c>
      <c r="B61" s="100" t="s">
        <v>163</v>
      </c>
      <c r="C61" s="14" t="s">
        <v>51</v>
      </c>
      <c r="D61" s="30">
        <v>6</v>
      </c>
      <c r="E61" s="15">
        <v>20.48</v>
      </c>
      <c r="F61" s="16">
        <f t="shared" si="7"/>
        <v>122.88</v>
      </c>
    </row>
    <row r="62" spans="1:6" x14ac:dyDescent="0.3">
      <c r="A62" s="12" t="s">
        <v>164</v>
      </c>
      <c r="B62" s="100" t="s">
        <v>165</v>
      </c>
      <c r="C62" s="14" t="s">
        <v>51</v>
      </c>
      <c r="D62" s="30">
        <v>2</v>
      </c>
      <c r="E62" s="15">
        <v>20.48</v>
      </c>
      <c r="F62" s="16">
        <f t="shared" si="7"/>
        <v>40.96</v>
      </c>
    </row>
    <row r="63" spans="1:6" x14ac:dyDescent="0.3">
      <c r="A63" s="12" t="s">
        <v>166</v>
      </c>
      <c r="B63" s="100" t="s">
        <v>167</v>
      </c>
      <c r="C63" s="14" t="s">
        <v>51</v>
      </c>
      <c r="D63" s="32">
        <v>4</v>
      </c>
      <c r="E63" s="21">
        <v>15.36</v>
      </c>
      <c r="F63" s="16">
        <f t="shared" si="7"/>
        <v>61.44</v>
      </c>
    </row>
    <row r="64" spans="1:6" x14ac:dyDescent="0.3">
      <c r="A64" s="31" t="s">
        <v>168</v>
      </c>
      <c r="B64" s="101" t="s">
        <v>169</v>
      </c>
      <c r="C64" s="14" t="s">
        <v>51</v>
      </c>
      <c r="D64" s="32">
        <v>2</v>
      </c>
      <c r="E64" s="21">
        <v>13.08</v>
      </c>
      <c r="F64" s="16">
        <f t="shared" si="7"/>
        <v>26.16</v>
      </c>
    </row>
    <row r="65" spans="1:6" ht="52.8" x14ac:dyDescent="0.3">
      <c r="A65" s="31" t="s">
        <v>170</v>
      </c>
      <c r="B65" s="55" t="s">
        <v>171</v>
      </c>
      <c r="C65" s="23" t="s">
        <v>38</v>
      </c>
      <c r="D65" s="32">
        <v>2</v>
      </c>
      <c r="E65" s="21">
        <v>1403.06</v>
      </c>
      <c r="F65" s="16">
        <f t="shared" si="7"/>
        <v>2806.12</v>
      </c>
    </row>
    <row r="66" spans="1:6" ht="16.2" thickBot="1" x14ac:dyDescent="0.35">
      <c r="A66" s="59"/>
      <c r="B66" s="60" t="str">
        <f>CONCATENATE("Viso (",B57,")")</f>
        <v>Viso (Filtrato surinkimo tinklai)</v>
      </c>
      <c r="C66" s="61"/>
      <c r="D66" s="92"/>
      <c r="E66" s="62"/>
      <c r="F66" s="63">
        <f>+SUM(F58:F65)</f>
        <v>87681.44</v>
      </c>
    </row>
    <row r="67" spans="1:6" x14ac:dyDescent="0.3">
      <c r="A67" s="6" t="s">
        <v>172</v>
      </c>
      <c r="B67" s="52" t="s">
        <v>173</v>
      </c>
      <c r="C67" s="8"/>
      <c r="D67" s="9"/>
      <c r="E67" s="10"/>
      <c r="F67" s="11"/>
    </row>
    <row r="68" spans="1:6" ht="66" x14ac:dyDescent="0.3">
      <c r="A68" s="31" t="s">
        <v>174</v>
      </c>
      <c r="B68" s="55" t="s">
        <v>175</v>
      </c>
      <c r="C68" s="23" t="s">
        <v>43</v>
      </c>
      <c r="D68" s="20">
        <v>58</v>
      </c>
      <c r="E68" s="21">
        <v>197.11</v>
      </c>
      <c r="F68" s="16">
        <f t="shared" ref="F68:F81" si="8">+ROUND(E68*D68,2)</f>
        <v>11432.38</v>
      </c>
    </row>
    <row r="69" spans="1:6" ht="66" x14ac:dyDescent="0.3">
      <c r="A69" s="31" t="s">
        <v>176</v>
      </c>
      <c r="B69" s="55" t="s">
        <v>177</v>
      </c>
      <c r="C69" s="23" t="s">
        <v>43</v>
      </c>
      <c r="D69" s="20">
        <v>15.5</v>
      </c>
      <c r="E69" s="21">
        <v>230.42</v>
      </c>
      <c r="F69" s="16">
        <f t="shared" si="8"/>
        <v>3571.51</v>
      </c>
    </row>
    <row r="70" spans="1:6" ht="52.8" x14ac:dyDescent="0.3">
      <c r="A70" s="31" t="s">
        <v>178</v>
      </c>
      <c r="B70" s="55" t="s">
        <v>179</v>
      </c>
      <c r="C70" s="23" t="s">
        <v>38</v>
      </c>
      <c r="D70" s="32">
        <v>1</v>
      </c>
      <c r="E70" s="21">
        <v>749.74</v>
      </c>
      <c r="F70" s="16">
        <f t="shared" si="8"/>
        <v>749.74</v>
      </c>
    </row>
    <row r="71" spans="1:6" ht="66" x14ac:dyDescent="0.3">
      <c r="A71" s="31" t="s">
        <v>180</v>
      </c>
      <c r="B71" s="55" t="s">
        <v>181</v>
      </c>
      <c r="C71" s="23" t="s">
        <v>38</v>
      </c>
      <c r="D71" s="32">
        <v>1</v>
      </c>
      <c r="E71" s="21">
        <v>824.83</v>
      </c>
      <c r="F71" s="16">
        <f t="shared" si="8"/>
        <v>824.83</v>
      </c>
    </row>
    <row r="72" spans="1:6" ht="52.8" x14ac:dyDescent="0.3">
      <c r="A72" s="31" t="s">
        <v>182</v>
      </c>
      <c r="B72" s="55" t="s">
        <v>183</v>
      </c>
      <c r="C72" s="23" t="s">
        <v>38</v>
      </c>
      <c r="D72" s="32">
        <v>2</v>
      </c>
      <c r="E72" s="21">
        <v>436.31</v>
      </c>
      <c r="F72" s="16">
        <f t="shared" si="8"/>
        <v>872.62</v>
      </c>
    </row>
    <row r="73" spans="1:6" ht="52.8" x14ac:dyDescent="0.3">
      <c r="A73" s="31" t="s">
        <v>184</v>
      </c>
      <c r="B73" s="55" t="s">
        <v>185</v>
      </c>
      <c r="C73" s="23" t="s">
        <v>38</v>
      </c>
      <c r="D73" s="32">
        <v>1</v>
      </c>
      <c r="E73" s="21">
        <v>1507.45</v>
      </c>
      <c r="F73" s="16">
        <f t="shared" si="8"/>
        <v>1507.45</v>
      </c>
    </row>
    <row r="74" spans="1:6" ht="45" customHeight="1" x14ac:dyDescent="0.3">
      <c r="A74" s="31" t="s">
        <v>186</v>
      </c>
      <c r="B74" s="55" t="s">
        <v>187</v>
      </c>
      <c r="C74" s="23" t="s">
        <v>38</v>
      </c>
      <c r="D74" s="32">
        <v>1</v>
      </c>
      <c r="E74" s="21">
        <v>682.62</v>
      </c>
      <c r="F74" s="16">
        <f t="shared" si="8"/>
        <v>682.62</v>
      </c>
    </row>
    <row r="75" spans="1:6" x14ac:dyDescent="0.3">
      <c r="A75" s="31" t="s">
        <v>188</v>
      </c>
      <c r="B75" s="55" t="s">
        <v>189</v>
      </c>
      <c r="C75" s="23" t="s">
        <v>13</v>
      </c>
      <c r="D75" s="64">
        <v>0.8</v>
      </c>
      <c r="E75" s="21">
        <v>96.7</v>
      </c>
      <c r="F75" s="16">
        <f t="shared" si="8"/>
        <v>77.36</v>
      </c>
    </row>
    <row r="76" spans="1:6" ht="40.200000000000003" customHeight="1" x14ac:dyDescent="0.3">
      <c r="A76" s="31" t="s">
        <v>190</v>
      </c>
      <c r="B76" s="19" t="s">
        <v>191</v>
      </c>
      <c r="C76" s="23" t="s">
        <v>192</v>
      </c>
      <c r="D76" s="32">
        <v>1</v>
      </c>
      <c r="E76" s="21">
        <v>125.47</v>
      </c>
      <c r="F76" s="16">
        <f t="shared" si="8"/>
        <v>125.47</v>
      </c>
    </row>
    <row r="77" spans="1:6" ht="26.4" x14ac:dyDescent="0.3">
      <c r="A77" s="31" t="s">
        <v>193</v>
      </c>
      <c r="B77" s="19" t="s">
        <v>194</v>
      </c>
      <c r="C77" s="23" t="s">
        <v>51</v>
      </c>
      <c r="D77" s="32">
        <v>3</v>
      </c>
      <c r="E77" s="21">
        <v>53.93</v>
      </c>
      <c r="F77" s="16">
        <f t="shared" si="8"/>
        <v>161.79</v>
      </c>
    </row>
    <row r="78" spans="1:6" x14ac:dyDescent="0.3">
      <c r="A78" s="31" t="s">
        <v>195</v>
      </c>
      <c r="B78" s="19" t="s">
        <v>196</v>
      </c>
      <c r="C78" s="23" t="s">
        <v>51</v>
      </c>
      <c r="D78" s="32">
        <v>5</v>
      </c>
      <c r="E78" s="21">
        <v>6.26</v>
      </c>
      <c r="F78" s="16">
        <f t="shared" si="8"/>
        <v>31.3</v>
      </c>
    </row>
    <row r="79" spans="1:6" x14ac:dyDescent="0.3">
      <c r="A79" s="31" t="s">
        <v>197</v>
      </c>
      <c r="B79" s="19" t="s">
        <v>198</v>
      </c>
      <c r="C79" s="23" t="s">
        <v>51</v>
      </c>
      <c r="D79" s="32">
        <v>3</v>
      </c>
      <c r="E79" s="21">
        <v>13.35</v>
      </c>
      <c r="F79" s="16">
        <f t="shared" si="8"/>
        <v>40.049999999999997</v>
      </c>
    </row>
    <row r="80" spans="1:6" ht="92.4" x14ac:dyDescent="0.3">
      <c r="A80" s="31" t="s">
        <v>199</v>
      </c>
      <c r="B80" s="19" t="s">
        <v>200</v>
      </c>
      <c r="C80" s="23" t="s">
        <v>38</v>
      </c>
      <c r="D80" s="32">
        <v>1</v>
      </c>
      <c r="E80" s="21">
        <v>4570.1400000000003</v>
      </c>
      <c r="F80" s="16">
        <f t="shared" si="8"/>
        <v>4570.1400000000003</v>
      </c>
    </row>
    <row r="81" spans="1:6" x14ac:dyDescent="0.3">
      <c r="A81" s="31" t="s">
        <v>201</v>
      </c>
      <c r="B81" s="19" t="s">
        <v>202</v>
      </c>
      <c r="C81" s="23" t="s">
        <v>38</v>
      </c>
      <c r="D81" s="32">
        <v>1</v>
      </c>
      <c r="E81" s="21">
        <v>402.75</v>
      </c>
      <c r="F81" s="16">
        <f t="shared" si="8"/>
        <v>402.75</v>
      </c>
    </row>
    <row r="82" spans="1:6" ht="16.2" thickBot="1" x14ac:dyDescent="0.35">
      <c r="A82" s="59"/>
      <c r="B82" s="60" t="s">
        <v>203</v>
      </c>
      <c r="C82" s="61"/>
      <c r="D82" s="92"/>
      <c r="E82" s="62"/>
      <c r="F82" s="63">
        <f>+SUM(F68:F81)</f>
        <v>25050.01</v>
      </c>
    </row>
    <row r="83" spans="1:6" ht="16.2" thickBot="1" x14ac:dyDescent="0.35">
      <c r="A83" s="33"/>
      <c r="B83" s="65" t="s">
        <v>86</v>
      </c>
      <c r="C83" s="35"/>
      <c r="D83" s="36"/>
      <c r="E83" s="37"/>
      <c r="F83" s="38">
        <f>+F82+F66+F56+F45</f>
        <v>3517291.5300000003</v>
      </c>
    </row>
    <row r="84" spans="1:6" ht="15.6" x14ac:dyDescent="0.3">
      <c r="A84" s="33"/>
      <c r="B84" s="65" t="s">
        <v>295</v>
      </c>
      <c r="C84" s="35"/>
      <c r="D84" s="36"/>
      <c r="E84" s="37"/>
      <c r="F84" s="39">
        <f>+F83</f>
        <v>3517291.5300000003</v>
      </c>
    </row>
    <row r="85" spans="1:6" ht="15.6" x14ac:dyDescent="0.3">
      <c r="A85" s="66"/>
      <c r="B85" s="67" t="s">
        <v>87</v>
      </c>
      <c r="C85" s="41"/>
      <c r="D85" s="42"/>
      <c r="E85" s="41"/>
      <c r="F85" s="43">
        <f>+ROUND(F84*0.21,2)</f>
        <v>738631.22</v>
      </c>
    </row>
    <row r="86" spans="1:6" ht="16.2" thickBot="1" x14ac:dyDescent="0.35">
      <c r="A86" s="68"/>
      <c r="B86" s="69" t="s">
        <v>88</v>
      </c>
      <c r="C86" s="46"/>
      <c r="D86" s="47"/>
      <c r="E86" s="46"/>
      <c r="F86" s="48">
        <f>+F85+F84</f>
        <v>4255922.75</v>
      </c>
    </row>
  </sheetData>
  <mergeCells count="12">
    <mergeCell ref="A6:A7"/>
    <mergeCell ref="B6:B7"/>
    <mergeCell ref="C6:C7"/>
    <mergeCell ref="D6:F6"/>
    <mergeCell ref="A8:F8"/>
    <mergeCell ref="A5:B5"/>
    <mergeCell ref="C5:F5"/>
    <mergeCell ref="A1:B1"/>
    <mergeCell ref="C1:F1"/>
    <mergeCell ref="A2:B2"/>
    <mergeCell ref="A3:B3"/>
    <mergeCell ref="A4:B4"/>
  </mergeCells>
  <pageMargins left="0.78740157480314965" right="0.39370078740157483" top="0.39370078740157483" bottom="0.39370078740157483"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FBCC3-720F-4F7A-841B-0C7A8E0BBA66}">
  <dimension ref="A1:H61"/>
  <sheetViews>
    <sheetView view="pageBreakPreview" topLeftCell="A4" zoomScale="85" zoomScaleNormal="100" zoomScaleSheetLayoutView="85" workbookViewId="0">
      <selection activeCell="E10" sqref="E10"/>
    </sheetView>
  </sheetViews>
  <sheetFormatPr defaultRowHeight="14.4" x14ac:dyDescent="0.3"/>
  <cols>
    <col min="1" max="1" width="8.44140625" style="56" customWidth="1"/>
    <col min="2" max="2" width="39.88671875" customWidth="1"/>
    <col min="4" max="4" width="9.109375" style="98" customWidth="1"/>
    <col min="5" max="5" width="15" customWidth="1"/>
    <col min="6" max="6" width="17.6640625" customWidth="1"/>
    <col min="257" max="257" width="8.44140625" customWidth="1"/>
    <col min="258" max="258" width="39.88671875" customWidth="1"/>
    <col min="260" max="260" width="9.109375" customWidth="1"/>
    <col min="261" max="261" width="15" customWidth="1"/>
    <col min="262" max="262" width="17.6640625" customWidth="1"/>
    <col min="513" max="513" width="8.44140625" customWidth="1"/>
    <col min="514" max="514" width="39.88671875" customWidth="1"/>
    <col min="516" max="516" width="9.109375" customWidth="1"/>
    <col min="517" max="517" width="15" customWidth="1"/>
    <col min="518" max="518" width="17.6640625" customWidth="1"/>
    <col min="769" max="769" width="8.44140625" customWidth="1"/>
    <col min="770" max="770" width="39.88671875" customWidth="1"/>
    <col min="772" max="772" width="9.109375" customWidth="1"/>
    <col min="773" max="773" width="15" customWidth="1"/>
    <col min="774" max="774" width="17.6640625" customWidth="1"/>
    <col min="1025" max="1025" width="8.44140625" customWidth="1"/>
    <col min="1026" max="1026" width="39.88671875" customWidth="1"/>
    <col min="1028" max="1028" width="9.109375" customWidth="1"/>
    <col min="1029" max="1029" width="15" customWidth="1"/>
    <col min="1030" max="1030" width="17.6640625" customWidth="1"/>
    <col min="1281" max="1281" width="8.44140625" customWidth="1"/>
    <col min="1282" max="1282" width="39.88671875" customWidth="1"/>
    <col min="1284" max="1284" width="9.109375" customWidth="1"/>
    <col min="1285" max="1285" width="15" customWidth="1"/>
    <col min="1286" max="1286" width="17.6640625" customWidth="1"/>
    <col min="1537" max="1537" width="8.44140625" customWidth="1"/>
    <col min="1538" max="1538" width="39.88671875" customWidth="1"/>
    <col min="1540" max="1540" width="9.109375" customWidth="1"/>
    <col min="1541" max="1541" width="15" customWidth="1"/>
    <col min="1542" max="1542" width="17.6640625" customWidth="1"/>
    <col min="1793" max="1793" width="8.44140625" customWidth="1"/>
    <col min="1794" max="1794" width="39.88671875" customWidth="1"/>
    <col min="1796" max="1796" width="9.109375" customWidth="1"/>
    <col min="1797" max="1797" width="15" customWidth="1"/>
    <col min="1798" max="1798" width="17.6640625" customWidth="1"/>
    <col min="2049" max="2049" width="8.44140625" customWidth="1"/>
    <col min="2050" max="2050" width="39.88671875" customWidth="1"/>
    <col min="2052" max="2052" width="9.109375" customWidth="1"/>
    <col min="2053" max="2053" width="15" customWidth="1"/>
    <col min="2054" max="2054" width="17.6640625" customWidth="1"/>
    <col min="2305" max="2305" width="8.44140625" customWidth="1"/>
    <col min="2306" max="2306" width="39.88671875" customWidth="1"/>
    <col min="2308" max="2308" width="9.109375" customWidth="1"/>
    <col min="2309" max="2309" width="15" customWidth="1"/>
    <col min="2310" max="2310" width="17.6640625" customWidth="1"/>
    <col min="2561" max="2561" width="8.44140625" customWidth="1"/>
    <col min="2562" max="2562" width="39.88671875" customWidth="1"/>
    <col min="2564" max="2564" width="9.109375" customWidth="1"/>
    <col min="2565" max="2565" width="15" customWidth="1"/>
    <col min="2566" max="2566" width="17.6640625" customWidth="1"/>
    <col min="2817" max="2817" width="8.44140625" customWidth="1"/>
    <col min="2818" max="2818" width="39.88671875" customWidth="1"/>
    <col min="2820" max="2820" width="9.109375" customWidth="1"/>
    <col min="2821" max="2821" width="15" customWidth="1"/>
    <col min="2822" max="2822" width="17.6640625" customWidth="1"/>
    <col min="3073" max="3073" width="8.44140625" customWidth="1"/>
    <col min="3074" max="3074" width="39.88671875" customWidth="1"/>
    <col min="3076" max="3076" width="9.109375" customWidth="1"/>
    <col min="3077" max="3077" width="15" customWidth="1"/>
    <col min="3078" max="3078" width="17.6640625" customWidth="1"/>
    <col min="3329" max="3329" width="8.44140625" customWidth="1"/>
    <col min="3330" max="3330" width="39.88671875" customWidth="1"/>
    <col min="3332" max="3332" width="9.109375" customWidth="1"/>
    <col min="3333" max="3333" width="15" customWidth="1"/>
    <col min="3334" max="3334" width="17.6640625" customWidth="1"/>
    <col min="3585" max="3585" width="8.44140625" customWidth="1"/>
    <col min="3586" max="3586" width="39.88671875" customWidth="1"/>
    <col min="3588" max="3588" width="9.109375" customWidth="1"/>
    <col min="3589" max="3589" width="15" customWidth="1"/>
    <col min="3590" max="3590" width="17.6640625" customWidth="1"/>
    <col min="3841" max="3841" width="8.44140625" customWidth="1"/>
    <col min="3842" max="3842" width="39.88671875" customWidth="1"/>
    <col min="3844" max="3844" width="9.109375" customWidth="1"/>
    <col min="3845" max="3845" width="15" customWidth="1"/>
    <col min="3846" max="3846" width="17.6640625" customWidth="1"/>
    <col min="4097" max="4097" width="8.44140625" customWidth="1"/>
    <col min="4098" max="4098" width="39.88671875" customWidth="1"/>
    <col min="4100" max="4100" width="9.109375" customWidth="1"/>
    <col min="4101" max="4101" width="15" customWidth="1"/>
    <col min="4102" max="4102" width="17.6640625" customWidth="1"/>
    <col min="4353" max="4353" width="8.44140625" customWidth="1"/>
    <col min="4354" max="4354" width="39.88671875" customWidth="1"/>
    <col min="4356" max="4356" width="9.109375" customWidth="1"/>
    <col min="4357" max="4357" width="15" customWidth="1"/>
    <col min="4358" max="4358" width="17.6640625" customWidth="1"/>
    <col min="4609" max="4609" width="8.44140625" customWidth="1"/>
    <col min="4610" max="4610" width="39.88671875" customWidth="1"/>
    <col min="4612" max="4612" width="9.109375" customWidth="1"/>
    <col min="4613" max="4613" width="15" customWidth="1"/>
    <col min="4614" max="4614" width="17.6640625" customWidth="1"/>
    <col min="4865" max="4865" width="8.44140625" customWidth="1"/>
    <col min="4866" max="4866" width="39.88671875" customWidth="1"/>
    <col min="4868" max="4868" width="9.109375" customWidth="1"/>
    <col min="4869" max="4869" width="15" customWidth="1"/>
    <col min="4870" max="4870" width="17.6640625" customWidth="1"/>
    <col min="5121" max="5121" width="8.44140625" customWidth="1"/>
    <col min="5122" max="5122" width="39.88671875" customWidth="1"/>
    <col min="5124" max="5124" width="9.109375" customWidth="1"/>
    <col min="5125" max="5125" width="15" customWidth="1"/>
    <col min="5126" max="5126" width="17.6640625" customWidth="1"/>
    <col min="5377" max="5377" width="8.44140625" customWidth="1"/>
    <col min="5378" max="5378" width="39.88671875" customWidth="1"/>
    <col min="5380" max="5380" width="9.109375" customWidth="1"/>
    <col min="5381" max="5381" width="15" customWidth="1"/>
    <col min="5382" max="5382" width="17.6640625" customWidth="1"/>
    <col min="5633" max="5633" width="8.44140625" customWidth="1"/>
    <col min="5634" max="5634" width="39.88671875" customWidth="1"/>
    <col min="5636" max="5636" width="9.109375" customWidth="1"/>
    <col min="5637" max="5637" width="15" customWidth="1"/>
    <col min="5638" max="5638" width="17.6640625" customWidth="1"/>
    <col min="5889" max="5889" width="8.44140625" customWidth="1"/>
    <col min="5890" max="5890" width="39.88671875" customWidth="1"/>
    <col min="5892" max="5892" width="9.109375" customWidth="1"/>
    <col min="5893" max="5893" width="15" customWidth="1"/>
    <col min="5894" max="5894" width="17.6640625" customWidth="1"/>
    <col min="6145" max="6145" width="8.44140625" customWidth="1"/>
    <col min="6146" max="6146" width="39.88671875" customWidth="1"/>
    <col min="6148" max="6148" width="9.109375" customWidth="1"/>
    <col min="6149" max="6149" width="15" customWidth="1"/>
    <col min="6150" max="6150" width="17.6640625" customWidth="1"/>
    <col min="6401" max="6401" width="8.44140625" customWidth="1"/>
    <col min="6402" max="6402" width="39.88671875" customWidth="1"/>
    <col min="6404" max="6404" width="9.109375" customWidth="1"/>
    <col min="6405" max="6405" width="15" customWidth="1"/>
    <col min="6406" max="6406" width="17.6640625" customWidth="1"/>
    <col min="6657" max="6657" width="8.44140625" customWidth="1"/>
    <col min="6658" max="6658" width="39.88671875" customWidth="1"/>
    <col min="6660" max="6660" width="9.109375" customWidth="1"/>
    <col min="6661" max="6661" width="15" customWidth="1"/>
    <col min="6662" max="6662" width="17.6640625" customWidth="1"/>
    <col min="6913" max="6913" width="8.44140625" customWidth="1"/>
    <col min="6914" max="6914" width="39.88671875" customWidth="1"/>
    <col min="6916" max="6916" width="9.109375" customWidth="1"/>
    <col min="6917" max="6917" width="15" customWidth="1"/>
    <col min="6918" max="6918" width="17.6640625" customWidth="1"/>
    <col min="7169" max="7169" width="8.44140625" customWidth="1"/>
    <col min="7170" max="7170" width="39.88671875" customWidth="1"/>
    <col min="7172" max="7172" width="9.109375" customWidth="1"/>
    <col min="7173" max="7173" width="15" customWidth="1"/>
    <col min="7174" max="7174" width="17.6640625" customWidth="1"/>
    <col min="7425" max="7425" width="8.44140625" customWidth="1"/>
    <col min="7426" max="7426" width="39.88671875" customWidth="1"/>
    <col min="7428" max="7428" width="9.109375" customWidth="1"/>
    <col min="7429" max="7429" width="15" customWidth="1"/>
    <col min="7430" max="7430" width="17.6640625" customWidth="1"/>
    <col min="7681" max="7681" width="8.44140625" customWidth="1"/>
    <col min="7682" max="7682" width="39.88671875" customWidth="1"/>
    <col min="7684" max="7684" width="9.109375" customWidth="1"/>
    <col min="7685" max="7685" width="15" customWidth="1"/>
    <col min="7686" max="7686" width="17.6640625" customWidth="1"/>
    <col min="7937" max="7937" width="8.44140625" customWidth="1"/>
    <col min="7938" max="7938" width="39.88671875" customWidth="1"/>
    <col min="7940" max="7940" width="9.109375" customWidth="1"/>
    <col min="7941" max="7941" width="15" customWidth="1"/>
    <col min="7942" max="7942" width="17.6640625" customWidth="1"/>
    <col min="8193" max="8193" width="8.44140625" customWidth="1"/>
    <col min="8194" max="8194" width="39.88671875" customWidth="1"/>
    <col min="8196" max="8196" width="9.109375" customWidth="1"/>
    <col min="8197" max="8197" width="15" customWidth="1"/>
    <col min="8198" max="8198" width="17.6640625" customWidth="1"/>
    <col min="8449" max="8449" width="8.44140625" customWidth="1"/>
    <col min="8450" max="8450" width="39.88671875" customWidth="1"/>
    <col min="8452" max="8452" width="9.109375" customWidth="1"/>
    <col min="8453" max="8453" width="15" customWidth="1"/>
    <col min="8454" max="8454" width="17.6640625" customWidth="1"/>
    <col min="8705" max="8705" width="8.44140625" customWidth="1"/>
    <col min="8706" max="8706" width="39.88671875" customWidth="1"/>
    <col min="8708" max="8708" width="9.109375" customWidth="1"/>
    <col min="8709" max="8709" width="15" customWidth="1"/>
    <col min="8710" max="8710" width="17.6640625" customWidth="1"/>
    <col min="8961" max="8961" width="8.44140625" customWidth="1"/>
    <col min="8962" max="8962" width="39.88671875" customWidth="1"/>
    <col min="8964" max="8964" width="9.109375" customWidth="1"/>
    <col min="8965" max="8965" width="15" customWidth="1"/>
    <col min="8966" max="8966" width="17.6640625" customWidth="1"/>
    <col min="9217" max="9217" width="8.44140625" customWidth="1"/>
    <col min="9218" max="9218" width="39.88671875" customWidth="1"/>
    <col min="9220" max="9220" width="9.109375" customWidth="1"/>
    <col min="9221" max="9221" width="15" customWidth="1"/>
    <col min="9222" max="9222" width="17.6640625" customWidth="1"/>
    <col min="9473" max="9473" width="8.44140625" customWidth="1"/>
    <col min="9474" max="9474" width="39.88671875" customWidth="1"/>
    <col min="9476" max="9476" width="9.109375" customWidth="1"/>
    <col min="9477" max="9477" width="15" customWidth="1"/>
    <col min="9478" max="9478" width="17.6640625" customWidth="1"/>
    <col min="9729" max="9729" width="8.44140625" customWidth="1"/>
    <col min="9730" max="9730" width="39.88671875" customWidth="1"/>
    <col min="9732" max="9732" width="9.109375" customWidth="1"/>
    <col min="9733" max="9733" width="15" customWidth="1"/>
    <col min="9734" max="9734" width="17.6640625" customWidth="1"/>
    <col min="9985" max="9985" width="8.44140625" customWidth="1"/>
    <col min="9986" max="9986" width="39.88671875" customWidth="1"/>
    <col min="9988" max="9988" width="9.109375" customWidth="1"/>
    <col min="9989" max="9989" width="15" customWidth="1"/>
    <col min="9990" max="9990" width="17.6640625" customWidth="1"/>
    <col min="10241" max="10241" width="8.44140625" customWidth="1"/>
    <col min="10242" max="10242" width="39.88671875" customWidth="1"/>
    <col min="10244" max="10244" width="9.109375" customWidth="1"/>
    <col min="10245" max="10245" width="15" customWidth="1"/>
    <col min="10246" max="10246" width="17.6640625" customWidth="1"/>
    <col min="10497" max="10497" width="8.44140625" customWidth="1"/>
    <col min="10498" max="10498" width="39.88671875" customWidth="1"/>
    <col min="10500" max="10500" width="9.109375" customWidth="1"/>
    <col min="10501" max="10501" width="15" customWidth="1"/>
    <col min="10502" max="10502" width="17.6640625" customWidth="1"/>
    <col min="10753" max="10753" width="8.44140625" customWidth="1"/>
    <col min="10754" max="10754" width="39.88671875" customWidth="1"/>
    <col min="10756" max="10756" width="9.109375" customWidth="1"/>
    <col min="10757" max="10757" width="15" customWidth="1"/>
    <col min="10758" max="10758" width="17.6640625" customWidth="1"/>
    <col min="11009" max="11009" width="8.44140625" customWidth="1"/>
    <col min="11010" max="11010" width="39.88671875" customWidth="1"/>
    <col min="11012" max="11012" width="9.109375" customWidth="1"/>
    <col min="11013" max="11013" width="15" customWidth="1"/>
    <col min="11014" max="11014" width="17.6640625" customWidth="1"/>
    <col min="11265" max="11265" width="8.44140625" customWidth="1"/>
    <col min="11266" max="11266" width="39.88671875" customWidth="1"/>
    <col min="11268" max="11268" width="9.109375" customWidth="1"/>
    <col min="11269" max="11269" width="15" customWidth="1"/>
    <col min="11270" max="11270" width="17.6640625" customWidth="1"/>
    <col min="11521" max="11521" width="8.44140625" customWidth="1"/>
    <col min="11522" max="11522" width="39.88671875" customWidth="1"/>
    <col min="11524" max="11524" width="9.109375" customWidth="1"/>
    <col min="11525" max="11525" width="15" customWidth="1"/>
    <col min="11526" max="11526" width="17.6640625" customWidth="1"/>
    <col min="11777" max="11777" width="8.44140625" customWidth="1"/>
    <col min="11778" max="11778" width="39.88671875" customWidth="1"/>
    <col min="11780" max="11780" width="9.109375" customWidth="1"/>
    <col min="11781" max="11781" width="15" customWidth="1"/>
    <col min="11782" max="11782" width="17.6640625" customWidth="1"/>
    <col min="12033" max="12033" width="8.44140625" customWidth="1"/>
    <col min="12034" max="12034" width="39.88671875" customWidth="1"/>
    <col min="12036" max="12036" width="9.109375" customWidth="1"/>
    <col min="12037" max="12037" width="15" customWidth="1"/>
    <col min="12038" max="12038" width="17.6640625" customWidth="1"/>
    <col min="12289" max="12289" width="8.44140625" customWidth="1"/>
    <col min="12290" max="12290" width="39.88671875" customWidth="1"/>
    <col min="12292" max="12292" width="9.109375" customWidth="1"/>
    <col min="12293" max="12293" width="15" customWidth="1"/>
    <col min="12294" max="12294" width="17.6640625" customWidth="1"/>
    <col min="12545" max="12545" width="8.44140625" customWidth="1"/>
    <col min="12546" max="12546" width="39.88671875" customWidth="1"/>
    <col min="12548" max="12548" width="9.109375" customWidth="1"/>
    <col min="12549" max="12549" width="15" customWidth="1"/>
    <col min="12550" max="12550" width="17.6640625" customWidth="1"/>
    <col min="12801" max="12801" width="8.44140625" customWidth="1"/>
    <col min="12802" max="12802" width="39.88671875" customWidth="1"/>
    <col min="12804" max="12804" width="9.109375" customWidth="1"/>
    <col min="12805" max="12805" width="15" customWidth="1"/>
    <col min="12806" max="12806" width="17.6640625" customWidth="1"/>
    <col min="13057" max="13057" width="8.44140625" customWidth="1"/>
    <col min="13058" max="13058" width="39.88671875" customWidth="1"/>
    <col min="13060" max="13060" width="9.109375" customWidth="1"/>
    <col min="13061" max="13061" width="15" customWidth="1"/>
    <col min="13062" max="13062" width="17.6640625" customWidth="1"/>
    <col min="13313" max="13313" width="8.44140625" customWidth="1"/>
    <col min="13314" max="13314" width="39.88671875" customWidth="1"/>
    <col min="13316" max="13316" width="9.109375" customWidth="1"/>
    <col min="13317" max="13317" width="15" customWidth="1"/>
    <col min="13318" max="13318" width="17.6640625" customWidth="1"/>
    <col min="13569" max="13569" width="8.44140625" customWidth="1"/>
    <col min="13570" max="13570" width="39.88671875" customWidth="1"/>
    <col min="13572" max="13572" width="9.109375" customWidth="1"/>
    <col min="13573" max="13573" width="15" customWidth="1"/>
    <col min="13574" max="13574" width="17.6640625" customWidth="1"/>
    <col min="13825" max="13825" width="8.44140625" customWidth="1"/>
    <col min="13826" max="13826" width="39.88671875" customWidth="1"/>
    <col min="13828" max="13828" width="9.109375" customWidth="1"/>
    <col min="13829" max="13829" width="15" customWidth="1"/>
    <col min="13830" max="13830" width="17.6640625" customWidth="1"/>
    <col min="14081" max="14081" width="8.44140625" customWidth="1"/>
    <col min="14082" max="14082" width="39.88671875" customWidth="1"/>
    <col min="14084" max="14084" width="9.109375" customWidth="1"/>
    <col min="14085" max="14085" width="15" customWidth="1"/>
    <col min="14086" max="14086" width="17.6640625" customWidth="1"/>
    <col min="14337" max="14337" width="8.44140625" customWidth="1"/>
    <col min="14338" max="14338" width="39.88671875" customWidth="1"/>
    <col min="14340" max="14340" width="9.109375" customWidth="1"/>
    <col min="14341" max="14341" width="15" customWidth="1"/>
    <col min="14342" max="14342" width="17.6640625" customWidth="1"/>
    <col min="14593" max="14593" width="8.44140625" customWidth="1"/>
    <col min="14594" max="14594" width="39.88671875" customWidth="1"/>
    <col min="14596" max="14596" width="9.109375" customWidth="1"/>
    <col min="14597" max="14597" width="15" customWidth="1"/>
    <col min="14598" max="14598" width="17.6640625" customWidth="1"/>
    <col min="14849" max="14849" width="8.44140625" customWidth="1"/>
    <col min="14850" max="14850" width="39.88671875" customWidth="1"/>
    <col min="14852" max="14852" width="9.109375" customWidth="1"/>
    <col min="14853" max="14853" width="15" customWidth="1"/>
    <col min="14854" max="14854" width="17.6640625" customWidth="1"/>
    <col min="15105" max="15105" width="8.44140625" customWidth="1"/>
    <col min="15106" max="15106" width="39.88671875" customWidth="1"/>
    <col min="15108" max="15108" width="9.109375" customWidth="1"/>
    <col min="15109" max="15109" width="15" customWidth="1"/>
    <col min="15110" max="15110" width="17.6640625" customWidth="1"/>
    <col min="15361" max="15361" width="8.44140625" customWidth="1"/>
    <col min="15362" max="15362" width="39.88671875" customWidth="1"/>
    <col min="15364" max="15364" width="9.109375" customWidth="1"/>
    <col min="15365" max="15365" width="15" customWidth="1"/>
    <col min="15366" max="15366" width="17.6640625" customWidth="1"/>
    <col min="15617" max="15617" width="8.44140625" customWidth="1"/>
    <col min="15618" max="15618" width="39.88671875" customWidth="1"/>
    <col min="15620" max="15620" width="9.109375" customWidth="1"/>
    <col min="15621" max="15621" width="15" customWidth="1"/>
    <col min="15622" max="15622" width="17.6640625" customWidth="1"/>
    <col min="15873" max="15873" width="8.44140625" customWidth="1"/>
    <col min="15874" max="15874" width="39.88671875" customWidth="1"/>
    <col min="15876" max="15876" width="9.109375" customWidth="1"/>
    <col min="15877" max="15877" width="15" customWidth="1"/>
    <col min="15878" max="15878" width="17.6640625" customWidth="1"/>
    <col min="16129" max="16129" width="8.44140625" customWidth="1"/>
    <col min="16130" max="16130" width="39.88671875" customWidth="1"/>
    <col min="16132" max="16132" width="9.109375" customWidth="1"/>
    <col min="16133" max="16133" width="15" customWidth="1"/>
    <col min="16134" max="16134" width="17.6640625" customWidth="1"/>
  </cols>
  <sheetData>
    <row r="1" spans="1:8" ht="70.2" customHeight="1" x14ac:dyDescent="0.3">
      <c r="A1" s="126" t="s">
        <v>241</v>
      </c>
      <c r="B1" s="126"/>
      <c r="C1" s="135" t="s">
        <v>276</v>
      </c>
      <c r="D1" s="135"/>
      <c r="E1" s="135"/>
      <c r="F1" s="135"/>
    </row>
    <row r="2" spans="1:8" x14ac:dyDescent="0.3">
      <c r="A2" s="129"/>
      <c r="B2" s="129"/>
      <c r="C2" s="1"/>
      <c r="D2" s="2"/>
      <c r="E2" s="1"/>
      <c r="F2" s="1"/>
    </row>
    <row r="3" spans="1:8" x14ac:dyDescent="0.3">
      <c r="A3" s="126" t="s">
        <v>0</v>
      </c>
      <c r="B3" s="126"/>
      <c r="C3" s="1" t="s">
        <v>1</v>
      </c>
      <c r="D3" s="2"/>
      <c r="E3" s="1"/>
      <c r="F3" s="1"/>
    </row>
    <row r="4" spans="1:8" x14ac:dyDescent="0.3">
      <c r="A4" s="126" t="s">
        <v>2</v>
      </c>
      <c r="B4" s="126"/>
      <c r="C4" s="3" t="s">
        <v>314</v>
      </c>
      <c r="D4" s="2"/>
      <c r="E4" s="1"/>
      <c r="F4" s="1"/>
    </row>
    <row r="5" spans="1:8" ht="18" thickBot="1" x14ac:dyDescent="0.35">
      <c r="A5" s="124" t="s">
        <v>243</v>
      </c>
      <c r="B5" s="124"/>
      <c r="C5" s="125"/>
      <c r="D5" s="125"/>
      <c r="E5" s="125"/>
      <c r="F5" s="125"/>
      <c r="H5" s="76"/>
    </row>
    <row r="6" spans="1:8" ht="25.5" customHeight="1" thickBot="1" x14ac:dyDescent="0.35">
      <c r="A6" s="130" t="s">
        <v>3</v>
      </c>
      <c r="B6" s="136" t="s">
        <v>4</v>
      </c>
      <c r="C6" s="132" t="s">
        <v>5</v>
      </c>
      <c r="D6" s="133" t="s">
        <v>6</v>
      </c>
      <c r="E6" s="133"/>
      <c r="F6" s="133"/>
    </row>
    <row r="7" spans="1:8" ht="33" customHeight="1" thickBot="1" x14ac:dyDescent="0.35">
      <c r="A7" s="130"/>
      <c r="B7" s="136"/>
      <c r="C7" s="132"/>
      <c r="D7" s="4" t="s">
        <v>294</v>
      </c>
      <c r="E7" s="4" t="s">
        <v>7</v>
      </c>
      <c r="F7" s="5" t="s">
        <v>293</v>
      </c>
    </row>
    <row r="8" spans="1:8" ht="16.5" customHeight="1" thickBot="1" x14ac:dyDescent="0.35">
      <c r="A8" s="134"/>
      <c r="B8" s="134"/>
      <c r="C8" s="134"/>
      <c r="D8" s="134"/>
      <c r="E8" s="134"/>
      <c r="F8" s="134"/>
    </row>
    <row r="9" spans="1:8" x14ac:dyDescent="0.3">
      <c r="A9" s="6">
        <v>1</v>
      </c>
      <c r="B9" s="52" t="s">
        <v>97</v>
      </c>
      <c r="C9" s="8"/>
      <c r="D9" s="9"/>
      <c r="E9" s="10"/>
      <c r="F9" s="11"/>
    </row>
    <row r="10" spans="1:8" ht="26.4" x14ac:dyDescent="0.3">
      <c r="A10" s="12" t="s">
        <v>9</v>
      </c>
      <c r="B10" s="53" t="s">
        <v>53</v>
      </c>
      <c r="C10" s="14" t="s">
        <v>23</v>
      </c>
      <c r="D10" s="17">
        <v>3000</v>
      </c>
      <c r="E10" s="15">
        <v>0.06</v>
      </c>
      <c r="F10" s="16">
        <f>+ROUND(E10*D10,2)</f>
        <v>180</v>
      </c>
    </row>
    <row r="11" spans="1:8" ht="39.75" customHeight="1" x14ac:dyDescent="0.3">
      <c r="A11" s="12" t="s">
        <v>17</v>
      </c>
      <c r="B11" s="118" t="s">
        <v>312</v>
      </c>
      <c r="C11" s="14" t="s">
        <v>13</v>
      </c>
      <c r="D11" s="17">
        <v>20115</v>
      </c>
      <c r="E11" s="15">
        <v>7.16</v>
      </c>
      <c r="F11" s="16">
        <f t="shared" ref="F11:F14" si="0">+ROUND(E11*D11,2)</f>
        <v>144023.4</v>
      </c>
    </row>
    <row r="12" spans="1:8" ht="39.6" x14ac:dyDescent="0.3">
      <c r="A12" s="12" t="s">
        <v>26</v>
      </c>
      <c r="B12" s="53" t="s">
        <v>98</v>
      </c>
      <c r="C12" s="14" t="s">
        <v>13</v>
      </c>
      <c r="D12" s="17">
        <v>3360</v>
      </c>
      <c r="E12" s="15">
        <v>6.48</v>
      </c>
      <c r="F12" s="16">
        <f t="shared" si="0"/>
        <v>21772.799999999999</v>
      </c>
    </row>
    <row r="13" spans="1:8" ht="26.4" x14ac:dyDescent="0.3">
      <c r="A13" s="12" t="s">
        <v>277</v>
      </c>
      <c r="B13" s="53" t="s">
        <v>278</v>
      </c>
      <c r="C13" s="14" t="s">
        <v>13</v>
      </c>
      <c r="D13" s="17">
        <v>245</v>
      </c>
      <c r="E13" s="15">
        <v>4.26</v>
      </c>
      <c r="F13" s="16">
        <f t="shared" si="0"/>
        <v>1043.7</v>
      </c>
    </row>
    <row r="14" spans="1:8" ht="27" customHeight="1" x14ac:dyDescent="0.3">
      <c r="A14" s="12" t="s">
        <v>279</v>
      </c>
      <c r="B14" s="53" t="s">
        <v>280</v>
      </c>
      <c r="C14" s="14" t="s">
        <v>13</v>
      </c>
      <c r="D14" s="17">
        <v>522</v>
      </c>
      <c r="E14" s="15">
        <v>4.26</v>
      </c>
      <c r="F14" s="16">
        <f t="shared" si="0"/>
        <v>2223.7199999999998</v>
      </c>
    </row>
    <row r="15" spans="1:8" ht="26.4" x14ac:dyDescent="0.3">
      <c r="A15" s="12" t="s">
        <v>39</v>
      </c>
      <c r="B15" s="53" t="s">
        <v>99</v>
      </c>
      <c r="C15" s="14"/>
      <c r="D15" s="17"/>
      <c r="E15" s="15"/>
      <c r="F15" s="16"/>
    </row>
    <row r="16" spans="1:8" x14ac:dyDescent="0.3">
      <c r="A16" s="12" t="s">
        <v>100</v>
      </c>
      <c r="B16" s="53" t="s">
        <v>101</v>
      </c>
      <c r="C16" s="14" t="s">
        <v>23</v>
      </c>
      <c r="D16" s="17">
        <v>5950</v>
      </c>
      <c r="E16" s="15">
        <v>0.49</v>
      </c>
      <c r="F16" s="16">
        <f t="shared" ref="F16:F20" si="1">+ROUND(E16*D16,2)</f>
        <v>2915.5</v>
      </c>
    </row>
    <row r="17" spans="1:6" x14ac:dyDescent="0.3">
      <c r="A17" s="12" t="s">
        <v>102</v>
      </c>
      <c r="B17" s="53" t="s">
        <v>103</v>
      </c>
      <c r="C17" s="14" t="s">
        <v>23</v>
      </c>
      <c r="D17" s="17">
        <v>4140</v>
      </c>
      <c r="E17" s="15">
        <v>0.81</v>
      </c>
      <c r="F17" s="16">
        <f t="shared" si="1"/>
        <v>3353.4</v>
      </c>
    </row>
    <row r="18" spans="1:6" ht="26.4" x14ac:dyDescent="0.3">
      <c r="A18" s="12" t="s">
        <v>204</v>
      </c>
      <c r="B18" s="53" t="s">
        <v>205</v>
      </c>
      <c r="C18" s="14" t="s">
        <v>23</v>
      </c>
      <c r="D18" s="17">
        <v>5650</v>
      </c>
      <c r="E18" s="15">
        <v>0.21</v>
      </c>
      <c r="F18" s="16">
        <f t="shared" si="1"/>
        <v>1186.5</v>
      </c>
    </row>
    <row r="19" spans="1:6" ht="26.4" x14ac:dyDescent="0.3">
      <c r="A19" s="12" t="s">
        <v>206</v>
      </c>
      <c r="B19" s="55" t="s">
        <v>105</v>
      </c>
      <c r="C19" s="14" t="s">
        <v>23</v>
      </c>
      <c r="D19" s="20">
        <v>3930</v>
      </c>
      <c r="E19" s="21">
        <v>0.78</v>
      </c>
      <c r="F19" s="16">
        <f t="shared" si="1"/>
        <v>3065.4</v>
      </c>
    </row>
    <row r="20" spans="1:6" ht="26.4" x14ac:dyDescent="0.3">
      <c r="A20" s="12" t="s">
        <v>207</v>
      </c>
      <c r="B20" s="55" t="s">
        <v>208</v>
      </c>
      <c r="C20" s="14" t="s">
        <v>23</v>
      </c>
      <c r="D20" s="20">
        <v>510</v>
      </c>
      <c r="E20" s="21">
        <v>0.77</v>
      </c>
      <c r="F20" s="16">
        <f t="shared" si="1"/>
        <v>392.7</v>
      </c>
    </row>
    <row r="21" spans="1:6" ht="39.6" x14ac:dyDescent="0.3">
      <c r="A21" s="12" t="s">
        <v>40</v>
      </c>
      <c r="B21" s="55" t="s">
        <v>209</v>
      </c>
      <c r="C21" s="23"/>
      <c r="D21" s="20"/>
      <c r="E21" s="21"/>
      <c r="F21" s="22"/>
    </row>
    <row r="22" spans="1:6" ht="39" customHeight="1" x14ac:dyDescent="0.3">
      <c r="A22" s="12" t="s">
        <v>210</v>
      </c>
      <c r="B22" s="55" t="s">
        <v>109</v>
      </c>
      <c r="C22" s="23" t="s">
        <v>13</v>
      </c>
      <c r="D22" s="20">
        <v>975</v>
      </c>
      <c r="E22" s="21">
        <v>23.36</v>
      </c>
      <c r="F22" s="16">
        <f t="shared" ref="F22:F26" si="2">+ROUND(E22*D22,2)</f>
        <v>22776</v>
      </c>
    </row>
    <row r="23" spans="1:6" ht="28.5" customHeight="1" x14ac:dyDescent="0.3">
      <c r="A23" s="12" t="s">
        <v>211</v>
      </c>
      <c r="B23" s="115" t="s">
        <v>305</v>
      </c>
      <c r="C23" s="23" t="s">
        <v>13</v>
      </c>
      <c r="D23" s="20">
        <v>366</v>
      </c>
      <c r="E23" s="21">
        <v>70.989999999999995</v>
      </c>
      <c r="F23" s="16">
        <f t="shared" si="2"/>
        <v>25982.34</v>
      </c>
    </row>
    <row r="24" spans="1:6" ht="29.25" customHeight="1" x14ac:dyDescent="0.3">
      <c r="A24" s="12" t="s">
        <v>212</v>
      </c>
      <c r="B24" s="55" t="s">
        <v>213</v>
      </c>
      <c r="C24" s="23" t="s">
        <v>13</v>
      </c>
      <c r="D24" s="20">
        <v>60</v>
      </c>
      <c r="E24" s="21">
        <v>60.37</v>
      </c>
      <c r="F24" s="16">
        <f t="shared" si="2"/>
        <v>3622.2</v>
      </c>
    </row>
    <row r="25" spans="1:6" ht="27.75" customHeight="1" x14ac:dyDescent="0.3">
      <c r="A25" s="12" t="s">
        <v>214</v>
      </c>
      <c r="B25" s="55" t="s">
        <v>114</v>
      </c>
      <c r="C25" s="23" t="s">
        <v>13</v>
      </c>
      <c r="D25" s="20">
        <v>68</v>
      </c>
      <c r="E25" s="21">
        <v>73.95</v>
      </c>
      <c r="F25" s="16">
        <f t="shared" si="2"/>
        <v>5028.6000000000004</v>
      </c>
    </row>
    <row r="26" spans="1:6" ht="29.25" customHeight="1" x14ac:dyDescent="0.3">
      <c r="A26" s="12" t="s">
        <v>215</v>
      </c>
      <c r="B26" s="55" t="s">
        <v>216</v>
      </c>
      <c r="C26" s="23" t="s">
        <v>13</v>
      </c>
      <c r="D26" s="20">
        <v>18</v>
      </c>
      <c r="E26" s="21">
        <v>122.35</v>
      </c>
      <c r="F26" s="16">
        <f t="shared" si="2"/>
        <v>2202.3000000000002</v>
      </c>
    </row>
    <row r="27" spans="1:6" ht="39" customHeight="1" x14ac:dyDescent="0.3">
      <c r="A27" s="12" t="s">
        <v>41</v>
      </c>
      <c r="B27" s="55" t="s">
        <v>217</v>
      </c>
      <c r="C27" s="23"/>
      <c r="D27" s="20"/>
      <c r="E27" s="21"/>
      <c r="F27" s="22"/>
    </row>
    <row r="28" spans="1:6" ht="16.5" customHeight="1" x14ac:dyDescent="0.3">
      <c r="A28" s="12" t="s">
        <v>218</v>
      </c>
      <c r="B28" s="55" t="s">
        <v>133</v>
      </c>
      <c r="C28" s="23" t="s">
        <v>23</v>
      </c>
      <c r="D28" s="20">
        <v>1470</v>
      </c>
      <c r="E28" s="21">
        <v>1.59</v>
      </c>
      <c r="F28" s="16">
        <f t="shared" ref="F28:F30" si="3">+ROUND(E28*D28,2)</f>
        <v>2337.3000000000002</v>
      </c>
    </row>
    <row r="29" spans="1:6" ht="27.75" customHeight="1" x14ac:dyDescent="0.3">
      <c r="A29" s="12" t="s">
        <v>219</v>
      </c>
      <c r="B29" s="55" t="s">
        <v>135</v>
      </c>
      <c r="C29" s="23" t="s">
        <v>23</v>
      </c>
      <c r="D29" s="20">
        <v>165</v>
      </c>
      <c r="E29" s="21">
        <v>17.36</v>
      </c>
      <c r="F29" s="16">
        <f t="shared" si="3"/>
        <v>2864.4</v>
      </c>
    </row>
    <row r="30" spans="1:6" ht="40.5" customHeight="1" x14ac:dyDescent="0.3">
      <c r="A30" s="12" t="s">
        <v>220</v>
      </c>
      <c r="B30" s="70" t="s">
        <v>137</v>
      </c>
      <c r="C30" s="71" t="s">
        <v>23</v>
      </c>
      <c r="D30" s="94">
        <v>1305</v>
      </c>
      <c r="E30" s="21">
        <v>2.1</v>
      </c>
      <c r="F30" s="16">
        <f t="shared" si="3"/>
        <v>2740.5</v>
      </c>
    </row>
    <row r="31" spans="1:6" ht="50.25" customHeight="1" x14ac:dyDescent="0.3">
      <c r="A31" s="12" t="s">
        <v>42</v>
      </c>
      <c r="B31" s="55" t="s">
        <v>221</v>
      </c>
      <c r="D31" s="20"/>
      <c r="E31" s="21"/>
      <c r="F31" s="22"/>
    </row>
    <row r="32" spans="1:6" ht="16.5" customHeight="1" x14ac:dyDescent="0.3">
      <c r="A32" s="12" t="s">
        <v>222</v>
      </c>
      <c r="B32" s="55" t="s">
        <v>141</v>
      </c>
      <c r="C32" s="23" t="s">
        <v>13</v>
      </c>
      <c r="D32" s="20">
        <v>1072</v>
      </c>
      <c r="E32" s="21">
        <v>5.55</v>
      </c>
      <c r="F32" s="16">
        <f t="shared" ref="F32:F39" si="4">+ROUND(E32*D32,2)</f>
        <v>5949.6</v>
      </c>
    </row>
    <row r="33" spans="1:6" ht="26.25" customHeight="1" x14ac:dyDescent="0.3">
      <c r="A33" s="12" t="s">
        <v>223</v>
      </c>
      <c r="B33" s="113" t="s">
        <v>306</v>
      </c>
      <c r="C33" s="23" t="s">
        <v>13</v>
      </c>
      <c r="D33" s="20">
        <v>219</v>
      </c>
      <c r="E33" s="21">
        <v>70.989999999999995</v>
      </c>
      <c r="F33" s="16">
        <f t="shared" si="4"/>
        <v>15546.81</v>
      </c>
    </row>
    <row r="34" spans="1:6" ht="28.5" customHeight="1" x14ac:dyDescent="0.3">
      <c r="A34" s="12" t="s">
        <v>224</v>
      </c>
      <c r="B34" s="55" t="s">
        <v>144</v>
      </c>
      <c r="C34" s="23" t="s">
        <v>23</v>
      </c>
      <c r="D34" s="20">
        <v>365</v>
      </c>
      <c r="E34" s="21">
        <v>3.02</v>
      </c>
      <c r="F34" s="16">
        <f t="shared" si="4"/>
        <v>1102.3</v>
      </c>
    </row>
    <row r="35" spans="1:6" ht="28.5" customHeight="1" x14ac:dyDescent="0.3">
      <c r="A35" s="102" t="s">
        <v>44</v>
      </c>
      <c r="B35" s="55" t="s">
        <v>281</v>
      </c>
      <c r="C35" s="23" t="s">
        <v>282</v>
      </c>
      <c r="D35" s="32">
        <v>2</v>
      </c>
      <c r="E35" s="21">
        <v>964.13</v>
      </c>
      <c r="F35" s="16">
        <f t="shared" si="4"/>
        <v>1928.26</v>
      </c>
    </row>
    <row r="36" spans="1:6" ht="39" customHeight="1" x14ac:dyDescent="0.3">
      <c r="A36" s="102" t="s">
        <v>45</v>
      </c>
      <c r="B36" s="55" t="s">
        <v>283</v>
      </c>
      <c r="C36" s="23" t="s">
        <v>282</v>
      </c>
      <c r="D36" s="32">
        <v>1</v>
      </c>
      <c r="E36" s="21">
        <v>2328.58</v>
      </c>
      <c r="F36" s="16">
        <f t="shared" si="4"/>
        <v>2328.58</v>
      </c>
    </row>
    <row r="37" spans="1:6" x14ac:dyDescent="0.3">
      <c r="A37" s="102" t="s">
        <v>46</v>
      </c>
      <c r="B37" s="55" t="s">
        <v>263</v>
      </c>
      <c r="C37" s="23"/>
      <c r="D37" s="20"/>
      <c r="E37" s="21"/>
      <c r="F37" s="16"/>
    </row>
    <row r="38" spans="1:6" ht="121.95" customHeight="1" x14ac:dyDescent="0.3">
      <c r="A38" s="102" t="s">
        <v>132</v>
      </c>
      <c r="B38" s="117" t="s">
        <v>307</v>
      </c>
      <c r="C38" s="23" t="s">
        <v>43</v>
      </c>
      <c r="D38" s="20">
        <v>319</v>
      </c>
      <c r="E38" s="21">
        <v>21.62</v>
      </c>
      <c r="F38" s="16">
        <f t="shared" si="4"/>
        <v>6896.78</v>
      </c>
    </row>
    <row r="39" spans="1:6" ht="25.5" customHeight="1" x14ac:dyDescent="0.3">
      <c r="A39" s="102" t="s">
        <v>134</v>
      </c>
      <c r="B39" s="55" t="s">
        <v>284</v>
      </c>
      <c r="C39" s="23" t="s">
        <v>13</v>
      </c>
      <c r="D39" s="20">
        <v>3</v>
      </c>
      <c r="E39" s="21">
        <v>1820.32</v>
      </c>
      <c r="F39" s="16">
        <f t="shared" si="4"/>
        <v>5460.96</v>
      </c>
    </row>
    <row r="40" spans="1:6" ht="16.2" thickBot="1" x14ac:dyDescent="0.35">
      <c r="B40" s="57" t="str">
        <f>CONCATENATE("Viso (",B9,")")</f>
        <v>Viso (Sklypo planas(sutvarkymas))</v>
      </c>
      <c r="C40" s="26"/>
      <c r="D40" s="27"/>
      <c r="E40" s="28"/>
      <c r="F40" s="29">
        <f>+SUM(F10:F39)</f>
        <v>286924.05000000005</v>
      </c>
    </row>
    <row r="41" spans="1:6" x14ac:dyDescent="0.3">
      <c r="A41" s="6" t="s">
        <v>47</v>
      </c>
      <c r="B41" s="52" t="s">
        <v>145</v>
      </c>
      <c r="C41" s="8"/>
      <c r="D41" s="9"/>
      <c r="E41" s="10"/>
      <c r="F41" s="11"/>
    </row>
    <row r="42" spans="1:6" ht="51.75" customHeight="1" x14ac:dyDescent="0.3">
      <c r="A42" s="12" t="s">
        <v>49</v>
      </c>
      <c r="B42" s="53" t="s">
        <v>149</v>
      </c>
      <c r="C42" s="14" t="s">
        <v>13</v>
      </c>
      <c r="D42" s="17">
        <v>3800</v>
      </c>
      <c r="E42" s="15">
        <v>39.39</v>
      </c>
      <c r="F42" s="16">
        <f t="shared" ref="F42:F47" si="5">+ROUND(E42*D42,2)</f>
        <v>149682</v>
      </c>
    </row>
    <row r="43" spans="1:6" ht="40.5" customHeight="1" x14ac:dyDescent="0.3">
      <c r="A43" s="12" t="s">
        <v>52</v>
      </c>
      <c r="B43" s="53" t="s">
        <v>225</v>
      </c>
      <c r="C43" s="14" t="s">
        <v>23</v>
      </c>
      <c r="D43" s="17">
        <v>2764</v>
      </c>
      <c r="E43" s="15">
        <v>7.98</v>
      </c>
      <c r="F43" s="16">
        <f t="shared" si="5"/>
        <v>22056.720000000001</v>
      </c>
    </row>
    <row r="44" spans="1:6" ht="132" x14ac:dyDescent="0.3">
      <c r="A44" s="12" t="s">
        <v>54</v>
      </c>
      <c r="B44" s="55" t="s">
        <v>226</v>
      </c>
      <c r="C44" s="14" t="s">
        <v>23</v>
      </c>
      <c r="D44" s="17">
        <v>4471</v>
      </c>
      <c r="E44" s="15">
        <v>9.09</v>
      </c>
      <c r="F44" s="16">
        <f t="shared" si="5"/>
        <v>40641.39</v>
      </c>
    </row>
    <row r="45" spans="1:6" ht="39.6" x14ac:dyDescent="0.3">
      <c r="A45" s="12" t="s">
        <v>62</v>
      </c>
      <c r="B45" s="55" t="s">
        <v>227</v>
      </c>
      <c r="C45" s="14" t="s">
        <v>23</v>
      </c>
      <c r="D45" s="17">
        <v>7235</v>
      </c>
      <c r="E45" s="15">
        <v>4.13</v>
      </c>
      <c r="F45" s="16">
        <f t="shared" si="5"/>
        <v>29880.55</v>
      </c>
    </row>
    <row r="46" spans="1:6" ht="26.4" x14ac:dyDescent="0.3">
      <c r="A46" s="12" t="s">
        <v>63</v>
      </c>
      <c r="B46" s="55" t="s">
        <v>153</v>
      </c>
      <c r="C46" s="14" t="s">
        <v>13</v>
      </c>
      <c r="D46" s="17">
        <v>550</v>
      </c>
      <c r="E46" s="15">
        <v>8.65</v>
      </c>
      <c r="F46" s="16">
        <f t="shared" si="5"/>
        <v>4757.5</v>
      </c>
    </row>
    <row r="47" spans="1:6" ht="66" x14ac:dyDescent="0.3">
      <c r="A47" s="12" t="s">
        <v>71</v>
      </c>
      <c r="B47" s="55" t="s">
        <v>297</v>
      </c>
      <c r="C47" s="14" t="s">
        <v>13</v>
      </c>
      <c r="D47" s="17">
        <v>2900</v>
      </c>
      <c r="E47" s="15">
        <v>44.85</v>
      </c>
      <c r="F47" s="16">
        <f t="shared" si="5"/>
        <v>130065</v>
      </c>
    </row>
    <row r="48" spans="1:6" ht="16.2" thickBot="1" x14ac:dyDescent="0.35">
      <c r="A48" s="58"/>
      <c r="B48" s="57" t="str">
        <f>CONCATENATE("Viso (",B41,")")</f>
        <v>Viso (Konstrukcijos)</v>
      </c>
      <c r="C48" s="26"/>
      <c r="D48" s="27"/>
      <c r="E48" s="28"/>
      <c r="F48" s="29">
        <f>+SUM(F42:F47)</f>
        <v>377083.16</v>
      </c>
    </row>
    <row r="49" spans="1:6" x14ac:dyDescent="0.3">
      <c r="A49" s="6" t="s">
        <v>154</v>
      </c>
      <c r="B49" s="52" t="s">
        <v>155</v>
      </c>
      <c r="C49" s="8"/>
      <c r="D49" s="9"/>
      <c r="E49" s="10"/>
      <c r="F49" s="11"/>
    </row>
    <row r="50" spans="1:6" ht="66" x14ac:dyDescent="0.3">
      <c r="A50" s="12" t="s">
        <v>156</v>
      </c>
      <c r="B50" s="53" t="s">
        <v>228</v>
      </c>
      <c r="C50" s="14" t="s">
        <v>43</v>
      </c>
      <c r="D50" s="17">
        <v>97</v>
      </c>
      <c r="E50" s="15">
        <v>118.89</v>
      </c>
      <c r="F50" s="16">
        <f t="shared" ref="F50:F56" si="6">+ROUND(E50*D50,2)</f>
        <v>11532.33</v>
      </c>
    </row>
    <row r="51" spans="1:6" ht="78" customHeight="1" x14ac:dyDescent="0.3">
      <c r="A51" s="12" t="s">
        <v>158</v>
      </c>
      <c r="B51" s="53" t="s">
        <v>229</v>
      </c>
      <c r="C51" s="14" t="s">
        <v>43</v>
      </c>
      <c r="D51" s="17">
        <v>45</v>
      </c>
      <c r="E51" s="15">
        <v>116.5</v>
      </c>
      <c r="F51" s="16">
        <f t="shared" si="6"/>
        <v>5242.5</v>
      </c>
    </row>
    <row r="52" spans="1:6" x14ac:dyDescent="0.3">
      <c r="A52" s="12" t="s">
        <v>160</v>
      </c>
      <c r="B52" s="53" t="s">
        <v>230</v>
      </c>
      <c r="C52" s="14" t="s">
        <v>51</v>
      </c>
      <c r="D52" s="30">
        <v>3</v>
      </c>
      <c r="E52" s="15">
        <v>49.49</v>
      </c>
      <c r="F52" s="16">
        <f t="shared" si="6"/>
        <v>148.47</v>
      </c>
    </row>
    <row r="53" spans="1:6" x14ac:dyDescent="0.3">
      <c r="A53" s="12" t="s">
        <v>162</v>
      </c>
      <c r="B53" s="53" t="s">
        <v>231</v>
      </c>
      <c r="C53" s="14" t="s">
        <v>51</v>
      </c>
      <c r="D53" s="30">
        <v>1</v>
      </c>
      <c r="E53" s="15">
        <v>49.49</v>
      </c>
      <c r="F53" s="16">
        <f t="shared" si="6"/>
        <v>49.49</v>
      </c>
    </row>
    <row r="54" spans="1:6" x14ac:dyDescent="0.3">
      <c r="A54" s="12" t="s">
        <v>164</v>
      </c>
      <c r="B54" s="53" t="s">
        <v>232</v>
      </c>
      <c r="C54" s="14" t="s">
        <v>51</v>
      </c>
      <c r="D54" s="30">
        <v>3</v>
      </c>
      <c r="E54" s="15">
        <v>17.07</v>
      </c>
      <c r="F54" s="16">
        <f t="shared" si="6"/>
        <v>51.21</v>
      </c>
    </row>
    <row r="55" spans="1:6" x14ac:dyDescent="0.3">
      <c r="A55" s="12" t="s">
        <v>166</v>
      </c>
      <c r="B55" s="55" t="s">
        <v>233</v>
      </c>
      <c r="C55" s="14" t="s">
        <v>51</v>
      </c>
      <c r="D55" s="32">
        <v>1</v>
      </c>
      <c r="E55" s="21">
        <v>20.48</v>
      </c>
      <c r="F55" s="16">
        <f t="shared" si="6"/>
        <v>20.48</v>
      </c>
    </row>
    <row r="56" spans="1:6" ht="52.8" x14ac:dyDescent="0.3">
      <c r="A56" s="12" t="s">
        <v>168</v>
      </c>
      <c r="B56" s="55" t="s">
        <v>234</v>
      </c>
      <c r="C56" s="23" t="s">
        <v>38</v>
      </c>
      <c r="D56" s="32">
        <v>1</v>
      </c>
      <c r="E56" s="21">
        <v>3450.08</v>
      </c>
      <c r="F56" s="16">
        <f t="shared" si="6"/>
        <v>3450.08</v>
      </c>
    </row>
    <row r="57" spans="1:6" ht="16.2" thickBot="1" x14ac:dyDescent="0.35">
      <c r="A57" s="72"/>
      <c r="B57" s="73" t="str">
        <f>CONCATENATE("Viso (",B49,")")</f>
        <v>Viso (Filtrato surinkimo tinklai)</v>
      </c>
      <c r="C57" s="74"/>
      <c r="D57" s="95"/>
      <c r="E57" s="75"/>
      <c r="F57" s="29">
        <f>+SUM(F50:F56)</f>
        <v>20494.560000000005</v>
      </c>
    </row>
    <row r="58" spans="1:6" ht="16.2" thickBot="1" x14ac:dyDescent="0.35">
      <c r="A58" s="33"/>
      <c r="B58" s="65" t="s">
        <v>86</v>
      </c>
      <c r="C58" s="35"/>
      <c r="D58" s="36"/>
      <c r="E58" s="37"/>
      <c r="F58" s="38">
        <f>+F57+F48+F40</f>
        <v>684501.77</v>
      </c>
    </row>
    <row r="59" spans="1:6" ht="15.6" x14ac:dyDescent="0.3">
      <c r="A59" s="33"/>
      <c r="B59" s="65" t="s">
        <v>295</v>
      </c>
      <c r="C59" s="35"/>
      <c r="D59" s="36"/>
      <c r="E59" s="37"/>
      <c r="F59" s="39">
        <f>+F58</f>
        <v>684501.77</v>
      </c>
    </row>
    <row r="60" spans="1:6" ht="15.6" x14ac:dyDescent="0.3">
      <c r="A60" s="66"/>
      <c r="B60" s="67" t="s">
        <v>87</v>
      </c>
      <c r="C60" s="41"/>
      <c r="D60" s="96"/>
      <c r="E60" s="41"/>
      <c r="F60" s="43">
        <f>+ROUND(F59*0.21,2)</f>
        <v>143745.37</v>
      </c>
    </row>
    <row r="61" spans="1:6" ht="16.2" thickBot="1" x14ac:dyDescent="0.35">
      <c r="A61" s="68"/>
      <c r="B61" s="69" t="s">
        <v>88</v>
      </c>
      <c r="C61" s="46"/>
      <c r="D61" s="97"/>
      <c r="E61" s="46"/>
      <c r="F61" s="48">
        <f>+F60+F59</f>
        <v>828247.14</v>
      </c>
    </row>
  </sheetData>
  <mergeCells count="12">
    <mergeCell ref="A6:A7"/>
    <mergeCell ref="B6:B7"/>
    <mergeCell ref="C6:C7"/>
    <mergeCell ref="D6:F6"/>
    <mergeCell ref="A8:F8"/>
    <mergeCell ref="A5:B5"/>
    <mergeCell ref="C5:F5"/>
    <mergeCell ref="A1:B1"/>
    <mergeCell ref="C1:F1"/>
    <mergeCell ref="A2:B2"/>
    <mergeCell ref="A3:B3"/>
    <mergeCell ref="A4:B4"/>
  </mergeCells>
  <pageMargins left="0.78740157480314965" right="0.39370078740157483" top="0.39370078740157483" bottom="0.3937007874015748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Suvestinis</vt:lpstr>
      <vt:lpstr>1.1</vt:lpstr>
      <vt:lpstr>1.2</vt:lpstr>
      <vt:lpstr>1.3</vt:lpstr>
      <vt:lpstr>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Banaitis</dc:creator>
  <cp:lastModifiedBy>Valdas Mielonas</cp:lastModifiedBy>
  <dcterms:created xsi:type="dcterms:W3CDTF">2015-06-05T18:17:20Z</dcterms:created>
  <dcterms:modified xsi:type="dcterms:W3CDTF">2023-07-14T10:44:11Z</dcterms:modified>
</cp:coreProperties>
</file>