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3 metai/LSMU Kauno ligonine_701223/Dokumentai pasiulymui/"/>
    </mc:Choice>
  </mc:AlternateContent>
  <xr:revisionPtr revIDLastSave="290" documentId="8_{72926470-B664-40CC-8387-64DB008E8C60}" xr6:coauthVersionLast="47" xr6:coauthVersionMax="47" xr10:uidLastSave="{5AD3EB91-9D5E-4F9B-A4C8-11F9C6CD3F0D}"/>
  <bookViews>
    <workbookView xWindow="-108" yWindow="-108" windowWidth="23256" windowHeight="12456" activeTab="1"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6" i="1" l="1"/>
  <c r="I235" i="1"/>
  <c r="H49" i="1"/>
  <c r="I49" i="1" s="1"/>
  <c r="H50" i="1"/>
  <c r="I50" i="1" s="1"/>
  <c r="H51" i="1"/>
  <c r="I51" i="1" s="1"/>
  <c r="H52" i="1"/>
  <c r="I52" i="1" s="1"/>
  <c r="H53" i="1"/>
  <c r="I53" i="1" s="1"/>
  <c r="H54" i="1"/>
  <c r="I54" i="1" s="1"/>
  <c r="H55" i="1"/>
  <c r="I55" i="1" s="1"/>
  <c r="H56" i="1"/>
  <c r="I56" i="1" s="1"/>
  <c r="H57" i="1"/>
  <c r="I57" i="1" s="1"/>
  <c r="H58" i="1"/>
  <c r="I58" i="1" s="1"/>
  <c r="H48" i="1"/>
  <c r="I48" i="1" s="1"/>
  <c r="I59" i="1" l="1"/>
  <c r="H59" i="1"/>
  <c r="H200" i="1"/>
  <c r="I200" i="1" s="1"/>
  <c r="H202" i="1"/>
  <c r="I202" i="1" s="1"/>
  <c r="H204" i="1"/>
  <c r="I204" i="1" s="1"/>
  <c r="H206" i="1"/>
  <c r="I206" i="1" s="1"/>
  <c r="H208" i="1"/>
  <c r="I208" i="1" s="1"/>
  <c r="H210" i="1"/>
  <c r="I210" i="1" s="1"/>
  <c r="H212" i="1"/>
  <c r="I212" i="1" s="1"/>
  <c r="H214" i="1"/>
  <c r="I214" i="1" s="1"/>
  <c r="H216" i="1"/>
  <c r="I216" i="1" s="1"/>
  <c r="H218" i="1"/>
  <c r="I218" i="1" s="1"/>
  <c r="H220" i="1"/>
  <c r="I220" i="1" s="1"/>
  <c r="H222" i="1"/>
  <c r="I222" i="1" s="1"/>
  <c r="H224" i="1"/>
  <c r="I224" i="1" s="1"/>
  <c r="H226" i="1"/>
  <c r="I226" i="1" s="1"/>
  <c r="H228" i="1"/>
  <c r="I228" i="1" s="1"/>
  <c r="H230" i="1"/>
  <c r="I230" i="1" s="1"/>
  <c r="H232" i="1"/>
  <c r="I232" i="1" s="1"/>
  <c r="H233" i="1"/>
  <c r="I233" i="1" s="1"/>
  <c r="H234" i="1"/>
  <c r="I234" i="1" s="1"/>
  <c r="H235" i="1"/>
  <c r="H198" i="1"/>
  <c r="H159" i="1"/>
  <c r="I159" i="1" s="1"/>
  <c r="H160" i="1"/>
  <c r="I160" i="1" s="1"/>
  <c r="H161" i="1"/>
  <c r="I161" i="1" s="1"/>
  <c r="H162" i="1"/>
  <c r="I162" i="1" s="1"/>
  <c r="H163" i="1"/>
  <c r="I163" i="1" s="1"/>
  <c r="H164" i="1"/>
  <c r="I164" i="1" s="1"/>
  <c r="H165" i="1"/>
  <c r="I165" i="1" s="1"/>
  <c r="H166" i="1"/>
  <c r="I166" i="1" s="1"/>
  <c r="H158" i="1"/>
  <c r="I158"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8" i="1"/>
  <c r="I118" i="1" s="1"/>
  <c r="H104" i="1"/>
  <c r="I104" i="1" s="1"/>
  <c r="H236" i="1" l="1"/>
  <c r="I198" i="1"/>
  <c r="I167" i="1"/>
  <c r="H167" i="1"/>
  <c r="H119" i="1"/>
  <c r="I119" i="1"/>
  <c r="H91" i="1" l="1"/>
  <c r="I91" i="1" s="1"/>
  <c r="H92" i="1"/>
  <c r="I92" i="1" s="1"/>
  <c r="H93" i="1"/>
  <c r="I93" i="1" s="1"/>
  <c r="H94" i="1"/>
  <c r="I94" i="1" s="1"/>
  <c r="H95" i="1"/>
  <c r="I95" i="1" s="1"/>
  <c r="H96" i="1"/>
  <c r="I96" i="1" s="1"/>
  <c r="H90" i="1"/>
  <c r="H40" i="1"/>
  <c r="H41" i="1" s="1"/>
  <c r="H38" i="1"/>
  <c r="H39" i="1" s="1"/>
  <c r="G20" i="1"/>
  <c r="H97" i="1" l="1"/>
  <c r="I97" i="1" s="1"/>
  <c r="I90" i="1"/>
  <c r="I38" i="1"/>
  <c r="I39" i="1" s="1"/>
  <c r="I40" i="1"/>
  <c r="I41" i="1" s="1"/>
</calcChain>
</file>

<file path=xl/sharedStrings.xml><?xml version="1.0" encoding="utf-8"?>
<sst xmlns="http://schemas.openxmlformats.org/spreadsheetml/2006/main" count="706" uniqueCount="526">
  <si>
    <t xml:space="preserve">Eil.
Nr.
</t>
  </si>
  <si>
    <t>Diagnostinių reagentų, medžiagų pavadinimai</t>
  </si>
  <si>
    <t>Techniniai ir kokybiniai reikalavimai tyrimams</t>
  </si>
  <si>
    <t>Preliminarus tyrimų skaičius per 36 mėn. (vnt kiekis)</t>
  </si>
  <si>
    <t>Reagentų ir priemonių kiekis (ml./vnt.) nurodytam tyrimų skaičiui</t>
  </si>
  <si>
    <t>Siūloma pakuotė</t>
  </si>
  <si>
    <t>Siūlomos pakuotės kaina, EUR be PVM</t>
  </si>
  <si>
    <t>Suma, EUR be PVM 36 mėn.</t>
  </si>
  <si>
    <t>Suma, EUR su PVM 36 mėn.</t>
  </si>
  <si>
    <t>1</t>
  </si>
  <si>
    <t>2</t>
  </si>
  <si>
    <t>3</t>
  </si>
  <si>
    <t>4</t>
  </si>
  <si>
    <t>5</t>
  </si>
  <si>
    <t>6</t>
  </si>
  <si>
    <t>7</t>
  </si>
  <si>
    <t>8</t>
  </si>
  <si>
    <t>9</t>
  </si>
  <si>
    <t>10</t>
  </si>
  <si>
    <t>11</t>
  </si>
  <si>
    <t>12</t>
  </si>
  <si>
    <t>13</t>
  </si>
  <si>
    <t>14</t>
  </si>
  <si>
    <t>15</t>
  </si>
  <si>
    <t>16</t>
  </si>
  <si>
    <t>17</t>
  </si>
  <si>
    <t>18</t>
  </si>
  <si>
    <t>19</t>
  </si>
  <si>
    <t>20</t>
  </si>
  <si>
    <t>McFarlando standarai</t>
  </si>
  <si>
    <t>Preliminarus tyrimų skaičius per 36 mėn.</t>
  </si>
  <si>
    <t>PASTABOS:</t>
  </si>
  <si>
    <t>2. Pateikti reikalingą reagentų, kitų priemonių ir kontrolinių medžiagų (atliekant kasdieninę 2-jų lygių kokybės kontrolę) kiekį, numatomam nurodytam tyrimų skaičiui per 36 mėn. atlikimui.</t>
  </si>
  <si>
    <t>Eil.Nr.</t>
  </si>
  <si>
    <t>Pavadinimas/ techniniai parametrai</t>
  </si>
  <si>
    <t>Reikalaujami techniniai parametrai</t>
  </si>
  <si>
    <t>Būtina</t>
  </si>
  <si>
    <t xml:space="preserve"> </t>
  </si>
  <si>
    <t>1.1</t>
  </si>
  <si>
    <t>HBsAg</t>
  </si>
  <si>
    <t>Anti Hbcor IgM</t>
  </si>
  <si>
    <t>2.1</t>
  </si>
  <si>
    <t>Anti HBc</t>
  </si>
  <si>
    <t>3.1</t>
  </si>
  <si>
    <t>Anti HBs  kiekybinis</t>
  </si>
  <si>
    <t>4.1</t>
  </si>
  <si>
    <t>HBe/ anti HBe</t>
  </si>
  <si>
    <t>5.1</t>
  </si>
  <si>
    <t xml:space="preserve">Anti HAV IgM </t>
  </si>
  <si>
    <t>6.1</t>
  </si>
  <si>
    <t xml:space="preserve">Anti HCV </t>
  </si>
  <si>
    <t xml:space="preserve">Anti Toxo IgG </t>
  </si>
  <si>
    <t>Anti Toxo IgM</t>
  </si>
  <si>
    <t xml:space="preserve">Anti CMV IgG </t>
  </si>
  <si>
    <t xml:space="preserve">Anti CMV IgM </t>
  </si>
  <si>
    <t>13.1</t>
  </si>
  <si>
    <t xml:space="preserve">Anti Varicella Zoster IgG  </t>
  </si>
  <si>
    <t>14.1</t>
  </si>
  <si>
    <t xml:space="preserve">Anti EBV VCA/ EA  IgG </t>
  </si>
  <si>
    <t>15.1</t>
  </si>
  <si>
    <t xml:space="preserve">Anti EBV VCA IgM </t>
  </si>
  <si>
    <t>16.1</t>
  </si>
  <si>
    <t xml:space="preserve">Anti Borreliaburgd. IgG </t>
  </si>
  <si>
    <t>17.1</t>
  </si>
  <si>
    <t xml:space="preserve">Anti Borreliaburgd. IgM </t>
  </si>
  <si>
    <t>18.1</t>
  </si>
  <si>
    <t>Anti HIV (HIV6)</t>
  </si>
  <si>
    <t>Analizatoriaus bendra charakteristika</t>
  </si>
  <si>
    <t>Reagentų reikalavimai</t>
  </si>
  <si>
    <t>Naudojami reagentai turi būti vienoje vienkartinėje kasetėje/strypelyje – viena kasetė/strypelis vienam tyrimui. Reagentų stabilumas atidarius pakuotę – iki galiojimo pabaigos, nurodytos ant pakuotės</t>
  </si>
  <si>
    <t>Skystos atliekos</t>
  </si>
  <si>
    <t>Nėra skystų atliekų</t>
  </si>
  <si>
    <t>Laboratorinis vanduo</t>
  </si>
  <si>
    <t>Analizatorius nenaudoja laboratorinio vandens</t>
  </si>
  <si>
    <t>Kontrolių atlikimas, pagal gamintojo rekomendacijas, tik kartu su kalibracija. Laikotarpiu tarp kalibracijų gamintojas garantuoja reagentų stabilumą ir patikimumą.</t>
  </si>
  <si>
    <t>Brūkšninių kodų skaitytuvai</t>
  </si>
  <si>
    <t>Dviejų tipų brūkšninių kodų skaitytuvai: rankinis brūkšninių kodų skaitytuvas naudojamas mėginio ID įvesti ir brūkšninių kodų skaitytuvas  prietaiso viduje identifikuoja reagentų juosteles.</t>
  </si>
  <si>
    <t>Matavimo metodas</t>
  </si>
  <si>
    <t>ELFA metodas (Su fermentais susijęs fluorescencinis metodas)</t>
  </si>
  <si>
    <t>Vienkartinių antgalių sistema</t>
  </si>
  <si>
    <t>Tyrimų atlikimui turi būti naudojama vienkartinių antgalių sistema.</t>
  </si>
  <si>
    <t>Kalibracijų dažnumas</t>
  </si>
  <si>
    <t>Kalibracija turi būti atliekama ne dažniau kaip 2 kartus per mėnesį</t>
  </si>
  <si>
    <t>Mėginio tūris</t>
  </si>
  <si>
    <t>Mėginio tūris ne daugiau 200 µl</t>
  </si>
  <si>
    <t>Našumas</t>
  </si>
  <si>
    <t>Galimybė vienu metu atlikti ne mažiau 2 skirtingų tyrimų.</t>
  </si>
  <si>
    <t>Komplektacija</t>
  </si>
  <si>
    <t>Eil.
Nr.</t>
  </si>
  <si>
    <t>Parametrai (specifikacija)</t>
  </si>
  <si>
    <t>Parametro reikšmė</t>
  </si>
  <si>
    <t>Kokybės kontrolė</t>
  </si>
  <si>
    <t>Atmintis</t>
  </si>
  <si>
    <t>Kalibracija</t>
  </si>
  <si>
    <t>Būtina. Pateikti gamintojo raštą.</t>
  </si>
  <si>
    <t xml:space="preserve">Nedidelis, statomas antstalo. Vienu metu galima tirti ne mažiaukaip 12 mėginių. </t>
  </si>
  <si>
    <t>53</t>
  </si>
  <si>
    <t>57</t>
  </si>
  <si>
    <t>64</t>
  </si>
  <si>
    <t>64.1</t>
  </si>
  <si>
    <t>64.2</t>
  </si>
  <si>
    <t xml:space="preserve">Vienoje plokštelėje 25 duobutės.  </t>
  </si>
  <si>
    <t>500 ml</t>
  </si>
  <si>
    <t>Standartinės bakterijų suspensijos drumstumo matavimo kontrolei. 16 mm  mėgintuvėliuose 0,5; 1,0; 2,0; 3,0; 4,0 McF rinkinys</t>
  </si>
  <si>
    <t>Etaloninės mikroorganizmų padermės</t>
  </si>
  <si>
    <t>vidaus kokybės kontrolei</t>
  </si>
  <si>
    <t>Imunologinis analizatorius žymenų kiekybiniam nustatymui iš plazmos, serumo, smegenų skysčio mėginių. Ne senesnis negu 3 metai nuo pagaminimo datos</t>
  </si>
  <si>
    <t>1.</t>
  </si>
  <si>
    <t>Anti-A (spalvotas reagentas)</t>
  </si>
  <si>
    <t>Anti-B (spalvotas reagentas)</t>
  </si>
  <si>
    <t>Anti-AB</t>
  </si>
  <si>
    <t>Anti-RhD IgM</t>
  </si>
  <si>
    <t>Matavimo principas</t>
  </si>
  <si>
    <t>Reagentų sistema</t>
  </si>
  <si>
    <t>Analizatoriaus paskirtis</t>
  </si>
  <si>
    <t>Eil. Nr.</t>
  </si>
  <si>
    <t>Reagentai gliukozės tyrimams</t>
  </si>
  <si>
    <t>Fermentinis, amperometrinis</t>
  </si>
  <si>
    <t>Elektrodas</t>
  </si>
  <si>
    <t>Chip - sensorius</t>
  </si>
  <si>
    <t>Mėginių vietų kiekis rotoriuje</t>
  </si>
  <si>
    <t>Ne mažiau 15 vietų</t>
  </si>
  <si>
    <t>Papildomos vietos rotoriuje</t>
  </si>
  <si>
    <t>2 standarto, 2 kontrolių ir 1-a skubiemstyrimams</t>
  </si>
  <si>
    <t>Matavimo ribos</t>
  </si>
  <si>
    <t>Gliukozė: 0,5 – 50 mmol/L (9-900 mg/dL)</t>
  </si>
  <si>
    <t>Analizatoriaus sparta</t>
  </si>
  <si>
    <t>Ne mažiau 100 tyr./val.</t>
  </si>
  <si>
    <t>Matavimo tikslumas</t>
  </si>
  <si>
    <t>iki 1,5 % esant 12,0 mmol/l</t>
  </si>
  <si>
    <t>Atsikartojamumas</t>
  </si>
  <si>
    <t>iki 3,0% 10-čiai mėginių prie 12 mmol/L</t>
  </si>
  <si>
    <t>Instaliuoto sensoriaus tarnavimo laikas</t>
  </si>
  <si>
    <t>Gliukozės analitei: ne mažiau kaip 60 dienų arba 7000 tyrimų</t>
  </si>
  <si>
    <t>Tiriamoji medžiaga</t>
  </si>
  <si>
    <t>Kraujas, serumas, plazma</t>
  </si>
  <si>
    <t>Ne daugiau nei 20 mikrolitrų</t>
  </si>
  <si>
    <t>Ne mažiau kaip trys kalibracijų tipai</t>
  </si>
  <si>
    <t xml:space="preserve">1. pradedant (kalibravimas vyksta prieš kiekvieną matavimą), </t>
  </si>
  <si>
    <t xml:space="preserve">2. periodiškai  vyksta automatiškai kas 60 minučių), </t>
  </si>
  <si>
    <t>3. pagal laiko skaičiavimą (kalibravimas vyksta praėjus 60 minučių po paskutinio kalibravimo prieš pradedant ėminių/mėginių matavimą)</t>
  </si>
  <si>
    <t>Lusto jutiklio patikra</t>
  </si>
  <si>
    <t>Būtina. Turi būti lusto jutiklio selektyvumo patikrinimas - mechaninio vientisumo (nepažeistumo) įvertinimui. Patikra atliekama su orginaliais gamintojo patikros tirpalais.</t>
  </si>
  <si>
    <t>Linijiškumo patikra</t>
  </si>
  <si>
    <t>Būtina. Turi būti linijiškumo patikrinimas - verifikuoti (patvirtinti) tikslumą su orginaliais gamintojo patikros tirpalais.</t>
  </si>
  <si>
    <t>Parametrų normos ribos</t>
  </si>
  <si>
    <t>Nustatomos operatoriaus</t>
  </si>
  <si>
    <t>Displėjus</t>
  </si>
  <si>
    <t>Grafinis, sensorinis</t>
  </si>
  <si>
    <t>Jei nepatenkama į nustatytas ribas mėginys turi būti matuojamas automatiškai pakartotinai iš tos pačios mėginio kiuvetės</t>
  </si>
  <si>
    <t>Drabiniai reagentai</t>
  </si>
  <si>
    <t>Visi reagentai ir kontrolės išpilstyti ir paruošti naudojimui</t>
  </si>
  <si>
    <t>Brūkšninių kodų skaitytuvas</t>
  </si>
  <si>
    <t>Integruotas analizatoriuje, nuskaitantis brūkšninį kodą nuo būgne įstatytų mėgintuvėlių</t>
  </si>
  <si>
    <t>Ne mažiau 400 tyrimų rezultatų</t>
  </si>
  <si>
    <t xml:space="preserve">Reagentai kraujo grupių, Rh nustatymui monokloniniais serumais  </t>
  </si>
  <si>
    <t>Mėginio kiekis</t>
  </si>
  <si>
    <t>Analizatorius – 3 vnt. (pavadinimas, tipas/modelis, gamintojas)</t>
  </si>
  <si>
    <t>16.</t>
  </si>
  <si>
    <t>Standartinių eritrocitų rinkinys  (A1,A2,B,O pozicijų) monoklonų kontrolei</t>
  </si>
  <si>
    <t xml:space="preserve">To paties gamintojo kaip ir monokloniniai serumai. Galiojimo laikas turi būti  ne mažesnis 30 k. d. nuo pristatymo datos. </t>
  </si>
  <si>
    <t xml:space="preserve">Skystų monoklonų metodas. Pakuotė buteliukas - lašintuvas, turi būti galimybė užsakyti skirtingų serijų reagentus. Pakuotė ≤10 ml.  </t>
  </si>
  <si>
    <t xml:space="preserve">Helmintų (kirminų kiaušinėlių  ir pirmuonių cistų) nustatymas išmatose </t>
  </si>
  <si>
    <t xml:space="preserve">Koncentracijos metodas. Rinkinys  skirtas švariai ir efektyviai helmintų kiaušinėlių ir lervų, pirmuonių cistų ir oocistų išskyrimui iš išmatų. Rinkinys  paruoštas naudojimui: reagentai, mėgintuveliai, kitos reikalingos tyrimui priemonės. </t>
  </si>
  <si>
    <t>1 vnt.</t>
  </si>
  <si>
    <t>10000 vnt.</t>
  </si>
  <si>
    <t>2 vnt.</t>
  </si>
  <si>
    <t>Nacryl 5 plokštelės, kraujo grupių tyrimams atlikti (agliutinaciajai stebėti)</t>
  </si>
  <si>
    <t xml:space="preserve">Sistemos tipas </t>
  </si>
  <si>
    <t>Kokybiniai ir techniniai reikalavimai tyrimui</t>
  </si>
  <si>
    <t>Mėginių įvedimas</t>
  </si>
  <si>
    <t xml:space="preserve">Automatizuotas  mikroskopinis  šlapimo tyrimas </t>
  </si>
  <si>
    <t>Automatizuotai atlikti šlapimo natyvinio (ne centrifuguoto) šlapimo mikroskopinį tyrimą</t>
  </si>
  <si>
    <t>Išorinis valdantysis kompiuteris su klaviatūra, pele ir monitoriumi. Privalomas nepertraukiamas srovės šaltinis.</t>
  </si>
  <si>
    <t>Ne daugiau kaip 3 ml</t>
  </si>
  <si>
    <t>Integruotas prietaiso viduje</t>
  </si>
  <si>
    <t>Ne dažniau kaip vieną kartą per mėnesį</t>
  </si>
  <si>
    <t xml:space="preserve">Suma, EUR be PVM </t>
  </si>
  <si>
    <t xml:space="preserve">Suma, EUR su PVM </t>
  </si>
  <si>
    <t xml:space="preserve"> Pilnai automatizuotas. Naujas. Pagamintas ne anksčiau kaip 2017m., su spausdintuvu, nurodant spausdintuvo modelį, technines charakteristikas</t>
  </si>
  <si>
    <t>Nustatomi parametrai</t>
  </si>
  <si>
    <t xml:space="preserve">Ne mažiau  90 mėginių per valandą. </t>
  </si>
  <si>
    <t>Visa informacija apie reagentus nuskaitoma brūkšninio kodo pagalba ir saugoma sistemoje.</t>
  </si>
  <si>
    <t>Vartotojui turi būti prieinama informacija apie reagentų likutį.</t>
  </si>
  <si>
    <t>Sauga</t>
  </si>
  <si>
    <t>Vartotojams suteikiami slaptažodžiai su skirtingomis prieigos prie sistemos teisėmis.</t>
  </si>
  <si>
    <t xml:space="preserve"> MIKROBIOLOGINIAI  TYRIMAI </t>
  </si>
  <si>
    <t>4. Reagentų galiojimo terminas ne trumpesnis kaip 3 mėnesiai nuo pristatymo dienos.</t>
  </si>
  <si>
    <t>Analizatoriai:  (pavadinimas, tipas / modelis, gamintojas</t>
  </si>
  <si>
    <t xml:space="preserve">Automatinė mikroskopijos programinė įranga turi klasifikuoti šlapime esančias daleles  pagal dydį, formą, kontrastą ir tekstūrą ne mažiau kaip į 20 kategorijų </t>
  </si>
  <si>
    <t>Mikroskopijos programinė įranga turi automatiškai klasifikuoti šlapime esančias daleles  pagal dydį, formą, kontrastą ir tekstūrą ne mažiau kaip į 20 kategorijų</t>
  </si>
  <si>
    <t>Eritrocitai, mikrocitai, akantoidiniai eritrocitai, kiti poikilocitai, leukocitai, leukocitų sankaupos, plokštaus epitelio ląstelės, inkstinio epitelio ląstelės, pereinamojo epitelio ląstelės, hialininiai cilindrai, vaškiniai cilindrai, grūdėti cilindrai, kiti cilindai,  bakterijos , gleivės, spermatozoidai, kalcio oksalato kristalai, šlapimo rūgšties kristalai, magnio amonio fosfato kristalai, pseudohifai, mielės.</t>
  </si>
  <si>
    <t xml:space="preserve"> Mėginio kiekis</t>
  </si>
  <si>
    <t>Įsiurbimo tūris</t>
  </si>
  <si>
    <t>Analizatoriuje integruotas automatinis šlapimo mėginių padavimas</t>
  </si>
  <si>
    <t>Ne daugiau kaip 2 ml</t>
  </si>
  <si>
    <t>Analizatoriai turi būti pagaminti ne seniau kaip prieš tris metus iki pasiūlymų pateikimo datos. 2vnt. Skirtingais veiklos adresais</t>
  </si>
  <si>
    <t>Dviejų lygių (ne mažiau). Analizatoriaus programinė įranga turi užtikrinti galimybę iš statistinių duomenų sudaryti ir atspausdinti kontrolinius brėžinius.</t>
  </si>
  <si>
    <t>Sistemos techniniai parametrai ir programinė įranga kartu turi būti pajėgūs pateikti operatoriui ląstelių vaizdus</t>
  </si>
  <si>
    <t xml:space="preserve">Automatinė šlapimo tyrimų sistema pateikia pakitusių (dismorfinių) eritrocitų dalį procentais ir eritrocitų skaičių mikrolitre (RBC/µl) arba eritrocitų skaičių didžiojo padidinimo lauke (RBC/HPF). </t>
  </si>
  <si>
    <t xml:space="preserve"> Duomenų apdorojimo programoje pateikiamas atskiras kiekvieno šlapimo komponento kadruotas vaizdas atskiroje gardelėje, peržiūrimas kompiuterio ekrane.</t>
  </si>
  <si>
    <t>Vartotojas turi galimybę perklasifikuoti nediferencijuotas / netinkamai diferencijuotas daleles.</t>
  </si>
  <si>
    <t xml:space="preserve"> Brūkšninių kodų skaitytuvu</t>
  </si>
  <si>
    <t>Reagentai matuojamiems parametrams: WBC, RBC, HGB, HCT, MCV, MCH, MCHC, RDW (RDW CV ir RDW-SD), PLT, MPV, NE (#, %) , LY (#, %) , MO (#, %) , EO (#, %) , BA (#, %) , PCT, MPV, PDW, P-LCR</t>
  </si>
  <si>
    <t>WBC, RBC, HGB, HCT, MCV, MCH, MCHC, RDW (RDW CV ir RDW-SD), PLT, MPV, NE (#, %) , LY (#, %) , MO (#, %) , EO (#, %) , BA (#, %) , PCT, MPV, PDW, P-LCR</t>
  </si>
  <si>
    <t>Mėginio kiekis, sunaudojamas matavimui atlikti, ne daugiau: 200 µL iš uždaro mėgintuvėlio automatiniame mėginių padavimo režime, 90 µL iš  mėgintuvėlio/mikromėgintuvėlio STAT pozicijoje.</t>
  </si>
  <si>
    <t>Kokybės kontrolė - visiems CE IVD parametrams patikrinti analizatoriaus gamintojas turi pateikti savo gamybos kontroles arba trečiosios šalies kontroles.</t>
  </si>
  <si>
    <t>64 PIRKIMO DALIS - REAGENTAI KRAUJO GRUPIŲ, Rh NUSTATYMUI MONOKLONINIAIS SERUMAIS</t>
  </si>
  <si>
    <t>64.3</t>
  </si>
  <si>
    <t>64.4</t>
  </si>
  <si>
    <t>64.5</t>
  </si>
  <si>
    <t>64.6</t>
  </si>
  <si>
    <t>64.7</t>
  </si>
  <si>
    <t>83 PIRKIMO DALIS - REAGENTAI BEI PAPILDOMOS PRIEMONĖS AUTOMATIZUOTAM KRAUJO TYRIMUI ATLIKTI</t>
  </si>
  <si>
    <t>7,1</t>
  </si>
  <si>
    <t>8,1</t>
  </si>
  <si>
    <t>9,1</t>
  </si>
  <si>
    <t>10,1</t>
  </si>
  <si>
    <t>11,1</t>
  </si>
  <si>
    <t>12,1</t>
  </si>
  <si>
    <t>150 vnt.</t>
  </si>
  <si>
    <t>Kapiliarai ėminio paėmimui (papildomi)</t>
  </si>
  <si>
    <t>PTH</t>
  </si>
  <si>
    <t>Neigiama RhD kontrolė (spalvotas reagentas)</t>
  </si>
  <si>
    <t>1. Tiekėjas privalo įvertinti ir įrašyti visus reikiamas reagentus, kalibratorius, kontrolines medžiagas, papildomas priemones, reikalingas tyrimui atlikti.</t>
  </si>
  <si>
    <t>1.  Analizatorius  turi būti suderinamas su Perkančiosios organizacijos naudojama Laboratorijos informacine sistema „LabdataLIMS“ (toliau – LIMS). Tiekėjas turi pateikti visas būtinas licencijas, tvarkykles ar kitą būtiną programinę įrangą, užtikrinančią Įrenginių komunikavimą su informacine sistema, nereikalaujant papildomų Perkančiosios organizacijos lėšų - turi būti įskaičiuoti į paslaugų kainą. Tiekėjas turės parengti integracines sąsajas su LIMS: prijungti, sukonfigūruoti ir ištestuoti Siūlomų įrenginių komunikavimą. Darbai turi būti atlikti nereikalaujant papildomų Perkančiosios organizacijos lėšų – visa paslaugos apimtis turi būti numatyta ir įtraukta į Pirkimo pasiūlymą.</t>
  </si>
  <si>
    <t xml:space="preserve"> Pastaba: jei siūlomi tik reagentai įstaigos turimiems analizatoriams, analizatorių techninės specifikacijos lentelių pildyti nereikia.</t>
  </si>
  <si>
    <t xml:space="preserve">3. Visos siūlomos prekės turi būti tinkamos darbui su siūlomais analizatoriais.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</si>
  <si>
    <t>6. Jei teikiamas lygiavertis prietaisas panaudai, Tiekėjas turi tai pažymėti pasiūlyme ir kartu su pasiūlymu pateikti visus būtinus prietaiso lygiavertiškumą įrodančius dokumentus</t>
  </si>
  <si>
    <t>4 .	Jei siūloma sistema generuoja skystas atliekas,  susidarančių skystų atliekų utilizavimo sistemos, jos ekploatacijos kaina visam sutarties galiojimo periodui turi būti įtraukata į pasiūlymo kainą.</t>
  </si>
  <si>
    <t>5 .	Turi būti nenutrūkstamas ryšys su nuotoliniu pagalbos teikimo centru, leidžiančiu greičiau nustatyti ir pašalinti gedimus, įvertinti sistemos būklę, nuotoliniu būdu instaliuoti tyrimų protokolus, perduoti kitus duomenis.  Tiekėjas turi užtikrinti analizatoriaus  nepertraukiamą techninį aptarnavimą visą parą . Gavus pranešimą apie analizatoriaus gedimą, tiekėjas nedelsiant turi pašalinti sutrikimus prisijungus nuotoliniu būdu arba kitomis priemonėmis.  Nepavykus sutaisyti analizatoriaus per 7 darbo dienas, turi būti pakeičiamas kitu tokiu pačiu analizatoriumi.</t>
  </si>
  <si>
    <t>76  PIRKIMO DALIS - REAGENTAI BEI PAPILDOMOS PRIEMONĖS GLIUKOZĖS  TYRIMŲ  ANALIZATORIUI "Biosen C-line"(įstaigos nuosavybė 2 vnt.) ir  PANAUDAI (4vnt.) arba siūlyti 6 lygiaverčius analizatorius</t>
  </si>
  <si>
    <t>Reagentai ir papildomos priemonės gliukozės tyrimų  analizatoriui "Biosen C-line"arba jam  lygiaverčiam pagal panaudą ( 6 analizatoriai skirtingais veiklos adresais,  kai nėra galimybės naudoti tą pačią kontrolinės medžiagos pakuotę vidaus kokybės kontrolei)</t>
  </si>
  <si>
    <r>
      <t xml:space="preserve">83.2  </t>
    </r>
    <r>
      <rPr>
        <b/>
        <sz val="10"/>
        <rFont val="Times New Roman"/>
        <family val="1"/>
        <charset val="186"/>
      </rPr>
      <t>Reikalavimai 5-JŲ DIFERENCIACIJŲ HEMATOLOGINIŲ  TYRIMŲ SISTEMOS ANALIZATORIUI</t>
    </r>
  </si>
  <si>
    <t>83.1. Reagentai bei papildomos priemonės 5-ių diferenciacijų hematologinių tyrimų sistemos analizatoriui   3 vnt.  panaudai, 2 veiklos adresai</t>
  </si>
  <si>
    <r>
      <t>63.</t>
    </r>
    <r>
      <rPr>
        <b/>
        <sz val="10"/>
        <rFont val="Times New Roman"/>
        <family val="1"/>
        <charset val="186"/>
      </rPr>
      <t xml:space="preserve"> PIRKIMO DALIS - REAGENTAI IR PAPILDOMOS PRIEMONĖS AUTOMATINEI ŠLAPIMO DALELIŲ (MIKROSKOPIJOS) ANALIZAVIMO SISTEMAI </t>
    </r>
    <r>
      <rPr>
        <b/>
        <sz val="10"/>
        <rFont val="Times New Roman"/>
        <family val="1"/>
      </rPr>
      <t xml:space="preserve"> (2vnt.)</t>
    </r>
  </si>
  <si>
    <r>
      <t>63.1</t>
    </r>
    <r>
      <rPr>
        <b/>
        <sz val="9"/>
        <rFont val="Times New Roman"/>
        <family val="1"/>
        <charset val="186"/>
      </rPr>
      <t xml:space="preserve">. Reagentai bei papildomos priemonės automatinei šlapimo dalelių (MIKROSKOPIJOS) analizavimo sistemai  </t>
    </r>
  </si>
  <si>
    <t xml:space="preserve">15 vnt. </t>
  </si>
  <si>
    <t>20000 vnt.</t>
  </si>
  <si>
    <t>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t>
  </si>
  <si>
    <t xml:space="preserve">3 .	Jei siūloma sistema naudoja purifikuotą vandenį,  purifikuoto vandens gamybos kaina (kartu su įranga) turi būti įskaičiuota į pasiūlymo kainą </t>
  </si>
  <si>
    <t>5. Jeigu pageidaujamam tyrimui atlikti prie reagentų pagalbinės priemonės nenaudojamos, lentelėje nurodoma 0 (nulis).</t>
  </si>
  <si>
    <r>
      <t xml:space="preserve">108.2  </t>
    </r>
    <r>
      <rPr>
        <b/>
        <sz val="10"/>
        <rFont val="Times New Roman"/>
        <family val="1"/>
        <charset val="186"/>
      </rPr>
      <t>Reikalavimai  IMUNOLOGINIŲ TYRIMŲ ANALIZATORIUI</t>
    </r>
  </si>
  <si>
    <t xml:space="preserve">108.1. Reagentai bei papildomos priemonės automatiniam imunologiniam analizatoriui </t>
  </si>
  <si>
    <t>108 pirkimo dalies palyginamoji kaina Eur:</t>
  </si>
  <si>
    <t xml:space="preserve">108  PIRKIMO DALIS - REAGENTAI BEI PAPILDOMOS PRIEMONĖS AUTOMATINIAM IMUNOLOGINIAM ANALIZATORIUI "MiniVidas" (įstaigos nuosavybė) ir ANALIZATORIUI "MiniVidas" panaudai 1 vnt.  arba  lygiaverčiui analizatoriui  pagal panaudą 2 vnt.,  ne senesniems kaip 3 metai nuo pagaminimo datos  </t>
  </si>
  <si>
    <t>83 pirkimo dalies palyginamoji kaina Eur:</t>
  </si>
  <si>
    <t>76 pirkimo dalies palyginamoji kaina Eur:</t>
  </si>
  <si>
    <t>64 pirkimo dalies palyginamoji kaina Eur:</t>
  </si>
  <si>
    <t>63 pirkimo dalies palyginamoji kaina Eur:</t>
  </si>
  <si>
    <t>57 pirkimo dalies palyginamoji kaina Eur:</t>
  </si>
  <si>
    <t>53 pirkimo dalies palyginamoji kaina Eur:</t>
  </si>
  <si>
    <t xml:space="preserve">                                                                                18  pirkimo dalies palyginamoji kaina Eur:</t>
  </si>
  <si>
    <t xml:space="preserve">                                                                                 16 pirkimo dalies palyginamoji kaina Eur:</t>
  </si>
  <si>
    <r>
      <rPr>
        <b/>
        <sz val="10"/>
        <color rgb="FFFF0000"/>
        <rFont val="Times New Roman"/>
        <family val="1"/>
        <charset val="186"/>
      </rPr>
      <t>Pagal pirkimo sąlygų 5.10.7. p.</t>
    </r>
    <r>
      <rPr>
        <b/>
        <sz val="10"/>
        <rFont val="Times New Roman"/>
        <family val="1"/>
        <charset val="186"/>
      </rPr>
      <t xml:space="preserve"> Siūlomos prekės tikslūs parametrai ir parametrą pagrindžiantis dokumento puslapis (dokumentacijoje tiksliai pažymimas techninis parametras)</t>
    </r>
  </si>
  <si>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</si>
  <si>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</si>
  <si>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</si>
  <si>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</si>
  <si>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</si>
  <si>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</si>
  <si>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</si>
  <si>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</si>
  <si>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</si>
  <si>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</si>
  <si>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</si>
  <si>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</si>
  <si>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</si>
  <si>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</si>
  <si>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</si>
  <si>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</si>
  <si>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</si>
  <si>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</si>
  <si>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</si>
  <si>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</si>
  <si>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</si>
  <si>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</si>
  <si>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</si>
  <si>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</si>
  <si>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</si>
  <si>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</si>
  <si>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</si>
  <si>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</si>
  <si>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</si>
  <si>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</si>
  <si>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</si>
  <si>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</si>
  <si>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</si>
  <si>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</si>
  <si>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</si>
  <si>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</si>
  <si>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</si>
  <si>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</si>
  <si>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</si>
  <si>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</si>
  <si>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</si>
  <si>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</si>
  <si>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</si>
  <si>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</si>
  <si>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r>
      <t>63.</t>
    </r>
    <r>
      <rPr>
        <b/>
        <sz val="10"/>
        <rFont val="Times New Roman"/>
        <family val="1"/>
        <charset val="186"/>
      </rPr>
      <t xml:space="preserve"> 2 Reikalavimai automatinei šlapimo dalelių (MIKROSKOPIJOS) analizavimo sistemai  (2 vnt. panaudai)</t>
    </r>
  </si>
  <si>
    <t>76.2 REIKALAVIMAI  GLIUKOZĖS TYRIMŲ  ANALIZATORIUI PANAUDAI</t>
  </si>
  <si>
    <t>Subtiekimo sutartis, ketinimų protokolas, preliminarios sutartys ar kiti dokumentai, patvirtinantys, kad laimėjus pirkimą tiekėjui bus prieinami kitų ūkio subjektų ištekliai (jei pasitelkiami kvalifikacijos atitikimui)</t>
  </si>
  <si>
    <t xml:space="preserve"> REAGENTAI IR PAPILDOMOS PRIEMONĖS  LABORATORINIAMS TYRIMAMS </t>
  </si>
  <si>
    <t>REAGENTŲ BEI PAPILDOMŲ PRIEMONIŲ PAVADINIMAI, PRELIMINARŪS KIEKIAI IR ĮKAINIAI</t>
  </si>
  <si>
    <t xml:space="preserve">         Techninė specifikacija ir pasiūlymo forma</t>
  </si>
  <si>
    <t>Pakuotėje 40 mėgintuvėlių su reagentais (Apacor, mini Parasep SF, 108801)</t>
  </si>
  <si>
    <t>1 vnt/25 duobutės 
(Hydrex Diagnostics, Serowhite 5, HXSB5)</t>
  </si>
  <si>
    <t>10 ml (200 tyr) (Diagast, Anti-A, 70540)</t>
  </si>
  <si>
    <t>10 ml (200 tyr) (Diagast, Anti-B, 70541)</t>
  </si>
  <si>
    <t>10 ml (200 tyr) (Diagast, Anti-AB, 70503)</t>
  </si>
  <si>
    <t>10 ml (200 tyr) (Diagast, Anti-D IgM, 71000)</t>
  </si>
  <si>
    <t>10 ml (200 tyr)(Diagast, Anti-D totem, 71010)</t>
  </si>
  <si>
    <t>10 ml (200 tyr) (Diagast, Neg Control, 79000)</t>
  </si>
  <si>
    <t>4x5 ml (100 tyr.) (Diagast, Hematest A1,A2,B,O, 51999)</t>
  </si>
  <si>
    <t>Anti-RhD IgM,IgG</t>
  </si>
  <si>
    <t>76.1. Reagentai bei papildomos priemonės gliukozės  tyrimų  analizatoriui (6 vnt.) (Biosen C_line)</t>
  </si>
  <si>
    <t>Sisteminis gliukozės tirpalas 2500 ml</t>
  </si>
  <si>
    <t>Mėgintuvėliai su kapiliarais (5x200 vnt.)</t>
  </si>
  <si>
    <t>Gliukozės sensorius Biosen C_line (type II)</t>
  </si>
  <si>
    <t>Valymo tirpalas ir baltymų valiklis (5 vnt.)</t>
  </si>
  <si>
    <t>Kontrolė ReadyCon Norm (25 vnt.)</t>
  </si>
  <si>
    <t>Kontrolė ReadyCon Pat (25 vnt.)</t>
  </si>
  <si>
    <t>Multi standartinis tirpalas 12 mmol/L (50x2 ml)</t>
  </si>
  <si>
    <t>Termo popierius 110x12x45 mm</t>
  </si>
  <si>
    <t>Pompos žarnelė su fiksatoriais</t>
  </si>
  <si>
    <t>Keitiklis C_line</t>
  </si>
  <si>
    <t>Flow cell with tube</t>
  </si>
  <si>
    <t>Sensor test solution for glucose and lactate (20 vnt.)</t>
  </si>
  <si>
    <t xml:space="preserve">Linearity test kit </t>
  </si>
  <si>
    <t>1.2</t>
  </si>
  <si>
    <t>1.3</t>
  </si>
  <si>
    <t>1.4</t>
  </si>
  <si>
    <t>1.5</t>
  </si>
  <si>
    <t>1.6</t>
  </si>
  <si>
    <t>1.7</t>
  </si>
  <si>
    <t>1.8</t>
  </si>
  <si>
    <t>1.9</t>
  </si>
  <si>
    <t>1.10</t>
  </si>
  <si>
    <t>1.11</t>
  </si>
  <si>
    <t>1.12</t>
  </si>
  <si>
    <t>1.13</t>
  </si>
  <si>
    <t>110 mm, Termo popierius 110x12x45 mm</t>
  </si>
  <si>
    <t>EKF Diagnostic, Flow cell with tube, 5206-1245-1303</t>
  </si>
  <si>
    <t>EKF Diagnostic, Sensor test solution for glucose and lactate (20 vnt.), 5130-6055</t>
  </si>
  <si>
    <t>Gamintojas, prekės pavadinimas , kodas</t>
  </si>
  <si>
    <t xml:space="preserve">2,5 L </t>
  </si>
  <si>
    <t xml:space="preserve">5x200 vnt. </t>
  </si>
  <si>
    <t>5 vnt.</t>
  </si>
  <si>
    <t xml:space="preserve">1 vnt. </t>
  </si>
  <si>
    <t>20vnt.</t>
  </si>
  <si>
    <t>6x1ml</t>
  </si>
  <si>
    <t>25 vnt.</t>
  </si>
  <si>
    <t>50x2 ml</t>
  </si>
  <si>
    <t xml:space="preserve">Plastikiniai kapiliarai
</t>
  </si>
  <si>
    <t>10x100 vnt.</t>
  </si>
  <si>
    <t>EKF Diagnostic, Plastikiniai kapiliarai, 7202-4802-7273</t>
  </si>
  <si>
    <t>EKF Diagnostic, Linearity test kit, 0209-0102-391</t>
  </si>
  <si>
    <t>Hemolynac 310 (250ml)</t>
  </si>
  <si>
    <t>Hemolynac 510 (250ml)</t>
  </si>
  <si>
    <t>Isotonac 4 (20L)</t>
  </si>
  <si>
    <t>Cleanac 710 (3L)</t>
  </si>
  <si>
    <t>Cleanac 810 (3x15ml)</t>
  </si>
  <si>
    <t xml:space="preserve">Kontrolinis kraujas </t>
  </si>
  <si>
    <t>MEK calibrator</t>
  </si>
  <si>
    <t>Spausdintuvo popierius</t>
  </si>
  <si>
    <t>Spausdintuvo kasetė</t>
  </si>
  <si>
    <t>250ml</t>
  </si>
  <si>
    <t>20L</t>
  </si>
  <si>
    <t>3L</t>
  </si>
  <si>
    <t>3x15ml</t>
  </si>
  <si>
    <t>3ml</t>
  </si>
  <si>
    <t>but.</t>
  </si>
  <si>
    <t>500 lapų</t>
  </si>
  <si>
    <t>vnt.</t>
  </si>
  <si>
    <t>Nihon Kohden Firenze, Hemolynac 310, 250ml; MK-310WI-n</t>
  </si>
  <si>
    <t>Nihon Kohden Firenze, Hemolynac 510, 250ml; MK-510WI-n</t>
  </si>
  <si>
    <t>Nihon Kohden Firenze, Isotonac 4, 20l; MEK-641 I-n</t>
  </si>
  <si>
    <t>Nihon Kohden Firenze, Cleanac 710, 3L; MK-710WI</t>
  </si>
  <si>
    <t>Nihon Kohden, Cleanac 810 (3x15ml); JPN MK-810W</t>
  </si>
  <si>
    <t>Nihon Kohden, Kontrolinis kraujas aukštas 3ml / Kontrolinis kraujas normalus 3ml/ Kontrolinis kraujas žemas 3ml; MEK-5D-H-n; MEK-5D-N-n; MEK-5D-L-n</t>
  </si>
  <si>
    <t>Nihon Kohden, MEK-Calibrator; MEK-CAL-n</t>
  </si>
  <si>
    <t>A4 popierius, baltas; A4-B</t>
  </si>
  <si>
    <t>Kasetė Canon LBP-6030  spausdintuvui; Cartridge 725</t>
  </si>
  <si>
    <t xml:space="preserve"> Mėgintuvėlis 12 ml, 110x17 mm, PP</t>
  </si>
  <si>
    <t>Dirui Industrial, Standartinis tirpalas FUS-100 125 ml, 2322006001(232030201201)</t>
  </si>
  <si>
    <t>Sarstedt, Mėgintuvėlis 12 ml, 110x17 mm, PP, 57.527</t>
  </si>
  <si>
    <t>FE kalibratorius (125 ml)</t>
  </si>
  <si>
    <t xml:space="preserve"> FE Control II  teigiama (125 ml)</t>
  </si>
  <si>
    <t xml:space="preserve"> FE Control II  neigiama (125ml)</t>
  </si>
  <si>
    <t>Detergentas (500 ml)</t>
  </si>
  <si>
    <t>Apsauginis tirpalas (20L)</t>
  </si>
  <si>
    <t>Dirui Industrial, Neigiama QC,  FE Control II  neigiama (125ml), 3009394</t>
  </si>
  <si>
    <t>FE Focus B (125 ml)</t>
  </si>
  <si>
    <t>Dirui Industrial,  FE Focus B (125 ml), 3009374</t>
  </si>
  <si>
    <t>Dirui Industrial, Detergentas, 3019896</t>
  </si>
  <si>
    <t>Dirui Industrial, Apsauginis tirpalas FUS100(20L), 3019895</t>
  </si>
  <si>
    <t>125 ml</t>
  </si>
  <si>
    <t>Diluentas (500ml)</t>
  </si>
  <si>
    <t>Dirui Industrial, Diluentas, 3002404</t>
  </si>
  <si>
    <t>Dirui Industrial,  FE Control II  teigiama Level 3 (125 ml), 3009389</t>
  </si>
  <si>
    <t>60 testų (bioMerieux, VIDAS HBs Ag Ultra, 30315)</t>
  </si>
  <si>
    <t>30 testų (bioMerieux, VIDAS HBc IgM II, 30439)</t>
  </si>
  <si>
    <t>60 testų (bioMerieux, VIDAS Anti-HBc Total II, 30314)</t>
  </si>
  <si>
    <t>60 testų (bioMerieux, VIDAS Anti-HBs Total Quick, 30318)</t>
  </si>
  <si>
    <t>30 testų (bioMerieux, VIDAS Hbe Ag/Anti Hbe Total, 30305)</t>
  </si>
  <si>
    <t>30 testų (bioMerieux, VIDAS HAV IgM, 30307)</t>
  </si>
  <si>
    <t>60 testų (bioMerieux, VIDAS Anti-HCV, 30308)</t>
  </si>
  <si>
    <t>60 testų (bioMerieux, VIDAS Toxo IgG, 30210)</t>
  </si>
  <si>
    <t>60 testų (bioMerieux, VIDAS Toxo IgM, 30202)</t>
  </si>
  <si>
    <t>60 testų (bioMerieux, VIDAS CMV IgG, 30204)</t>
  </si>
  <si>
    <t>30 testų (bioMerieux, VIDAS CMV IgM, 30205)</t>
  </si>
  <si>
    <t>60 testų (bioMerieux, VIDAS Varicella-Zoster IgG, 30217)</t>
  </si>
  <si>
    <t>30 testų (bioMerieux, VIDAS EBV VCA/EA IgG, 30236)</t>
  </si>
  <si>
    <t>30 testų (bioMerieux, VIDAS EBV VCA IgM, 30237)</t>
  </si>
  <si>
    <t>60 testų (bioMerieux, VIDAS Lyme IgG, 30320)</t>
  </si>
  <si>
    <t>60 testų (bioMerieux, VIDAS Lyme IgM, 30319)</t>
  </si>
  <si>
    <t>60 testų (bioMerieux, VIDAS HIV Duo Quick, 30447)</t>
  </si>
  <si>
    <t>30 testų (bioMerieux, VIDAS PTH (1-84), 422010)</t>
  </si>
  <si>
    <t>VIDAS HBs Ag Ultra</t>
  </si>
  <si>
    <t>VIDAS QCV</t>
  </si>
  <si>
    <t>VIDAS OPT</t>
  </si>
  <si>
    <t>Termo popierius, 110mm</t>
  </si>
  <si>
    <t>60 testų (bioMerieux, VIDAS QCV, 30706)</t>
  </si>
  <si>
    <t>tink. (bioMerieux, VIDAS OPT, 30527)</t>
  </si>
  <si>
    <t>vnt. (Termo popierius, 110mm)</t>
  </si>
  <si>
    <t>VIDAS PTH (1-84)</t>
  </si>
  <si>
    <t>VIDAS HIV Duo Quick</t>
  </si>
  <si>
    <t>VIDAS Lyme IgM</t>
  </si>
  <si>
    <t>VIDAS Lyme IgG</t>
  </si>
  <si>
    <t>VIDAS EBV VCA IgM</t>
  </si>
  <si>
    <t>VIDAS EBV VCA/EA IgG</t>
  </si>
  <si>
    <t>VIDAS HBc IgM II</t>
  </si>
  <si>
    <t>VIDAS Anti-HBc Total II</t>
  </si>
  <si>
    <t>VIDAS Anti-HBs Total Quick</t>
  </si>
  <si>
    <t>VIDAS Hbe Ag/Anti Hbe Total</t>
  </si>
  <si>
    <t>VIDAS HAV IgM</t>
  </si>
  <si>
    <t>VIDAS Anti-HCV</t>
  </si>
  <si>
    <t>VIDAS Toxo IgG</t>
  </si>
  <si>
    <t>VIDAS Toxo IgM</t>
  </si>
  <si>
    <t>VIDAS CMV IgG</t>
  </si>
  <si>
    <t>VIDAS CMV IgM</t>
  </si>
  <si>
    <t>VIDAS Varicella-Zoster IgG</t>
  </si>
  <si>
    <t>Cleaning liquid II 500ml</t>
  </si>
  <si>
    <t>Dirui Industrial, Cleaning liquid II 500ml, 3019947</t>
  </si>
  <si>
    <t>netaikoma</t>
  </si>
  <si>
    <t>rinkinys</t>
  </si>
  <si>
    <t>bioMerieux, 21255,  Densicheck plus</t>
  </si>
  <si>
    <t>Didžioji Riešė</t>
  </si>
  <si>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</si>
  <si>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</si>
  <si>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</si>
  <si>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</si>
  <si>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</si>
  <si>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</si>
  <si>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</si>
  <si>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r>
      <rPr>
        <b/>
        <sz val="12"/>
        <color theme="1"/>
        <rFont val="Times New Roman"/>
        <family val="1"/>
        <charset val="186"/>
      </rPr>
      <t xml:space="preserve">16 pirkimo dalis:
</t>
    </r>
    <r>
      <rPr>
        <sz val="12"/>
        <color theme="1"/>
        <rFont val="Times New Roman"/>
        <family val="1"/>
        <charset val="186"/>
      </rPr>
      <t xml:space="preserve">Produktų ir pardavimo vadybininkė
Birutė Žvinienė
+37068615953
birute@diamedica.lt
</t>
    </r>
    <r>
      <rPr>
        <b/>
        <sz val="12"/>
        <color theme="1"/>
        <rFont val="Times New Roman"/>
        <family val="1"/>
        <charset val="186"/>
      </rPr>
      <t xml:space="preserve">18 pirkimo dalis:
</t>
    </r>
    <r>
      <rPr>
        <sz val="12"/>
        <color theme="1"/>
        <rFont val="Times New Roman"/>
        <family val="1"/>
        <charset val="186"/>
      </rPr>
      <t xml:space="preserve">Produktų ir pardavimo vadybininkas
Paulius Norkus
+370 655 92 939
paulius@diamedica.lt
</t>
    </r>
    <r>
      <rPr>
        <b/>
        <sz val="12"/>
        <color theme="1"/>
        <rFont val="Times New Roman"/>
        <family val="1"/>
        <charset val="186"/>
      </rPr>
      <t xml:space="preserve">53, 57, 64, 108 pirkimo dalys:
</t>
    </r>
    <r>
      <rPr>
        <sz val="12"/>
        <color theme="1"/>
        <rFont val="Times New Roman"/>
        <family val="1"/>
        <charset val="186"/>
      </rPr>
      <t>Produktų ir pardavimo vadybininkė
Kristina Gaidelionienė
+37061446622
kristina@diamedica.lt</t>
    </r>
    <r>
      <rPr>
        <b/>
        <sz val="12"/>
        <color theme="1"/>
        <rFont val="Times New Roman"/>
        <family val="1"/>
        <charset val="186"/>
      </rPr>
      <t xml:space="preserve">
63, 76, 83 pirkimo dalys:</t>
    </r>
    <r>
      <rPr>
        <sz val="12"/>
        <color theme="1"/>
        <rFont val="Times New Roman"/>
        <family val="1"/>
      </rPr>
      <t xml:space="preserve">
Produktų ir pardavimo vadybininkas
Remigijus Gegelevičius
+370 650 13 237
remigijus@diamedica.lt</t>
    </r>
  </si>
  <si>
    <t>Valdyba:
1. Jaan Saluvere;
2. Stasys Križanauskas;
Asmuo, kuriam suteikti VPĮ 46 str. 2 d. 2 p. įgaliojimai - Finansų direktorė Inga Bimbirienė</t>
  </si>
  <si>
    <r>
      <t xml:space="preserve">Visi reagentai ir kontrolės išpilstyti ir paruošti naudojimui. Žiūrėti reagentų aprašus.
</t>
    </r>
    <r>
      <rPr>
        <b/>
        <sz val="10"/>
        <color rgb="FFFF0000"/>
        <rFont val="Times New Roman"/>
        <family val="1"/>
        <charset val="186"/>
      </rPr>
      <t>76 p.d. Aprasymai;</t>
    </r>
  </si>
  <si>
    <r>
      <t xml:space="preserve">EKF Diagnostic, Sisteminis gliukozės tirpalas 2500 ml, 0201-0002-024
</t>
    </r>
    <r>
      <rPr>
        <b/>
        <sz val="9"/>
        <color rgb="FFFF0000"/>
        <rFont val="Times New Roman"/>
        <family val="1"/>
        <charset val="186"/>
      </rPr>
      <t>76 p.d. Atitiktis, psl. Nr. 5</t>
    </r>
  </si>
  <si>
    <r>
      <t xml:space="preserve">EKF Diagnostic, Mėgintuvėliai su kapiliarais (5x200 vnt.), 0209-0100-014
</t>
    </r>
    <r>
      <rPr>
        <b/>
        <sz val="9"/>
        <color rgb="FFFF0000"/>
        <rFont val="Times New Roman"/>
        <family val="1"/>
        <charset val="186"/>
      </rPr>
      <t>76 p.d. Atitiktis, psl. Nr. 5</t>
    </r>
  </si>
  <si>
    <r>
      <t xml:space="preserve">EKF Diagnostic, Gliukozės sensorius Biosen C_line (type II), 5206-3011
</t>
    </r>
    <r>
      <rPr>
        <b/>
        <sz val="10"/>
        <color rgb="FFFF0000"/>
        <rFont val="Times New Roman"/>
        <family val="1"/>
        <charset val="186"/>
      </rPr>
      <t>76 p.d. Atitiktis, psl. Nr. 5</t>
    </r>
  </si>
  <si>
    <r>
      <t xml:space="preserve">EKF Diagnostic, Kontrolė ReadyCon Norm (25 vnt.), 5130-6152
</t>
    </r>
    <r>
      <rPr>
        <b/>
        <sz val="9"/>
        <color rgb="FFFF0000"/>
        <rFont val="Times New Roman"/>
        <family val="1"/>
        <charset val="186"/>
      </rPr>
      <t>76 p.d. Atitiktis, psl. Nr. 5</t>
    </r>
  </si>
  <si>
    <r>
      <t xml:space="preserve">EKF Diagnostic, Kontrolė ReadyCon Pat (25 vnt.), 5130-6162
</t>
    </r>
    <r>
      <rPr>
        <b/>
        <sz val="10"/>
        <color rgb="FFFF0000"/>
        <rFont val="Times New Roman"/>
        <family val="1"/>
        <charset val="186"/>
      </rPr>
      <t>76 p.d. Atitiktis, psl. Nr. 5</t>
    </r>
  </si>
  <si>
    <r>
      <t xml:space="preserve">EKF Diagnostic, Multi standartinis tirpalas 12 mmol/L (50x2 ml), 5211-3015
</t>
    </r>
    <r>
      <rPr>
        <b/>
        <sz val="10"/>
        <color rgb="FFFF0000"/>
        <rFont val="Times New Roman"/>
        <family val="1"/>
        <charset val="186"/>
      </rPr>
      <t>76 p.d. Atitiktis, psl. Nr. 5</t>
    </r>
  </si>
  <si>
    <r>
      <t xml:space="preserve">EKF Diagnostic, Valymo tirpalas ir baltymų valiklis (5 vnt.), 0201-0004-001
</t>
    </r>
    <r>
      <rPr>
        <b/>
        <sz val="10"/>
        <color rgb="FFFF0000"/>
        <rFont val="Times New Roman"/>
        <family val="1"/>
        <charset val="186"/>
      </rPr>
      <t>76 p.d. Atitiktis, psl. Nr. 6</t>
    </r>
  </si>
  <si>
    <r>
      <t xml:space="preserve">EKF Diagnostic, Pompos žarnelė su fiksatoriais, 5208-1094
</t>
    </r>
    <r>
      <rPr>
        <b/>
        <sz val="10"/>
        <color rgb="FFFF0000"/>
        <rFont val="Times New Roman"/>
        <family val="1"/>
        <charset val="186"/>
      </rPr>
      <t>76 p.d. Atitiktis, psl. Nr. 6</t>
    </r>
  </si>
  <si>
    <r>
      <t xml:space="preserve">EKF Diagnostic, Keitiklis C_line, 5211-1735
</t>
    </r>
    <r>
      <rPr>
        <b/>
        <sz val="10"/>
        <color rgb="FFFF0000"/>
        <rFont val="Times New Roman"/>
        <family val="1"/>
        <charset val="186"/>
      </rPr>
      <t>76 p.d. Atitiktis, psl. Nr. 6</t>
    </r>
  </si>
  <si>
    <r>
      <t xml:space="preserve">Siūlome gamintojo Nihon Kohden (Japonija) naują automatinį hematologinį analizatorių MEK-9100K su išoriniu lazeriniu spausdintuvu Canon i-SENSYS LBP6030 - 2 komplektai. Spausdintuvo Canon i-SENSYS LBP6030 kasetė 725 skirta apie 1600 puslapių atspausdinti.
</t>
    </r>
    <r>
      <rPr>
        <b/>
        <sz val="10"/>
        <color rgb="FFFF0000"/>
        <rFont val="Times New Roman"/>
        <family val="1"/>
        <charset val="186"/>
      </rPr>
      <t>83 p.d. Atitiktis, psl. Nr. 1, 21</t>
    </r>
  </si>
  <si>
    <r>
      <t>KWIK-STIK formato kontrolinės kultūros (pagal poreikį). Kat Nr 0XXXP, gamintojas - "Microbiologics" (JAV). Siūlome pilnomis pakuotėmis (</t>
    </r>
    <r>
      <rPr>
        <b/>
        <sz val="9"/>
        <color rgb="FFFF0000"/>
        <rFont val="Times New Roman"/>
        <family val="1"/>
        <charset val="186"/>
      </rPr>
      <t>vienoje pakuotėje - 2 vnt KWIK STIK</t>
    </r>
    <r>
      <rPr>
        <sz val="9"/>
        <rFont val="Times New Roman"/>
        <family val="1"/>
        <charset val="186"/>
      </rPr>
      <t xml:space="preserve">). Tiekiamas asortimentas nurodytas </t>
    </r>
    <r>
      <rPr>
        <i/>
        <sz val="9"/>
        <rFont val="Times New Roman"/>
        <family val="1"/>
        <charset val="186"/>
      </rPr>
      <t>www.microbiologics.com/item-type/Product/product-format/KWIK-STIK-2-Pack,KWIK-STIK-6-Pack</t>
    </r>
  </si>
  <si>
    <r>
      <t xml:space="preserve">Analizatoriuje yra dvi sekcijos, leidžiančios vienu metu atlikti du ir daugiau skirtingų tyrimų.
</t>
    </r>
    <r>
      <rPr>
        <b/>
        <sz val="10"/>
        <color rgb="FFFF0000"/>
        <rFont val="Times New Roman"/>
        <family val="1"/>
        <charset val="186"/>
      </rPr>
      <t>108 p.d. Atitiktis, psl. Nr.15</t>
    </r>
  </si>
  <si>
    <r>
      <t xml:space="preserve">Tyrimo atlikimui reikalingas mėginio tūris ne daugiau kaip 200 µl 
</t>
    </r>
    <r>
      <rPr>
        <b/>
        <sz val="10"/>
        <color rgb="FFFF0000"/>
        <rFont val="Times New Roman"/>
        <family val="1"/>
        <charset val="186"/>
      </rPr>
      <t>108 p.d. Atitiktis, psl. Nr.1-4</t>
    </r>
  </si>
  <si>
    <r>
      <t xml:space="preserve">Kalibracija priklausomai nuo analitės atliekama kas 14-84 dienos 
</t>
    </r>
    <r>
      <rPr>
        <b/>
        <sz val="10"/>
        <color rgb="FFFF0000"/>
        <rFont val="Times New Roman"/>
        <family val="1"/>
        <charset val="186"/>
      </rPr>
      <t>108 p.d. Atitiktis, psl. Nr.1-4</t>
    </r>
  </si>
  <si>
    <r>
      <t xml:space="preserve">Tyrimai atliekami naudojant vienkartinius antgalius 
</t>
    </r>
    <r>
      <rPr>
        <b/>
        <sz val="10"/>
        <color rgb="FFFF0000"/>
        <rFont val="Times New Roman"/>
        <family val="1"/>
        <charset val="186"/>
      </rPr>
      <t>108 p.d. Atitiktis, psl. Nr.14</t>
    </r>
  </si>
  <si>
    <r>
      <t xml:space="preserve">Su fermentais susijęs fluorescencinis metodas
</t>
    </r>
    <r>
      <rPr>
        <b/>
        <sz val="10"/>
        <color rgb="FFFF0000"/>
        <rFont val="Times New Roman"/>
        <family val="1"/>
        <charset val="186"/>
      </rPr>
      <t>108 p.d. Atitiktis, psl. Nr.13
Taip pat - visose Reagentų metodikose 1 pastraipa.</t>
    </r>
  </si>
  <si>
    <r>
      <t>Dviejų tipų brūkšninių kodų skaitytuvai: rankinis brūkšninių kodų skaitytuvas naudojamas mėginio ID įvesti ir brūkšninių kodų skaitytuvas  prietaiso viduje reagentų stripelių identifikacijai .</t>
    </r>
    <r>
      <rPr>
        <b/>
        <sz val="10"/>
        <rFont val="Times New Roman"/>
        <family val="1"/>
      </rPr>
      <t xml:space="preserve">
</t>
    </r>
    <r>
      <rPr>
        <b/>
        <sz val="10"/>
        <color rgb="FFFF0000"/>
        <rFont val="Times New Roman"/>
        <family val="1"/>
        <charset val="186"/>
      </rPr>
      <t>108 p.d. Atitiktis, psl. Nr.12</t>
    </r>
  </si>
  <si>
    <r>
      <t xml:space="preserve">Pridedame gamintojo raštą.
</t>
    </r>
    <r>
      <rPr>
        <b/>
        <sz val="10"/>
        <color rgb="FFFF0000"/>
        <rFont val="Times New Roman"/>
        <family val="1"/>
        <charset val="186"/>
      </rPr>
      <t>108 p.d. Atitiktis, psl. Nr.10-11</t>
    </r>
  </si>
  <si>
    <r>
      <t xml:space="preserve">Analizatorius tyrimus atlieka reagentų strypeliuose naudodamas venkartinius antgalius, todėl laboratorinis vanduo nereikalingas.
</t>
    </r>
    <r>
      <rPr>
        <b/>
        <sz val="10"/>
        <color rgb="FFFF0000"/>
        <rFont val="Times New Roman"/>
        <family val="1"/>
        <charset val="186"/>
      </rPr>
      <t>108 p.d. Atitiktis, psl. Nr. 9</t>
    </r>
  </si>
  <si>
    <r>
      <t xml:space="preserve">Analizatorius tyrimus atlieka reagentų strypeliuose naudodamas venkartinius antgalius, todėl skystos atliekos nesusidaro.
</t>
    </r>
    <r>
      <rPr>
        <b/>
        <sz val="10"/>
        <color rgb="FFFF0000"/>
        <rFont val="Times New Roman"/>
        <family val="1"/>
        <charset val="186"/>
      </rPr>
      <t>108 p.d. Atitiktis, psl. Nr.9</t>
    </r>
  </si>
  <si>
    <r>
      <t xml:space="preserve">Naudojami reagentai viename vienkartiniame strypelyje – vienas strypelis vienam tyrimui.
</t>
    </r>
    <r>
      <rPr>
        <b/>
        <sz val="10"/>
        <color rgb="FFFF0000"/>
        <rFont val="Times New Roman"/>
        <family val="1"/>
        <charset val="186"/>
      </rPr>
      <t>108 p.d. Atitiktis, psl. Nr. 7, 9
Taip pat žr. visose Reagentų metodikose, kur nurodytos laikymo sąlygos.</t>
    </r>
  </si>
  <si>
    <r>
      <t>Analizatorius nedidelis, statomas ant stalo.</t>
    </r>
    <r>
      <rPr>
        <b/>
        <sz val="10"/>
        <color theme="1"/>
        <rFont val="Times New Roman"/>
        <family val="1"/>
      </rPr>
      <t xml:space="preserve">
</t>
    </r>
    <r>
      <rPr>
        <b/>
        <sz val="10"/>
        <color rgb="FFFF0000"/>
        <rFont val="Times New Roman"/>
        <family val="1"/>
        <charset val="186"/>
      </rPr>
      <t>108 p.d. Atitiktis, psl. Nr. 5</t>
    </r>
    <r>
      <rPr>
        <sz val="10"/>
        <color theme="1"/>
        <rFont val="Times New Roman"/>
        <family val="1"/>
      </rPr>
      <t xml:space="preserve">
Vienu metu galima tirti iki 12 mėginių.</t>
    </r>
    <r>
      <rPr>
        <b/>
        <sz val="10"/>
        <color theme="1"/>
        <rFont val="Times New Roman"/>
        <family val="1"/>
      </rPr>
      <t xml:space="preserve">
</t>
    </r>
    <r>
      <rPr>
        <b/>
        <sz val="10"/>
        <color rgb="FFFF0000"/>
        <rFont val="Times New Roman"/>
        <family val="1"/>
        <charset val="186"/>
      </rPr>
      <t>108 p.d. Atitiktis, psl. Nr.6</t>
    </r>
  </si>
  <si>
    <r>
      <t xml:space="preserve">Imunologinis analizatorius </t>
    </r>
    <r>
      <rPr>
        <b/>
        <sz val="10"/>
        <color rgb="FF0000FF"/>
        <rFont val="Times New Roman"/>
        <family val="1"/>
      </rPr>
      <t xml:space="preserve">MINI VIDAS (2 vnt.) </t>
    </r>
    <r>
      <rPr>
        <sz val="10"/>
        <rFont val="Times New Roman"/>
        <family val="1"/>
      </rPr>
      <t xml:space="preserve">žymenų kiekybiniam nustatymui iš plazmos, serumo, smegenų skysčio mėginių. Ne senesnis negu 3 metai nuo pagaminimo datos.
</t>
    </r>
    <r>
      <rPr>
        <b/>
        <sz val="10"/>
        <color rgb="FFFF0000"/>
        <rFont val="Times New Roman"/>
        <family val="1"/>
        <charset val="186"/>
      </rPr>
      <t>108 p.d. Atitiktis, psl. Nr.1-4</t>
    </r>
  </si>
  <si>
    <r>
      <t xml:space="preserve">Vartotojams suteikiami slaptažodžiai su skirtingomis prieigos prie sistemos teisėmis.
</t>
    </r>
    <r>
      <rPr>
        <b/>
        <sz val="10"/>
        <color rgb="FFFF0000"/>
        <rFont val="Times New Roman"/>
        <family val="1"/>
        <charset val="186"/>
      </rPr>
      <t>83 p.d. Atitiktis, psl. Nr. 2, 23, 24</t>
    </r>
  </si>
  <si>
    <r>
      <t xml:space="preserve">Yra kokybės kontrolės programa, kokybės kontrolė atliekama visiems CE IVD parametrams. Kokybės kontrolė yra analizatoriaus gamintojo
</t>
    </r>
    <r>
      <rPr>
        <b/>
        <sz val="10"/>
        <color rgb="FFFF0000"/>
        <rFont val="Times New Roman"/>
        <family val="1"/>
        <charset val="186"/>
      </rPr>
      <t>83 p.d. Atitiktis, psl. Nr. 2, 6, 26, 29</t>
    </r>
  </si>
  <si>
    <r>
      <t xml:space="preserve">Vartotojas turi prieinamą informaciją apie reagentų likutį.
</t>
    </r>
    <r>
      <rPr>
        <b/>
        <sz val="10"/>
        <color rgb="FFFF0000"/>
        <rFont val="Times New Roman"/>
        <family val="1"/>
        <charset val="186"/>
      </rPr>
      <t>83 p.d. Atitiktis, psl. Nr. 2, 4, 25, 27, 28</t>
    </r>
  </si>
  <si>
    <r>
      <t xml:space="preserve">Visa informacija apie reagentus ir kokybės kontrolę nuskaitma išorinio brūkšninio kodo skaitytuvo pagalba bei saugoma analizatoriaus atmintyje.
</t>
    </r>
    <r>
      <rPr>
        <b/>
        <sz val="10"/>
        <color rgb="FFFF0000"/>
        <rFont val="Times New Roman"/>
        <family val="1"/>
        <charset val="186"/>
      </rPr>
      <t>83 p.d. Atitiktis, psl. Nr. 2, 4, 25</t>
    </r>
    <r>
      <rPr>
        <sz val="10"/>
        <color rgb="FFFF0000"/>
        <rFont val="Times New Roman"/>
        <family val="1"/>
        <charset val="186"/>
      </rPr>
      <t>, 27</t>
    </r>
    <r>
      <rPr>
        <b/>
        <sz val="10"/>
        <color rgb="FFFF0000"/>
        <rFont val="Times New Roman"/>
        <family val="1"/>
        <charset val="186"/>
      </rPr>
      <t>, 28</t>
    </r>
  </si>
  <si>
    <r>
      <t xml:space="preserve">40 µl kraujo, matuojant CBC+DIFF tiek veninio, (uždaro), tiek kapiliariniame (atvirame) matavimo režime ar STAT pozicijoje.
</t>
    </r>
    <r>
      <rPr>
        <b/>
        <sz val="10"/>
        <color rgb="FFFF0000"/>
        <rFont val="Times New Roman"/>
        <family val="1"/>
        <charset val="186"/>
      </rPr>
      <t>83 p.d. Atitiktis, psl. Nr. 2, 4, 6</t>
    </r>
  </si>
  <si>
    <r>
      <t xml:space="preserve">90 tyr./val. 
</t>
    </r>
    <r>
      <rPr>
        <b/>
        <sz val="10"/>
        <color rgb="FFFF0000"/>
        <rFont val="Times New Roman"/>
        <family val="1"/>
        <charset val="186"/>
      </rPr>
      <t>83 p.d. Atitiktis, psl. Nr. 2, 5</t>
    </r>
  </si>
  <si>
    <r>
      <t xml:space="preserve">WBC, RBC, HGB, HCT, MCH, MCHC, RDW, PLT, MPV, NE, LY, MO, EO, BA, PCT, MPV, PDW, P-LCR
</t>
    </r>
    <r>
      <rPr>
        <b/>
        <sz val="10"/>
        <color rgb="FFFF0000"/>
        <rFont val="Times New Roman"/>
        <family val="1"/>
        <charset val="186"/>
      </rPr>
      <t>83 p.d. Atitiktis, psl. Nr. 2</t>
    </r>
  </si>
  <si>
    <r>
      <t xml:space="preserve">iki 1000 tyrimų rezultatų.
</t>
    </r>
    <r>
      <rPr>
        <b/>
        <sz val="10"/>
        <color rgb="FFFF0000"/>
        <rFont val="Times New Roman"/>
        <family val="1"/>
        <charset val="186"/>
      </rPr>
      <t>76 p.d. Atitiktis, psl. Nr. 4</t>
    </r>
  </si>
  <si>
    <r>
      <t xml:space="preserve">Integruotas analizatoriuje, nuskaitantis brūkšninį kodą nuo  būgne įstatytų mėgintuvėlių.
</t>
    </r>
    <r>
      <rPr>
        <b/>
        <sz val="10"/>
        <color rgb="FFFF0000"/>
        <rFont val="Times New Roman"/>
        <family val="1"/>
        <charset val="186"/>
      </rPr>
      <t>76 p.d. Atitiktis, psl. Nr. 4</t>
    </r>
  </si>
  <si>
    <r>
      <t xml:space="preserve">Jei nepatenkama į nustatytas ribas mėginys turi būti matuojamas automatiškai pakartotinai iš tos pačios mėginio kiuvetės.
</t>
    </r>
    <r>
      <rPr>
        <b/>
        <sz val="10"/>
        <color rgb="FFFF0000"/>
        <rFont val="Times New Roman"/>
        <family val="1"/>
        <charset val="186"/>
      </rPr>
      <t>76 p.d. Atitiktis, psl. Nr. 11</t>
    </r>
  </si>
  <si>
    <r>
      <t xml:space="preserve">grafinis, sensorinis.
</t>
    </r>
    <r>
      <rPr>
        <b/>
        <sz val="10"/>
        <color rgb="FFFF0000"/>
        <rFont val="Times New Roman"/>
        <family val="1"/>
        <charset val="186"/>
      </rPr>
      <t>76 p.d. Atitiktis, psl. Nr. 4, 12</t>
    </r>
  </si>
  <si>
    <r>
      <t xml:space="preserve">Parametrų normos ribos nustatomos operatoriaus
</t>
    </r>
    <r>
      <rPr>
        <b/>
        <sz val="10"/>
        <color rgb="FFFF0000"/>
        <rFont val="Times New Roman"/>
        <family val="1"/>
        <charset val="186"/>
      </rPr>
      <t>76 p.d. Atitiktis, psl. Nr. 10</t>
    </r>
  </si>
  <si>
    <r>
      <t xml:space="preserve">Yra matavimų linijiškumo patikrinimas - verifikuoti (patvirtinti) tikslumą su orginaliais gamintojo patikros tirpalais.
</t>
    </r>
    <r>
      <rPr>
        <b/>
        <sz val="10"/>
        <color rgb="FFFF0000"/>
        <rFont val="Times New Roman"/>
        <family val="1"/>
        <charset val="186"/>
      </rPr>
      <t>76 p.d. Atitiktis, psl. Nr. 1</t>
    </r>
  </si>
  <si>
    <r>
      <t xml:space="preserve">Yra lusto jutiklio selektyvumo patikrinimas - mechaninio vientisumo (nepažeistumo) įvertinimui. Tikrinimas atliekamas Sensor test solution pagalba.
</t>
    </r>
    <r>
      <rPr>
        <b/>
        <sz val="10"/>
        <color rgb="FFFF0000"/>
        <rFont val="Times New Roman"/>
        <family val="1"/>
        <charset val="186"/>
      </rPr>
      <t>76 p.d. Atitiktis, psl. Nr. 2</t>
    </r>
  </si>
  <si>
    <r>
      <t xml:space="preserve">1. pradedant (kalibravimas vyksta prieš kiekvieną matavimą), 2. periodiškai  vyksta automatiškai kas 60 minučių), 3. pagal laiko skaičiavimą (kalibravimas vyksta praėjus 60 minučių po paskutinio kalibravimo prieš pradedant ėminių/mėginių matavimą)
</t>
    </r>
    <r>
      <rPr>
        <b/>
        <sz val="10"/>
        <color rgb="FFFF0000"/>
        <rFont val="Times New Roman"/>
        <family val="1"/>
        <charset val="186"/>
      </rPr>
      <t>76 p.d. Atitiktis, psl. Nr. 4, 9</t>
    </r>
  </si>
  <si>
    <r>
      <t xml:space="preserve">iki 20 mkl.
</t>
    </r>
    <r>
      <rPr>
        <b/>
        <sz val="10"/>
        <color rgb="FFFF0000"/>
        <rFont val="Times New Roman"/>
        <family val="1"/>
        <charset val="186"/>
      </rPr>
      <t>76 p.d. Atitiktis, psl. Nr. 4</t>
    </r>
  </si>
  <si>
    <r>
      <t xml:space="preserve">Kraujas, serumas, plazma
</t>
    </r>
    <r>
      <rPr>
        <b/>
        <sz val="10"/>
        <color rgb="FFFF0000"/>
        <rFont val="Times New Roman"/>
        <family val="1"/>
        <charset val="186"/>
      </rPr>
      <t>76 p.d. Atitiktis, psl. Nr. 4</t>
    </r>
  </si>
  <si>
    <r>
      <t xml:space="preserve">jutiklio galiojimas:gliukozė-60 dienų/7500 tyrimų; 
</t>
    </r>
    <r>
      <rPr>
        <b/>
        <sz val="10"/>
        <color rgb="FFFF0000"/>
        <rFont val="Times New Roman"/>
        <family val="1"/>
        <charset val="186"/>
      </rPr>
      <t>76 p.d. Atitiktis, psl. Nr. 4</t>
    </r>
  </si>
  <si>
    <r>
      <t xml:space="preserve">paklaida: ≤ 1,5 %  (12,0 mmol/l )
</t>
    </r>
    <r>
      <rPr>
        <b/>
        <sz val="10"/>
        <color rgb="FFFF0000"/>
        <rFont val="Times New Roman"/>
        <family val="1"/>
        <charset val="186"/>
      </rPr>
      <t>76 p.d. Atitiktis, psl. Nr. 4, 12</t>
    </r>
  </si>
  <si>
    <r>
      <t xml:space="preserve">iki 120 tyr./val. 
</t>
    </r>
    <r>
      <rPr>
        <b/>
        <sz val="10"/>
        <color rgb="FFFF0000"/>
        <rFont val="Times New Roman"/>
        <family val="1"/>
        <charset val="186"/>
      </rPr>
      <t>76 p.d. Atitiktis, psl. Nr. 4</t>
    </r>
  </si>
  <si>
    <r>
      <t xml:space="preserve">Gliukozė: 0,5 – 50 mmol/L (9-900 mg/dL) 
</t>
    </r>
    <r>
      <rPr>
        <b/>
        <sz val="10"/>
        <color rgb="FFFF0000"/>
        <rFont val="Times New Roman"/>
        <family val="1"/>
        <charset val="186"/>
      </rPr>
      <t>76 p.d. Atitiktis, psl. Nr. 4</t>
    </r>
  </si>
  <si>
    <r>
      <t xml:space="preserve">2 standartui, 2 kontrolėms, 1 STAT tyrimams
</t>
    </r>
    <r>
      <rPr>
        <b/>
        <sz val="10"/>
        <color rgb="FFFF0000"/>
        <rFont val="Times New Roman"/>
        <family val="1"/>
        <charset val="186"/>
      </rPr>
      <t>76 p.d. Atitiktis, psl. Nr. 3, 8</t>
    </r>
  </si>
  <si>
    <r>
      <t xml:space="preserve">20 pozicijų
</t>
    </r>
    <r>
      <rPr>
        <b/>
        <sz val="10"/>
        <color rgb="FFFF0000"/>
        <rFont val="Times New Roman"/>
        <family val="1"/>
        <charset val="186"/>
      </rPr>
      <t>76 p.d. Atitiktis, psl. Nr. 3</t>
    </r>
  </si>
  <si>
    <r>
      <t xml:space="preserve">Chip -sensorius 
</t>
    </r>
    <r>
      <rPr>
        <b/>
        <sz val="10"/>
        <color rgb="FFFF0000"/>
        <rFont val="Times New Roman"/>
        <family val="1"/>
        <charset val="186"/>
      </rPr>
      <t>76 p.d. Atitiktis, psl. Nr. 4</t>
    </r>
  </si>
  <si>
    <r>
      <t xml:space="preserve">Fermentinis - amperometrinis
</t>
    </r>
    <r>
      <rPr>
        <b/>
        <sz val="10"/>
        <color rgb="FFFF0000"/>
        <rFont val="Times New Roman"/>
        <family val="1"/>
        <charset val="186"/>
      </rPr>
      <t>76 p.d. Atitiktis, psl. Nr. 4</t>
    </r>
  </si>
  <si>
    <r>
      <t xml:space="preserve">Integruotas prietaiso viduje
</t>
    </r>
    <r>
      <rPr>
        <b/>
        <sz val="10"/>
        <color rgb="FFFF0000"/>
        <rFont val="Times New Roman"/>
        <family val="1"/>
        <charset val="186"/>
      </rPr>
      <t>63 p.d. Atitiktis, psl. Nr. 9</t>
    </r>
  </si>
  <si>
    <r>
      <t xml:space="preserve"> Brūkšninių kodų
</t>
    </r>
    <r>
      <rPr>
        <b/>
        <sz val="10"/>
        <color rgb="FFFF0000"/>
        <rFont val="Times New Roman"/>
        <family val="1"/>
        <charset val="186"/>
      </rPr>
      <t>63 p.d. Atitiktis, psl. Nr. 9, 16</t>
    </r>
  </si>
  <si>
    <r>
      <t xml:space="preserve"> Duomenų apdorojimo programoje pateikiamas atskiras kiekvieno šlapimo komponento kadruotas vaizdas atskiroje gardelėje, peržiūrimas kompiuterio ekrane. Vartotojas turi galimybę perklasifikuoti nediferencijuotas / netinkamai diferencijuotas daleles.
</t>
    </r>
    <r>
      <rPr>
        <b/>
        <sz val="10"/>
        <color rgb="FFFF0000"/>
        <rFont val="Times New Roman"/>
        <family val="1"/>
        <charset val="186"/>
      </rPr>
      <t>63 p.d. Atitiktis, psl. Nr. 25, 29</t>
    </r>
  </si>
  <si>
    <r>
      <t xml:space="preserve">Automatinė šlapimo tyrimų sistema pateikia pakitusių (dismorfinių) eritrocitų dalį procentais ir eritrocitų skaičių mikrolitre (RBC/µl) arba eritrocitų skaičių didžiojo padidinimo lauke (RBC/HPF).
</t>
    </r>
    <r>
      <rPr>
        <b/>
        <sz val="10"/>
        <color rgb="FFFF0000"/>
        <rFont val="Times New Roman"/>
        <family val="1"/>
        <charset val="186"/>
      </rPr>
      <t>63 p.d. Atitiktis, psl. Nr. 5, 6, 17, 24, 28</t>
    </r>
  </si>
  <si>
    <r>
      <t xml:space="preserve">Programinė įranga pateikia operatoriui ląstelių vaizdus
</t>
    </r>
    <r>
      <rPr>
        <b/>
        <sz val="10"/>
        <color rgb="FFFF0000"/>
        <rFont val="Times New Roman"/>
        <family val="1"/>
        <charset val="186"/>
      </rPr>
      <t>63 p.d. Atitiktis, psl. Nr. 6, 13, 24</t>
    </r>
  </si>
  <si>
    <r>
      <t xml:space="preserve">QC dviejų lygių . Analizatoriaus programinė įranga užtikrina galimybę iš statistinių duomenų sudaryti ir atspausdinti kontrolinius brėžinius.
</t>
    </r>
    <r>
      <rPr>
        <b/>
        <sz val="10"/>
        <color rgb="FFFF0000"/>
        <rFont val="Times New Roman"/>
        <family val="1"/>
        <charset val="186"/>
      </rPr>
      <t>63 p.d. Atitiktis, psl. Nr. 5, 20, 21, 22, 23</t>
    </r>
  </si>
  <si>
    <r>
      <t xml:space="preserve">Kalibracija atliekama kartą per mėnesį.
</t>
    </r>
    <r>
      <rPr>
        <b/>
        <sz val="10"/>
        <color rgb="FFFF0000"/>
        <rFont val="Times New Roman"/>
        <family val="1"/>
        <charset val="186"/>
      </rPr>
      <t>63 p.d. Atitiktis, psl. Nr. 19</t>
    </r>
  </si>
  <si>
    <r>
      <t xml:space="preserve">Automatinis mėginių padavimas. Vienu metu gali būti paduodama iki 60 mėginiš stoveliuose.
</t>
    </r>
    <r>
      <rPr>
        <b/>
        <sz val="10"/>
        <color rgb="FFFF0000"/>
        <rFont val="Times New Roman"/>
        <family val="1"/>
        <charset val="186"/>
      </rPr>
      <t>63 p.d. Atitiktis, psl. Nr. 9, 12</t>
    </r>
  </si>
  <si>
    <r>
      <t xml:space="preserve">2.6ml 
</t>
    </r>
    <r>
      <rPr>
        <b/>
        <sz val="10"/>
        <color rgb="FFFF0000"/>
        <rFont val="Times New Roman"/>
        <family val="1"/>
        <charset val="186"/>
      </rPr>
      <t>63 p.d. Atitiktis, psl. Nr. 9</t>
    </r>
  </si>
  <si>
    <r>
      <t xml:space="preserve">Prietaisas atlieka  šlapime esančių dalelių automatinę identifikaciją ir klasifikaciją į 25 kategorijas, jų tarpe ir:  Eritrocitai, mikrocitai, akantoidiniai eritrocitai, kiti poikilocitai, leukocitai, leukocitų sankaupos, plokštaus epitelio ląstelės, inkstinio epitelio ląstelės, pereinamojo epitelio ląstelės, hialininiai cilindrai, vaškiniai cilindrai, grūdėti cilindrai, kiti cilindai,  bakterijos , gleivės, spermatozoidai, kalcio oksalato kristalai, šlapimo rūgšties kristalai, magnio amonio fosfato kristalai, pseudohifai, mielės.
</t>
    </r>
    <r>
      <rPr>
        <b/>
        <sz val="10"/>
        <color rgb="FFFF0000"/>
        <rFont val="Times New Roman"/>
        <family val="1"/>
        <charset val="186"/>
      </rPr>
      <t>63 p.d. Atitiktis, psl. Nr. 2, 10, 13, 18</t>
    </r>
  </si>
  <si>
    <r>
      <t xml:space="preserve">Automatizuotai atlieka natyvinio (ne centrifuguoto) šlapimo mikroskopinį tyrimą
</t>
    </r>
    <r>
      <rPr>
        <b/>
        <sz val="10"/>
        <color rgb="FFFF0000"/>
        <rFont val="Times New Roman"/>
        <family val="1"/>
        <charset val="186"/>
      </rPr>
      <t>63 p.d. Atitiktis, psl. Nr. 9, 13</t>
    </r>
  </si>
  <si>
    <r>
      <t xml:space="preserve">Panaudai siūlomas automatinis šlapimo sedimentų analizatorius FUS-360 su priedais - 2 komplektai. Gamintojas Dirui Industrial.
</t>
    </r>
    <r>
      <rPr>
        <b/>
        <sz val="10"/>
        <color rgb="FFFF0000"/>
        <rFont val="Times New Roman"/>
        <family val="1"/>
        <charset val="186"/>
      </rPr>
      <t>63 p.d. Atitiktis, psl. Nr. 1</t>
    </r>
  </si>
  <si>
    <r>
      <t xml:space="preserve">≤ 3 % prie 12 mmol/l 
</t>
    </r>
    <r>
      <rPr>
        <b/>
        <sz val="10"/>
        <color rgb="FFFF0000"/>
        <rFont val="Times New Roman"/>
        <family val="1"/>
        <charset val="186"/>
      </rPr>
      <t>76 p.d. Atitiktis, psl. Nr. 12</t>
    </r>
  </si>
  <si>
    <t>Toks dokumentas neteikiamas</t>
  </si>
  <si>
    <t>Viešųjų pirkimų specialistė</t>
  </si>
  <si>
    <t>4.</t>
  </si>
  <si>
    <t>NE</t>
  </si>
  <si>
    <r>
      <t xml:space="preserve">Prietaisas bus pateiktas komplektacijoje su išoriniu valdantčiuoju kompiuteriu (su analizatoriaus  programine įranga) su klaviatūra, pele ir monitoriumi bei spausdintuvu Canon LBP-6030. Nepertraukiamas srovės šaltinis UPS taipogi bus pateiktas komplektacijoje.
</t>
    </r>
    <r>
      <rPr>
        <b/>
        <sz val="10"/>
        <color rgb="FFFF0000"/>
        <rFont val="Times New Roman"/>
        <family val="1"/>
        <charset val="186"/>
      </rPr>
      <t>63 p.d. Atitiktis, psl. Nr. 14</t>
    </r>
  </si>
  <si>
    <r>
      <t xml:space="preserve">1.6 ml (Žiūrėti FUS-360 naudotojo vadovą, sk. 1.2)
</t>
    </r>
    <r>
      <rPr>
        <b/>
        <sz val="10"/>
        <color rgb="FFFF0000"/>
        <rFont val="Times New Roman"/>
        <family val="1"/>
        <charset val="186"/>
      </rPr>
      <t>63 p.d. Atitiktis, psl. Nr. 3, 9</t>
    </r>
  </si>
  <si>
    <t>2___Igaliojimas pateikti pasiulyma;
3___16 p.d. Atitikties deklaracija;
4___16 p.d. Gamintojo igaliojimas;
5___16 p.d. Instrukcija;
6___18 p.d. CE;
7___18 p.d. Gamintojo igaliojimas;
8___18 p.d. Instrukcija;
9___53 p.d. Aprasymas;
10___53 p.d. CE;
11___53 p.d. Gamintojo igaliojimas;
12___57 p.d. CE;
13___57 p.d. Gamintojo igaliojimas;
14___57 p.d. Metodikos;
15___63 p.d. Aprašymai;
16___63 p.d. Atitiktis;
17___63 p.d. CE;
18___63 p.d. Gamintojo igaliojimai;
19___64 p.d. CE;
20___64 p.d. Gamintojo igaliojimas;
21___64 p.d. Metodikos;
22___76 p.d. Aprasymai;
23___76 p.d. Atitiktis;
24___76 p.d. CE;
25___76 p.d. Gamintojo igaliojimas;
26___76 p.d. Serviso sertifikatas;
27___83 p.d. Atitiktis;
28___83 p.d. CE;
29___83 p.d. Gamintojo igaliojimas;
30___83 p.d. Metodikos;
31___83 p.d. Serviso sertifikatas;
32___108 d. Specialistu sertifikatai;
33___108 p.d. Analizatoriaus instrukcija;
34___108 p.d. Atitiktis;
35___108 p.d. CE;
36___108 p.d. Gamintojo igaliojimas;
37___108 p.d. Metodikos;
38___Deklaracija dėl atsakingų asmenų;
39___Tiekėjo deklaracija dėl Tarybos Reglamente (ES) 2022576 nustatytų sąlygų nebuvimo;
40___EBVPD;
41___Panaudos (turto)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</si>
</sst>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2">
    <font>
      <sz val="9"/>
      <color theme="1"/>
      <name val="Times New Roman"/>
      <family val="1"/>
      <charset val="186"/>
    </font>
    <font>
      <sz val="10"/>
      <name val="Times New Roman1"/>
    </font>
    <font>
      <b/>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i/>
      <sz val="10"/>
      <name val="Times New Roman"/>
      <family val="1"/>
      <charset val="186"/>
    </font>
    <font>
      <sz val="11"/>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1"/>
      <color rgb="FF00B050"/>
      <name val="Calibri"/>
      <family val="2"/>
      <charset val="186"/>
    </font>
    <font>
      <sz val="10"/>
      <name val="Times New Roman"/>
      <family val="1"/>
    </font>
    <font>
      <b/>
      <sz val="10"/>
      <name val="Times New Roman"/>
      <family val="1"/>
    </font>
    <font>
      <b/>
      <sz val="11"/>
      <name val="Calibri"/>
      <family val="2"/>
      <charset val="186"/>
      <scheme val="minor"/>
    </font>
    <font>
      <b/>
      <sz val="11"/>
      <name val="Times New Roman"/>
      <family val="1"/>
      <charset val="186"/>
    </font>
    <font>
      <b/>
      <sz val="10"/>
      <name val="Times New Roman1"/>
      <charset val="186"/>
    </font>
    <font>
      <sz val="11"/>
      <color theme="9"/>
      <name val="Calibri"/>
      <family val="2"/>
      <charset val="186"/>
      <scheme val="minor"/>
    </font>
    <font>
      <sz val="11"/>
      <name val="Calibri"/>
      <family val="2"/>
      <charset val="186"/>
    </font>
    <font>
      <b/>
      <sz val="9"/>
      <name val="Times New Roman"/>
      <family val="1"/>
      <charset val="186"/>
    </font>
    <font>
      <sz val="9"/>
      <name val="Times New Roman"/>
      <family val="1"/>
      <charset val="186"/>
    </font>
    <font>
      <sz val="10"/>
      <color indexed="8"/>
      <name val="Arial"/>
      <family val="2"/>
      <charset val="186"/>
    </font>
    <font>
      <sz val="9"/>
      <color rgb="FFFF0000"/>
      <name val="Times New Roman"/>
      <family val="1"/>
      <charset val="186"/>
    </font>
    <font>
      <sz val="9"/>
      <name val="Arial"/>
      <family val="2"/>
      <charset val="186"/>
    </font>
    <font>
      <i/>
      <sz val="9"/>
      <name val="Times New Roman"/>
      <family val="1"/>
      <charset val="186"/>
    </font>
    <font>
      <b/>
      <sz val="9"/>
      <name val="Times New Roman"/>
      <family val="1"/>
    </font>
    <font>
      <sz val="11"/>
      <color indexed="8"/>
      <name val="Calibri"/>
      <family val="2"/>
      <charset val="1"/>
    </font>
    <font>
      <sz val="11"/>
      <color rgb="FFC00000"/>
      <name val="Calibri"/>
      <family val="2"/>
      <charset val="186"/>
      <scheme val="minor"/>
    </font>
    <font>
      <sz val="10"/>
      <name val="Arial"/>
      <family val="2"/>
    </font>
    <font>
      <sz val="10"/>
      <color rgb="FFFF0000"/>
      <name val="Times New Roman"/>
      <family val="1"/>
    </font>
    <font>
      <sz val="10"/>
      <color theme="1"/>
      <name val="Times New Roman"/>
      <family val="1"/>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0"/>
      <color rgb="FF00B050"/>
      <name val="Times New Roman"/>
      <family val="1"/>
      <charset val="186"/>
    </font>
    <font>
      <sz val="11"/>
      <color rgb="FF000000"/>
      <name val="Arial1"/>
    </font>
    <font>
      <b/>
      <sz val="9"/>
      <color theme="1"/>
      <name val="Times New Roman"/>
      <family val="1"/>
      <charset val="186"/>
    </font>
    <font>
      <sz val="10"/>
      <color theme="1"/>
      <name val="Times New Roman"/>
      <family val="1"/>
      <charset val="186"/>
    </font>
    <font>
      <sz val="10"/>
      <color rgb="FFFF0000"/>
      <name val="Times New Roman"/>
      <family val="1"/>
      <charset val="186"/>
    </font>
    <font>
      <sz val="9"/>
      <color rgb="FFFF0000"/>
      <name val="Times New Roman"/>
      <family val="1"/>
    </font>
    <font>
      <b/>
      <sz val="10"/>
      <color rgb="FFFF0000"/>
      <name val="Times New Roman"/>
      <family val="1"/>
      <charset val="186"/>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
      <sz val="10"/>
      <color indexed="8"/>
      <name val="Times New Roman"/>
      <family val="1"/>
      <charset val="186"/>
    </font>
    <font>
      <sz val="10"/>
      <color rgb="FF00000A"/>
      <name val="Times New Roman"/>
      <family val="1"/>
    </font>
    <font>
      <sz val="10"/>
      <color rgb="FF00000A"/>
      <name val="Times New Roman"/>
      <family val="1"/>
      <charset val="186"/>
    </font>
    <font>
      <b/>
      <sz val="10"/>
      <color rgb="FF0000FF"/>
      <name val="Times New Roman"/>
      <family val="1"/>
    </font>
    <font>
      <sz val="10"/>
      <color rgb="FF0000FF"/>
      <name val="Times New Roman"/>
      <family val="1"/>
      <charset val="186"/>
    </font>
    <font>
      <b/>
      <sz val="10"/>
      <color theme="1"/>
      <name val="Times New Roman"/>
      <family val="1"/>
    </font>
    <font>
      <u/>
      <sz val="9"/>
      <color theme="10"/>
      <name val="Times New Roman"/>
      <family val="1"/>
      <charset val="186"/>
    </font>
    <font>
      <sz val="12"/>
      <color theme="1"/>
      <name val="Times New Roman"/>
      <family val="1"/>
      <charset val="186"/>
    </font>
    <font>
      <b/>
      <sz val="9"/>
      <color rgb="FFFF0000"/>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bottom/>
      <diagonal/>
    </border>
    <border>
      <left/>
      <right/>
      <top style="thin">
        <color indexed="64"/>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bottom style="thin">
        <color indexed="8"/>
      </bottom>
      <diagonal/>
    </border>
  </borders>
  <cellStyleXfs count="9">
    <xf numFmtId="0" fontId="0" fillId="0" borderId="0"/>
    <xf numFmtId="0" fontId="10" fillId="0" borderId="0" applyBorder="0" applyProtection="0"/>
    <xf numFmtId="0" fontId="24" fillId="0" borderId="0" applyNumberFormat="0" applyBorder="0" applyProtection="0"/>
    <xf numFmtId="0" fontId="24" fillId="0" borderId="0" applyNumberFormat="0" applyBorder="0" applyProtection="0"/>
    <xf numFmtId="0" fontId="21" fillId="0" borderId="0"/>
    <xf numFmtId="0" fontId="29" fillId="0" borderId="0"/>
    <xf numFmtId="0" fontId="31" fillId="0" borderId="0"/>
    <xf numFmtId="0" fontId="39" fillId="0" borderId="0"/>
    <xf numFmtId="0" fontId="59" fillId="0" borderId="0" applyNumberFormat="0" applyFill="0" applyBorder="0" applyAlignment="0" applyProtection="0"/>
  </cellStyleXfs>
  <cellXfs count="440">
    <xf numFmtId="0" fontId="0" fillId="0" borderId="0" xfId="0"/>
    <xf numFmtId="0" fontId="6" fillId="2" borderId="0" xfId="0" applyFont="1" applyFill="1"/>
    <xf numFmtId="0" fontId="13" fillId="2" borderId="0" xfId="0" applyFont="1" applyFill="1"/>
    <xf numFmtId="0" fontId="12" fillId="2" borderId="0" xfId="0" applyFont="1" applyFill="1"/>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1" fillId="2" borderId="0" xfId="0" applyFont="1" applyFill="1"/>
    <xf numFmtId="0" fontId="6" fillId="2" borderId="0" xfId="0" applyFont="1" applyFill="1" applyAlignment="1">
      <alignment vertical="center"/>
    </xf>
    <xf numFmtId="0" fontId="6" fillId="2" borderId="0" xfId="0" applyFont="1" applyFill="1" applyAlignment="1">
      <alignment vertical="top" wrapText="1"/>
    </xf>
    <xf numFmtId="49" fontId="6" fillId="2" borderId="0" xfId="0" applyNumberFormat="1" applyFont="1" applyFill="1" applyAlignment="1">
      <alignment horizontal="center" vertical="center"/>
    </xf>
    <xf numFmtId="0" fontId="6" fillId="2" borderId="0" xfId="0" applyFont="1" applyFill="1" applyAlignment="1">
      <alignment horizontal="center" vertical="center" wrapText="1"/>
    </xf>
    <xf numFmtId="0" fontId="4" fillId="2" borderId="0" xfId="0" applyFont="1" applyFill="1"/>
    <xf numFmtId="0" fontId="11" fillId="2" borderId="0" xfId="0" applyFont="1" applyFill="1"/>
    <xf numFmtId="0" fontId="26" fillId="2" borderId="0" xfId="0" applyFont="1" applyFill="1"/>
    <xf numFmtId="0" fontId="23" fillId="2" borderId="0" xfId="0" applyFont="1" applyFill="1"/>
    <xf numFmtId="0" fontId="0" fillId="2" borderId="0" xfId="0" applyFill="1"/>
    <xf numFmtId="0" fontId="4" fillId="2" borderId="0" xfId="0" applyFont="1" applyFill="1" applyAlignment="1">
      <alignment horizontal="center" vertical="center"/>
    </xf>
    <xf numFmtId="0" fontId="1" fillId="2" borderId="0" xfId="0" applyFont="1" applyFill="1" applyAlignment="1">
      <alignment horizontal="center" vertical="center"/>
    </xf>
    <xf numFmtId="0" fontId="23" fillId="3" borderId="0" xfId="0" applyFont="1" applyFill="1"/>
    <xf numFmtId="0" fontId="14" fillId="2" borderId="0" xfId="0" applyFont="1" applyFill="1"/>
    <xf numFmtId="0" fontId="5" fillId="2" borderId="0" xfId="0" applyFont="1" applyFill="1" applyAlignment="1">
      <alignment vertical="top" wrapText="1"/>
    </xf>
    <xf numFmtId="0" fontId="3" fillId="2" borderId="0" xfId="0" applyFont="1" applyFill="1" applyAlignment="1">
      <alignment vertical="top" wrapText="1"/>
    </xf>
    <xf numFmtId="0" fontId="20" fillId="2" borderId="0" xfId="0" applyFont="1" applyFill="1"/>
    <xf numFmtId="0" fontId="30" fillId="0" borderId="0" xfId="0" applyFont="1"/>
    <xf numFmtId="0" fontId="11" fillId="0" borderId="0" xfId="0" applyFont="1"/>
    <xf numFmtId="0" fontId="35" fillId="2" borderId="0" xfId="0" applyFont="1" applyFill="1"/>
    <xf numFmtId="0" fontId="38" fillId="2" borderId="0" xfId="0" applyFont="1" applyFill="1"/>
    <xf numFmtId="0" fontId="30" fillId="2" borderId="0" xfId="0" applyFont="1" applyFill="1"/>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9" fontId="5" fillId="2" borderId="0" xfId="0" applyNumberFormat="1" applyFont="1" applyFill="1" applyAlignment="1">
      <alignment vertical="center" wrapText="1"/>
    </xf>
    <xf numFmtId="0" fontId="6" fillId="2" borderId="0" xfId="0" applyFont="1" applyFill="1" applyAlignment="1">
      <alignment horizontal="center" vertical="top"/>
    </xf>
    <xf numFmtId="49" fontId="7" fillId="2" borderId="15" xfId="0" applyNumberFormat="1" applyFont="1" applyFill="1" applyBorder="1" applyAlignment="1">
      <alignment horizontal="center" vertical="center"/>
    </xf>
    <xf numFmtId="0" fontId="6" fillId="2" borderId="15" xfId="0" applyFont="1" applyFill="1" applyBorder="1" applyAlignment="1">
      <alignment vertical="top" wrapText="1"/>
    </xf>
    <xf numFmtId="0" fontId="7" fillId="2" borderId="15" xfId="0" applyFont="1" applyFill="1" applyBorder="1" applyAlignment="1">
      <alignment horizontal="center" vertical="center"/>
    </xf>
    <xf numFmtId="49" fontId="7" fillId="2" borderId="17" xfId="0" applyNumberFormat="1" applyFont="1" applyFill="1" applyBorder="1" applyAlignment="1">
      <alignment horizontal="center" vertical="center"/>
    </xf>
    <xf numFmtId="0" fontId="6" fillId="2" borderId="18" xfId="0" applyFont="1" applyFill="1" applyBorder="1" applyAlignment="1">
      <alignment vertical="top" wrapText="1"/>
    </xf>
    <xf numFmtId="0" fontId="6" fillId="2" borderId="15" xfId="0" applyFont="1" applyFill="1" applyBorder="1" applyAlignment="1">
      <alignment horizontal="left" vertical="top" wrapText="1"/>
    </xf>
    <xf numFmtId="0" fontId="5" fillId="2" borderId="1" xfId="0" applyFont="1" applyFill="1" applyBorder="1" applyAlignment="1">
      <alignment vertical="center" wrapText="1"/>
    </xf>
    <xf numFmtId="0" fontId="22" fillId="2" borderId="21" xfId="0" applyFont="1" applyFill="1" applyBorder="1" applyAlignment="1">
      <alignment horizontal="center" vertical="center" wrapText="1"/>
    </xf>
    <xf numFmtId="0" fontId="2" fillId="2" borderId="0" xfId="0" applyFont="1" applyFill="1" applyAlignment="1">
      <alignment horizontal="left" vertical="top" wrapText="1"/>
    </xf>
    <xf numFmtId="0" fontId="23" fillId="2" borderId="21" xfId="0" applyFont="1" applyFill="1" applyBorder="1" applyAlignment="1">
      <alignment horizontal="center" vertical="top"/>
    </xf>
    <xf numFmtId="0" fontId="23" fillId="2" borderId="22" xfId="0" applyFont="1" applyFill="1" applyBorder="1" applyAlignment="1">
      <alignment horizontal="center" vertical="top"/>
    </xf>
    <xf numFmtId="0" fontId="23" fillId="2" borderId="1" xfId="0" applyFont="1" applyFill="1" applyBorder="1" applyAlignment="1">
      <alignment horizontal="center" vertical="top"/>
    </xf>
    <xf numFmtId="0" fontId="1" fillId="2" borderId="0" xfId="0" applyFont="1" applyFill="1" applyAlignment="1">
      <alignment horizontal="center" vertical="center" wrapText="1"/>
    </xf>
    <xf numFmtId="0" fontId="1" fillId="2" borderId="0" xfId="0" applyFont="1" applyFill="1" applyAlignment="1">
      <alignment horizontal="justify" vertical="center" wrapText="1"/>
    </xf>
    <xf numFmtId="0" fontId="1" fillId="2" borderId="0" xfId="0" applyFont="1" applyFill="1" applyAlignment="1">
      <alignment wrapText="1"/>
    </xf>
    <xf numFmtId="0" fontId="1" fillId="2" borderId="0" xfId="0" applyFont="1" applyFill="1" applyAlignment="1">
      <alignment horizontal="left" vertical="top" wrapText="1"/>
    </xf>
    <xf numFmtId="0" fontId="5" fillId="2" borderId="0" xfId="0" applyFont="1" applyFill="1"/>
    <xf numFmtId="0" fontId="6" fillId="2" borderId="0" xfId="0" applyFont="1" applyFill="1" applyAlignment="1">
      <alignment wrapText="1"/>
    </xf>
    <xf numFmtId="0" fontId="5" fillId="2" borderId="0" xfId="0" applyFont="1" applyFill="1" applyAlignment="1">
      <alignment vertical="top"/>
    </xf>
    <xf numFmtId="0" fontId="6" fillId="2" borderId="0" xfId="0" applyFont="1" applyFill="1" applyAlignment="1">
      <alignment horizontal="center"/>
    </xf>
    <xf numFmtId="0" fontId="5" fillId="2" borderId="0" xfId="0" applyFont="1" applyFill="1" applyAlignment="1">
      <alignment horizontal="center"/>
    </xf>
    <xf numFmtId="0" fontId="5" fillId="2" borderId="0" xfId="0" applyFont="1" applyFill="1" applyAlignment="1">
      <alignment horizontal="right"/>
    </xf>
    <xf numFmtId="0" fontId="5" fillId="2" borderId="0" xfId="0" applyFont="1" applyFill="1" applyAlignment="1">
      <alignment horizontal="center" vertical="center"/>
    </xf>
    <xf numFmtId="0" fontId="40" fillId="2" borderId="0" xfId="0" applyFont="1" applyFill="1"/>
    <xf numFmtId="0" fontId="5" fillId="2" borderId="2"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3" fillId="2" borderId="24" xfId="0" applyFont="1" applyFill="1" applyBorder="1" applyAlignment="1">
      <alignment horizontal="center" vertical="top"/>
    </xf>
    <xf numFmtId="0" fontId="34" fillId="2" borderId="0" xfId="0" applyFont="1" applyFill="1"/>
    <xf numFmtId="0" fontId="21" fillId="2" borderId="0" xfId="0" applyFont="1" applyFill="1"/>
    <xf numFmtId="0" fontId="17" fillId="2" borderId="0" xfId="0" applyFont="1" applyFill="1"/>
    <xf numFmtId="0" fontId="22" fillId="2" borderId="1" xfId="0" applyFont="1" applyFill="1" applyBorder="1" applyAlignment="1">
      <alignment horizontal="center" vertical="center" wrapText="1"/>
    </xf>
    <xf numFmtId="0" fontId="6" fillId="2" borderId="0" xfId="0" applyFont="1" applyFill="1" applyAlignment="1">
      <alignment horizontal="left" vertical="top" wrapText="1"/>
    </xf>
    <xf numFmtId="0" fontId="0" fillId="2" borderId="0" xfId="0" applyFill="1" applyAlignment="1">
      <alignment wrapText="1"/>
    </xf>
    <xf numFmtId="0" fontId="25" fillId="2" borderId="0" xfId="0" applyFont="1" applyFill="1"/>
    <xf numFmtId="0" fontId="5" fillId="2" borderId="0" xfId="0" applyFont="1" applyFill="1" applyAlignment="1">
      <alignment horizontal="left" vertical="top" wrapText="1"/>
    </xf>
    <xf numFmtId="49" fontId="13" fillId="2" borderId="0" xfId="0" applyNumberFormat="1"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center" vertical="center"/>
    </xf>
    <xf numFmtId="0" fontId="45" fillId="4" borderId="0" xfId="0" applyFont="1" applyFill="1"/>
    <xf numFmtId="0" fontId="46" fillId="4" borderId="0" xfId="0" applyFont="1" applyFill="1"/>
    <xf numFmtId="0" fontId="45" fillId="4" borderId="1" xfId="0" applyFont="1" applyFill="1" applyBorder="1" applyAlignment="1">
      <alignment horizontal="left"/>
    </xf>
    <xf numFmtId="0" fontId="0" fillId="5" borderId="1" xfId="0" applyFill="1" applyBorder="1" applyProtection="1">
      <protection locked="0"/>
    </xf>
    <xf numFmtId="0" fontId="0" fillId="4" borderId="0" xfId="0" applyFill="1"/>
    <xf numFmtId="0" fontId="45" fillId="4" borderId="0" xfId="0" applyFont="1" applyFill="1" applyAlignment="1" applyProtection="1">
      <alignment horizontal="left"/>
      <protection locked="0"/>
    </xf>
    <xf numFmtId="0" fontId="45" fillId="4" borderId="0" xfId="0" applyFont="1" applyFill="1" applyAlignment="1">
      <alignment horizontal="left"/>
    </xf>
    <xf numFmtId="0" fontId="45" fillId="6" borderId="0" xfId="0" applyFont="1" applyFill="1" applyAlignment="1" applyProtection="1">
      <alignment horizontal="left"/>
      <protection locked="0"/>
    </xf>
    <xf numFmtId="0" fontId="45" fillId="6" borderId="0" xfId="0" applyFont="1" applyFill="1" applyAlignment="1">
      <alignment horizontal="left"/>
    </xf>
    <xf numFmtId="0" fontId="0" fillId="4" borderId="0" xfId="0" applyFill="1" applyAlignment="1">
      <alignment wrapText="1"/>
    </xf>
    <xf numFmtId="0" fontId="45" fillId="4" borderId="36" xfId="0" applyFont="1" applyFill="1" applyBorder="1"/>
    <xf numFmtId="0" fontId="45" fillId="4" borderId="37" xfId="0" applyFont="1" applyFill="1" applyBorder="1" applyAlignment="1">
      <alignment horizontal="center" vertical="center" wrapText="1"/>
    </xf>
    <xf numFmtId="0" fontId="45" fillId="4" borderId="40" xfId="0" applyFont="1" applyFill="1" applyBorder="1" applyAlignment="1">
      <alignment horizontal="center" vertical="center" wrapText="1"/>
    </xf>
    <xf numFmtId="0" fontId="45" fillId="5" borderId="41" xfId="0" applyFont="1" applyFill="1" applyBorder="1" applyAlignment="1" applyProtection="1">
      <alignment horizontal="center" vertical="center" wrapText="1"/>
      <protection locked="0"/>
    </xf>
    <xf numFmtId="0" fontId="45" fillId="5" borderId="42" xfId="0" applyFont="1" applyFill="1" applyBorder="1" applyAlignment="1" applyProtection="1">
      <alignment horizontal="center" vertical="center"/>
      <protection locked="0"/>
    </xf>
    <xf numFmtId="0" fontId="45" fillId="4" borderId="0" xfId="0" applyFont="1" applyFill="1" applyAlignment="1">
      <alignment horizontal="center" vertical="center"/>
    </xf>
    <xf numFmtId="0" fontId="45" fillId="4" borderId="41" xfId="0" applyFont="1" applyFill="1" applyBorder="1" applyAlignment="1">
      <alignment horizontal="center" vertical="center" wrapText="1"/>
    </xf>
    <xf numFmtId="0" fontId="45" fillId="5" borderId="48"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45" fillId="4" borderId="0" xfId="0" applyFont="1" applyFill="1" applyAlignment="1">
      <alignment wrapText="1"/>
    </xf>
    <xf numFmtId="0" fontId="0" fillId="0" borderId="0" xfId="0" applyAlignment="1">
      <alignment wrapText="1"/>
    </xf>
    <xf numFmtId="0" fontId="50" fillId="7" borderId="41" xfId="0" applyFont="1" applyFill="1" applyBorder="1" applyAlignment="1">
      <alignment horizontal="center" vertical="center" wrapText="1"/>
    </xf>
    <xf numFmtId="0" fontId="50" fillId="9" borderId="0" xfId="0" applyFont="1" applyFill="1"/>
    <xf numFmtId="0" fontId="52" fillId="2" borderId="0" xfId="0" applyFont="1" applyFill="1"/>
    <xf numFmtId="0" fontId="6" fillId="2" borderId="0" xfId="0" applyFont="1" applyFill="1" applyAlignment="1">
      <alignment horizontal="center" wrapText="1"/>
    </xf>
    <xf numFmtId="0" fontId="57" fillId="2" borderId="0" xfId="0" applyFont="1" applyFill="1"/>
    <xf numFmtId="0" fontId="1" fillId="2" borderId="0" xfId="0" applyFont="1" applyFill="1" applyAlignment="1">
      <alignment horizontal="center"/>
    </xf>
    <xf numFmtId="0" fontId="13" fillId="2" borderId="0" xfId="0" applyFont="1" applyFill="1" applyAlignment="1">
      <alignment horizontal="center"/>
    </xf>
    <xf numFmtId="0" fontId="45" fillId="4" borderId="0" xfId="0" applyFont="1" applyFill="1" applyAlignment="1">
      <alignment horizontal="center"/>
    </xf>
    <xf numFmtId="0" fontId="45" fillId="6" borderId="0" xfId="0" applyFont="1" applyFill="1" applyAlignment="1" applyProtection="1">
      <alignment horizontal="center"/>
      <protection locked="0"/>
    </xf>
    <xf numFmtId="0" fontId="23" fillId="2" borderId="0" xfId="0" applyFont="1" applyFill="1" applyAlignment="1">
      <alignment horizontal="center"/>
    </xf>
    <xf numFmtId="0" fontId="1" fillId="2" borderId="0" xfId="0" applyFont="1" applyFill="1" applyAlignment="1">
      <alignment horizontal="center" wrapText="1"/>
    </xf>
    <xf numFmtId="0" fontId="0" fillId="2" borderId="0" xfId="0" applyFill="1" applyAlignment="1">
      <alignment horizontal="center"/>
    </xf>
    <xf numFmtId="0" fontId="4" fillId="2" borderId="0" xfId="0" applyFont="1" applyFill="1" applyAlignment="1">
      <alignment horizontal="center"/>
    </xf>
    <xf numFmtId="0" fontId="9" fillId="2" borderId="0" xfId="0" applyFont="1" applyFill="1" applyAlignment="1">
      <alignment horizontal="center" wrapText="1"/>
    </xf>
    <xf numFmtId="2" fontId="19" fillId="2" borderId="1" xfId="0" applyNumberFormat="1" applyFont="1" applyFill="1" applyBorder="1" applyAlignment="1">
      <alignment horizontal="center"/>
    </xf>
    <xf numFmtId="0" fontId="7" fillId="2" borderId="16" xfId="0" applyFont="1" applyFill="1" applyBorder="1" applyAlignment="1">
      <alignment horizontal="center" vertical="center"/>
    </xf>
    <xf numFmtId="2" fontId="7" fillId="2" borderId="1" xfId="0" applyNumberFormat="1" applyFont="1" applyFill="1" applyBorder="1" applyAlignment="1">
      <alignment horizontal="center" vertical="center"/>
    </xf>
    <xf numFmtId="2" fontId="19" fillId="2" borderId="1" xfId="0" applyNumberFormat="1" applyFont="1" applyFill="1" applyBorder="1" applyAlignment="1">
      <alignment horizontal="center" vertical="center"/>
    </xf>
    <xf numFmtId="0" fontId="9" fillId="2" borderId="1" xfId="0" applyFont="1" applyFill="1" applyBorder="1" applyAlignment="1">
      <alignment wrapText="1"/>
    </xf>
    <xf numFmtId="49" fontId="1" fillId="2" borderId="2" xfId="0" applyNumberFormat="1" applyFont="1" applyFill="1" applyBorder="1" applyAlignment="1">
      <alignment horizontal="center" vertical="top"/>
    </xf>
    <xf numFmtId="0" fontId="6"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2" fontId="1" fillId="2" borderId="1" xfId="0" applyNumberFormat="1" applyFont="1" applyFill="1" applyBorder="1" applyAlignment="1">
      <alignment horizontal="center" vertical="top"/>
    </xf>
    <xf numFmtId="2" fontId="23" fillId="2" borderId="0" xfId="0" applyNumberFormat="1" applyFont="1" applyFill="1"/>
    <xf numFmtId="2" fontId="11" fillId="2" borderId="0" xfId="0" applyNumberFormat="1" applyFont="1" applyFill="1"/>
    <xf numFmtId="2" fontId="4" fillId="2" borderId="0" xfId="0" applyNumberFormat="1" applyFont="1" applyFill="1"/>
    <xf numFmtId="2" fontId="20" fillId="2" borderId="0" xfId="0" applyNumberFormat="1" applyFont="1" applyFill="1"/>
    <xf numFmtId="2" fontId="41" fillId="0" borderId="9"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wrapText="1"/>
    </xf>
    <xf numFmtId="2" fontId="1"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49" fontId="6" fillId="0" borderId="21" xfId="0" applyNumberFormat="1" applyFont="1" applyBorder="1" applyAlignment="1">
      <alignment horizontal="left" vertical="center" wrapText="1"/>
    </xf>
    <xf numFmtId="0" fontId="6" fillId="0" borderId="21" xfId="0" applyFont="1" applyBorder="1" applyAlignment="1">
      <alignment vertical="top" wrapText="1"/>
    </xf>
    <xf numFmtId="0" fontId="6" fillId="0" borderId="1" xfId="0" applyFont="1" applyBorder="1" applyAlignment="1">
      <alignment horizontal="center" vertical="center"/>
    </xf>
    <xf numFmtId="0" fontId="6" fillId="0" borderId="2" xfId="0" applyFont="1" applyBorder="1" applyAlignment="1">
      <alignment horizontal="left" vertical="center" wrapText="1"/>
    </xf>
    <xf numFmtId="2" fontId="6" fillId="0" borderId="1" xfId="0" applyNumberFormat="1" applyFont="1" applyBorder="1" applyAlignment="1">
      <alignment horizontal="center" vertical="center"/>
    </xf>
    <xf numFmtId="2" fontId="5" fillId="0" borderId="1" xfId="0" applyNumberFormat="1" applyFont="1" applyBorder="1" applyAlignment="1">
      <alignment horizontal="center"/>
    </xf>
    <xf numFmtId="49" fontId="22" fillId="0" borderId="26" xfId="0" applyNumberFormat="1" applyFont="1" applyBorder="1" applyAlignment="1">
      <alignment horizontal="center" vertical="top" wrapText="1"/>
    </xf>
    <xf numFmtId="0" fontId="22" fillId="0" borderId="21" xfId="0" applyFont="1" applyBorder="1" applyAlignment="1">
      <alignment horizontal="left" vertical="top" wrapText="1"/>
    </xf>
    <xf numFmtId="0" fontId="23" fillId="0" borderId="21" xfId="0" applyFont="1" applyBorder="1" applyAlignment="1">
      <alignment horizontal="left" vertical="center" wrapText="1"/>
    </xf>
    <xf numFmtId="0" fontId="23" fillId="0" borderId="24" xfId="0" applyFont="1" applyBorder="1" applyAlignment="1">
      <alignment horizontal="center" vertical="center" wrapText="1"/>
    </xf>
    <xf numFmtId="0" fontId="23" fillId="0" borderId="1" xfId="0" applyFont="1" applyBorder="1" applyAlignment="1">
      <alignment horizontal="center" vertical="top" wrapText="1"/>
    </xf>
    <xf numFmtId="2" fontId="23" fillId="0" borderId="25" xfId="0" applyNumberFormat="1" applyFont="1" applyBorder="1" applyAlignment="1">
      <alignment horizontal="center" vertical="center" wrapText="1"/>
    </xf>
    <xf numFmtId="2" fontId="23" fillId="0" borderId="24" xfId="0" applyNumberFormat="1" applyFont="1" applyBorder="1" applyAlignment="1">
      <alignment horizontal="center" vertical="center" wrapText="1"/>
    </xf>
    <xf numFmtId="2" fontId="23" fillId="0" borderId="1" xfId="0" applyNumberFormat="1" applyFont="1" applyBorder="1" applyAlignment="1">
      <alignment horizontal="center" vertical="center" wrapText="1"/>
    </xf>
    <xf numFmtId="0" fontId="23" fillId="0" borderId="0" xfId="0" applyFont="1"/>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23" fillId="0" borderId="22" xfId="0" applyFont="1" applyBorder="1" applyAlignment="1">
      <alignment horizontal="left" vertical="center" wrapText="1"/>
    </xf>
    <xf numFmtId="0" fontId="23" fillId="0" borderId="23" xfId="0" applyFont="1" applyBorder="1" applyAlignment="1">
      <alignment horizontal="center" vertical="center" wrapText="1"/>
    </xf>
    <xf numFmtId="0" fontId="6" fillId="0" borderId="1" xfId="0" applyFont="1" applyBorder="1" applyAlignment="1">
      <alignment horizontal="center" vertical="center" wrapText="1"/>
    </xf>
    <xf numFmtId="0" fontId="55" fillId="0" borderId="1" xfId="0" applyFont="1" applyBorder="1" applyAlignment="1">
      <alignment horizontal="center" vertical="center"/>
    </xf>
    <xf numFmtId="2" fontId="23" fillId="0" borderId="23" xfId="0" applyNumberFormat="1" applyFont="1" applyBorder="1" applyAlignment="1">
      <alignment horizontal="center" vertical="center" wrapText="1"/>
    </xf>
    <xf numFmtId="0" fontId="55" fillId="0" borderId="1" xfId="0" applyFont="1" applyBorder="1" applyAlignment="1">
      <alignment vertical="center" wrapText="1"/>
    </xf>
    <xf numFmtId="49" fontId="6" fillId="0" borderId="1" xfId="7" applyNumberFormat="1" applyFont="1" applyBorder="1" applyAlignment="1">
      <alignment horizontal="center" vertical="center"/>
    </xf>
    <xf numFmtId="49" fontId="6" fillId="0" borderId="2" xfId="7" applyNumberFormat="1" applyFont="1" applyBorder="1" applyAlignment="1">
      <alignment horizontal="center" vertical="center"/>
    </xf>
    <xf numFmtId="0" fontId="41" fillId="0" borderId="1" xfId="7" applyFont="1" applyBorder="1" applyAlignment="1">
      <alignment vertical="center" wrapText="1"/>
    </xf>
    <xf numFmtId="0" fontId="41" fillId="0" borderId="1" xfId="7" applyFont="1" applyBorder="1" applyAlignment="1">
      <alignment horizontal="center" vertical="center" wrapText="1"/>
    </xf>
    <xf numFmtId="0" fontId="54" fillId="0" borderId="1" xfId="0" applyFont="1" applyBorder="1" applyAlignment="1">
      <alignment horizontal="left" vertical="center" wrapText="1"/>
    </xf>
    <xf numFmtId="0" fontId="15" fillId="0" borderId="1" xfId="0" applyFont="1" applyBorder="1" applyAlignment="1">
      <alignment vertical="center" wrapText="1"/>
    </xf>
    <xf numFmtId="0" fontId="41" fillId="0" borderId="7" xfId="7" applyFont="1" applyBorder="1" applyAlignment="1">
      <alignment vertical="center" wrapText="1"/>
    </xf>
    <xf numFmtId="2" fontId="22" fillId="0" borderId="1" xfId="0" applyNumberFormat="1" applyFont="1" applyBorder="1" applyAlignment="1">
      <alignment horizontal="center" vertical="top" wrapText="1"/>
    </xf>
    <xf numFmtId="0" fontId="23" fillId="0" borderId="1" xfId="0" applyFont="1" applyBorder="1"/>
    <xf numFmtId="0" fontId="5"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5" fillId="0" borderId="0" xfId="0" applyFont="1" applyAlignment="1">
      <alignment vertical="top" wrapText="1"/>
    </xf>
    <xf numFmtId="0" fontId="4" fillId="0" borderId="0" xfId="0" applyFont="1"/>
    <xf numFmtId="0" fontId="4" fillId="0" borderId="0" xfId="0" applyFont="1" applyAlignment="1">
      <alignment horizontal="center" vertical="center"/>
    </xf>
    <xf numFmtId="0" fontId="4" fillId="0" borderId="0" xfId="0" applyFont="1" applyAlignment="1">
      <alignment horizontal="center"/>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top"/>
    </xf>
    <xf numFmtId="0" fontId="5" fillId="0" borderId="1" xfId="0" applyFont="1" applyBorder="1" applyAlignment="1">
      <alignment horizontal="left" vertical="center" wrapText="1"/>
    </xf>
    <xf numFmtId="0" fontId="6" fillId="0" borderId="22" xfId="0" applyFont="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applyAlignment="1">
      <alignment horizontal="left"/>
    </xf>
    <xf numFmtId="2" fontId="6" fillId="0" borderId="1" xfId="0" applyNumberFormat="1" applyFont="1" applyBorder="1" applyAlignment="1">
      <alignment horizontal="center"/>
    </xf>
    <xf numFmtId="49" fontId="5" fillId="0" borderId="21" xfId="0" applyNumberFormat="1" applyFont="1" applyBorder="1" applyAlignment="1">
      <alignment horizontal="left" vertical="center" wrapText="1"/>
    </xf>
    <xf numFmtId="0" fontId="5" fillId="0" borderId="1" xfId="0" applyFont="1" applyBorder="1" applyAlignment="1">
      <alignment horizontal="center"/>
    </xf>
    <xf numFmtId="0" fontId="5" fillId="0" borderId="0" xfId="0" applyFont="1" applyAlignment="1">
      <alignment vertical="top"/>
    </xf>
    <xf numFmtId="0" fontId="5" fillId="0" borderId="1" xfId="0" applyFont="1" applyBorder="1" applyAlignment="1">
      <alignment vertical="center" wrapText="1"/>
    </xf>
    <xf numFmtId="0" fontId="6" fillId="0" borderId="1" xfId="0" applyFont="1" applyBorder="1" applyAlignment="1">
      <alignment wrapText="1"/>
    </xf>
    <xf numFmtId="3" fontId="7" fillId="0" borderId="1" xfId="0" applyNumberFormat="1" applyFont="1" applyBorder="1" applyAlignment="1">
      <alignment horizontal="center" vertical="center"/>
    </xf>
    <xf numFmtId="0" fontId="6" fillId="0" borderId="1" xfId="0" applyFont="1" applyBorder="1"/>
    <xf numFmtId="49" fontId="6" fillId="0" borderId="21" xfId="0" applyNumberFormat="1" applyFont="1" applyBorder="1" applyAlignment="1">
      <alignment vertical="center" wrapText="1"/>
    </xf>
    <xf numFmtId="2" fontId="41" fillId="0" borderId="8" xfId="0" applyNumberFormat="1" applyFont="1" applyBorder="1" applyAlignment="1">
      <alignment horizontal="center" vertical="center"/>
    </xf>
    <xf numFmtId="164" fontId="41" fillId="0" borderId="8" xfId="0" applyNumberFormat="1" applyFont="1" applyBorder="1" applyAlignment="1">
      <alignment horizontal="center" vertical="center"/>
    </xf>
    <xf numFmtId="2" fontId="6" fillId="0" borderId="8" xfId="0" applyNumberFormat="1" applyFont="1" applyBorder="1" applyAlignment="1">
      <alignment horizontal="center" vertical="center"/>
    </xf>
    <xf numFmtId="0" fontId="6" fillId="0" borderId="53" xfId="0" applyFont="1" applyBorder="1" applyAlignment="1">
      <alignment horizontal="center" vertical="center" wrapText="1"/>
    </xf>
    <xf numFmtId="0" fontId="6" fillId="0" borderId="21" xfId="0" applyFont="1" applyBorder="1" applyAlignment="1">
      <alignment horizontal="center" vertical="center" wrapText="1"/>
    </xf>
    <xf numFmtId="0" fontId="53" fillId="0" borderId="21" xfId="0" applyFont="1" applyBorder="1" applyAlignment="1">
      <alignment vertical="center" wrapText="1"/>
    </xf>
    <xf numFmtId="0" fontId="6" fillId="0" borderId="21" xfId="0" applyFont="1" applyBorder="1" applyAlignment="1">
      <alignment vertical="center" wrapText="1"/>
    </xf>
    <xf numFmtId="0" fontId="6" fillId="0" borderId="21" xfId="0" applyFont="1" applyBorder="1" applyAlignment="1">
      <alignment horizontal="left" vertical="center" wrapText="1"/>
    </xf>
    <xf numFmtId="0" fontId="53" fillId="0" borderId="22" xfId="0" applyFont="1" applyBorder="1" applyAlignment="1">
      <alignment vertical="center" wrapText="1"/>
    </xf>
    <xf numFmtId="0" fontId="6" fillId="0" borderId="8" xfId="0" applyFont="1" applyBorder="1" applyAlignment="1">
      <alignment horizontal="center" vertical="center"/>
    </xf>
    <xf numFmtId="0" fontId="6" fillId="0" borderId="22" xfId="0" applyFont="1" applyBorder="1" applyAlignment="1">
      <alignment horizontal="center" vertical="center" wrapText="1"/>
    </xf>
    <xf numFmtId="49" fontId="6" fillId="0" borderId="22" xfId="0" applyNumberFormat="1" applyFont="1" applyBorder="1" applyAlignment="1">
      <alignment vertical="top" wrapText="1"/>
    </xf>
    <xf numFmtId="49" fontId="6" fillId="0" borderId="1" xfId="0" applyNumberFormat="1" applyFont="1" applyBorder="1" applyAlignment="1">
      <alignment vertical="top" wrapText="1"/>
    </xf>
    <xf numFmtId="164" fontId="41" fillId="0" borderId="1" xfId="0" applyNumberFormat="1" applyFont="1" applyBorder="1" applyAlignment="1">
      <alignment horizontal="center" vertical="center"/>
    </xf>
    <xf numFmtId="0" fontId="4" fillId="0" borderId="1" xfId="0" applyFont="1" applyBorder="1" applyAlignment="1">
      <alignment wrapText="1"/>
    </xf>
    <xf numFmtId="0" fontId="5" fillId="0" borderId="1" xfId="0" applyFont="1" applyBorder="1" applyAlignment="1">
      <alignment horizontal="center" vertical="center"/>
    </xf>
    <xf numFmtId="49" fontId="7" fillId="0" borderId="8"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1" fillId="0" borderId="1" xfId="7" applyNumberFormat="1" applyFont="1" applyBorder="1" applyAlignment="1">
      <alignment horizontal="center" vertical="center"/>
    </xf>
    <xf numFmtId="0" fontId="1" fillId="0" borderId="1" xfId="0" applyFont="1" applyBorder="1" applyAlignment="1">
      <alignment horizontal="left" wrapText="1"/>
    </xf>
    <xf numFmtId="0" fontId="2" fillId="0" borderId="1" xfId="0" applyFont="1" applyBorder="1" applyAlignment="1">
      <alignment horizontal="center" vertical="top"/>
    </xf>
    <xf numFmtId="2" fontId="1" fillId="0" borderId="1" xfId="7" applyNumberFormat="1" applyFont="1" applyBorder="1" applyAlignment="1">
      <alignment horizontal="center" vertical="center"/>
    </xf>
    <xf numFmtId="0" fontId="33" fillId="0" borderId="1" xfId="7" applyFont="1" applyBorder="1" applyAlignment="1">
      <alignment vertical="center" wrapText="1"/>
    </xf>
    <xf numFmtId="2" fontId="19" fillId="0" borderId="1" xfId="0" applyNumberFormat="1" applyFont="1" applyBorder="1" applyAlignment="1">
      <alignment horizontal="center"/>
    </xf>
    <xf numFmtId="0" fontId="2" fillId="0" borderId="1" xfId="0" applyFont="1" applyBorder="1" applyAlignment="1">
      <alignment horizontal="center" vertical="center"/>
    </xf>
    <xf numFmtId="0" fontId="5" fillId="0" borderId="1" xfId="0" applyFont="1" applyBorder="1" applyAlignment="1">
      <alignmen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top"/>
    </xf>
    <xf numFmtId="0" fontId="4" fillId="0" borderId="1" xfId="0" applyFont="1" applyBorder="1" applyAlignment="1">
      <alignment horizontal="center"/>
    </xf>
    <xf numFmtId="0" fontId="2" fillId="0" borderId="1" xfId="0" applyFont="1" applyBorder="1" applyAlignment="1">
      <alignment vertical="top" wrapText="1"/>
    </xf>
    <xf numFmtId="0" fontId="1" fillId="0" borderId="1" xfId="0" applyFont="1" applyBorder="1" applyAlignment="1">
      <alignment horizontal="center"/>
    </xf>
    <xf numFmtId="0" fontId="1" fillId="0" borderId="1" xfId="0" applyFont="1" applyBorder="1"/>
    <xf numFmtId="0" fontId="4" fillId="0" borderId="1" xfId="0" applyFont="1" applyBorder="1"/>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8" fillId="0" borderId="1" xfId="0" applyFont="1" applyBorder="1" applyAlignment="1">
      <alignment horizontal="left" vertical="top" wrapText="1"/>
    </xf>
    <xf numFmtId="2" fontId="6" fillId="0" borderId="1" xfId="0" applyNumberFormat="1" applyFont="1" applyBorder="1" applyAlignment="1">
      <alignment horizontal="center" vertical="top"/>
    </xf>
    <xf numFmtId="0" fontId="6" fillId="0" borderId="0" xfId="0" applyFont="1" applyAlignment="1">
      <alignment horizontal="left" vertical="top"/>
    </xf>
    <xf numFmtId="49" fontId="6" fillId="0" borderId="2" xfId="0" applyNumberFormat="1" applyFont="1" applyBorder="1" applyAlignment="1">
      <alignment horizontal="center" vertical="center"/>
    </xf>
    <xf numFmtId="2" fontId="16" fillId="0" borderId="1" xfId="0" applyNumberFormat="1" applyFont="1" applyBorder="1" applyAlignment="1">
      <alignment horizontal="center"/>
    </xf>
    <xf numFmtId="164" fontId="6" fillId="2" borderId="0" xfId="0" applyNumberFormat="1" applyFont="1" applyFill="1" applyAlignment="1">
      <alignment horizontal="center" vertical="top"/>
    </xf>
    <xf numFmtId="2" fontId="38" fillId="2" borderId="0" xfId="0" applyNumberFormat="1" applyFont="1" applyFill="1" applyAlignment="1">
      <alignment horizontal="center" vertical="top"/>
    </xf>
    <xf numFmtId="2" fontId="38" fillId="2" borderId="0" xfId="0" applyNumberFormat="1" applyFont="1" applyFill="1"/>
    <xf numFmtId="164" fontId="6" fillId="2" borderId="0" xfId="0" applyNumberFormat="1" applyFont="1" applyFill="1"/>
    <xf numFmtId="0" fontId="5" fillId="0" borderId="0" xfId="0" applyFont="1" applyAlignment="1">
      <alignment horizontal="left" vertical="top" wrapText="1"/>
    </xf>
    <xf numFmtId="0" fontId="15" fillId="0" borderId="1" xfId="7" applyFont="1" applyBorder="1" applyAlignment="1">
      <alignment vertical="center" wrapText="1"/>
    </xf>
    <xf numFmtId="0" fontId="6" fillId="0" borderId="9" xfId="0" applyFont="1" applyBorder="1" applyAlignment="1">
      <alignment horizontal="center" vertical="center"/>
    </xf>
    <xf numFmtId="0" fontId="9" fillId="2" borderId="1" xfId="0" applyFont="1" applyFill="1" applyBorder="1" applyAlignment="1">
      <alignment horizontal="center" wrapText="1"/>
    </xf>
    <xf numFmtId="14" fontId="0" fillId="5" borderId="1" xfId="0" applyNumberFormat="1" applyFill="1" applyBorder="1" applyProtection="1">
      <protection locked="0"/>
    </xf>
    <xf numFmtId="0" fontId="45" fillId="4" borderId="2" xfId="0" applyFont="1" applyFill="1" applyBorder="1" applyAlignment="1">
      <alignment vertical="center" wrapText="1"/>
    </xf>
    <xf numFmtId="0" fontId="45" fillId="4" borderId="4" xfId="0" applyFont="1" applyFill="1" applyBorder="1" applyAlignment="1">
      <alignment vertical="center" wrapText="1"/>
    </xf>
    <xf numFmtId="0" fontId="45" fillId="5" borderId="2" xfId="0" applyFont="1" applyFill="1" applyBorder="1" applyAlignment="1" applyProtection="1">
      <alignment horizontal="center" vertical="center" wrapText="1"/>
      <protection locked="0"/>
    </xf>
    <xf numFmtId="0" fontId="45" fillId="4" borderId="3" xfId="0" applyFont="1" applyFill="1" applyBorder="1" applyAlignment="1" applyProtection="1">
      <alignment horizontal="center" vertical="center" wrapText="1"/>
      <protection locked="0"/>
    </xf>
    <xf numFmtId="0" fontId="45" fillId="4" borderId="4" xfId="0" applyFont="1" applyFill="1" applyBorder="1" applyAlignment="1" applyProtection="1">
      <alignment horizontal="center" vertical="center" wrapText="1"/>
      <protection locked="0"/>
    </xf>
    <xf numFmtId="49" fontId="47" fillId="4" borderId="34" xfId="0" applyNumberFormat="1" applyFont="1" applyFill="1" applyBorder="1" applyAlignment="1">
      <alignment horizontal="left" vertical="center" wrapText="1"/>
    </xf>
    <xf numFmtId="0" fontId="45" fillId="4" borderId="35" xfId="0" applyFont="1" applyFill="1" applyBorder="1"/>
    <xf numFmtId="0" fontId="45" fillId="5" borderId="31" xfId="0" applyFont="1" applyFill="1" applyBorder="1" applyAlignment="1" applyProtection="1">
      <alignment horizontal="center" vertical="center" wrapText="1"/>
      <protection locked="0"/>
    </xf>
    <xf numFmtId="0" fontId="45" fillId="4" borderId="27" xfId="0" applyFont="1" applyFill="1" applyBorder="1" applyAlignment="1">
      <alignment vertical="center" wrapText="1"/>
    </xf>
    <xf numFmtId="0" fontId="45" fillId="4" borderId="28" xfId="0" applyFont="1" applyFill="1" applyBorder="1" applyAlignment="1">
      <alignment vertical="center" wrapText="1"/>
    </xf>
    <xf numFmtId="49" fontId="47" fillId="4" borderId="34" xfId="0" applyNumberFormat="1" applyFont="1" applyFill="1" applyBorder="1" applyAlignment="1">
      <alignment horizontal="left" vertical="center"/>
    </xf>
    <xf numFmtId="4" fontId="47" fillId="4" borderId="35" xfId="0" applyNumberFormat="1" applyFont="1" applyFill="1" applyBorder="1" applyAlignment="1">
      <alignment horizontal="left" vertical="center"/>
    </xf>
    <xf numFmtId="49" fontId="47" fillId="4" borderId="32" xfId="0" applyNumberFormat="1" applyFont="1" applyFill="1" applyBorder="1" applyAlignment="1">
      <alignment horizontal="left" vertical="center"/>
    </xf>
    <xf numFmtId="4" fontId="47" fillId="4" borderId="33" xfId="0" applyNumberFormat="1" applyFont="1" applyFill="1" applyBorder="1" applyAlignment="1">
      <alignment horizontal="left" vertical="center"/>
    </xf>
    <xf numFmtId="0" fontId="45" fillId="4" borderId="0" xfId="0" applyFont="1" applyFill="1"/>
    <xf numFmtId="0" fontId="0" fillId="4" borderId="0" xfId="0" applyFill="1"/>
    <xf numFmtId="0" fontId="60" fillId="5" borderId="2" xfId="0" applyFont="1" applyFill="1" applyBorder="1" applyAlignment="1" applyProtection="1">
      <alignment horizontal="center" vertical="center" wrapText="1"/>
      <protection locked="0"/>
    </xf>
    <xf numFmtId="0" fontId="59" fillId="5" borderId="2" xfId="8" applyFill="1" applyBorder="1" applyAlignment="1" applyProtection="1">
      <alignment horizontal="center" vertical="center" wrapText="1"/>
      <protection locked="0"/>
    </xf>
    <xf numFmtId="0" fontId="16" fillId="0" borderId="0" xfId="0" applyFont="1" applyAlignment="1">
      <alignment horizontal="center" wrapText="1"/>
    </xf>
    <xf numFmtId="0" fontId="5" fillId="0" borderId="2" xfId="0" applyFont="1" applyBorder="1" applyAlignment="1">
      <alignment horizontal="right"/>
    </xf>
    <xf numFmtId="0" fontId="5" fillId="0" borderId="3" xfId="0" applyFont="1" applyBorder="1" applyAlignment="1">
      <alignment horizontal="right"/>
    </xf>
    <xf numFmtId="0" fontId="40" fillId="0" borderId="4" xfId="0" applyFont="1" applyBorder="1"/>
    <xf numFmtId="0" fontId="5" fillId="0" borderId="2" xfId="0" applyFont="1" applyBorder="1" applyAlignment="1">
      <alignment horizontal="right" vertical="top"/>
    </xf>
    <xf numFmtId="0" fontId="5" fillId="0" borderId="3" xfId="0" applyFont="1" applyBorder="1" applyAlignment="1">
      <alignment horizontal="right" vertical="top"/>
    </xf>
    <xf numFmtId="0" fontId="0" fillId="0" borderId="4" xfId="0" applyBorder="1"/>
    <xf numFmtId="0" fontId="22" fillId="0" borderId="2" xfId="0" applyFont="1" applyBorder="1" applyAlignment="1">
      <alignment horizontal="right" vertical="top" wrapText="1"/>
    </xf>
    <xf numFmtId="0" fontId="40" fillId="0" borderId="3" xfId="0" applyFont="1" applyBorder="1" applyAlignment="1">
      <alignment horizontal="right" vertical="top" wrapText="1"/>
    </xf>
    <xf numFmtId="0" fontId="40" fillId="0" borderId="4" xfId="0" applyFont="1" applyBorder="1" applyAlignment="1">
      <alignment horizontal="right" vertical="top" wrapText="1"/>
    </xf>
    <xf numFmtId="0" fontId="5" fillId="0" borderId="19" xfId="0" applyFont="1" applyBorder="1" applyAlignment="1">
      <alignment horizontal="right" vertical="top"/>
    </xf>
    <xf numFmtId="0" fontId="5" fillId="0" borderId="0" xfId="0" applyFont="1" applyAlignment="1">
      <alignment horizontal="right" vertical="top"/>
    </xf>
    <xf numFmtId="0" fontId="0" fillId="0" borderId="11" xfId="0" applyBorder="1"/>
    <xf numFmtId="0" fontId="5" fillId="0" borderId="2" xfId="0" applyFont="1" applyBorder="1" applyAlignment="1">
      <alignment horizontal="right" vertical="center"/>
    </xf>
    <xf numFmtId="0" fontId="5" fillId="0" borderId="3" xfId="0" applyFont="1" applyBorder="1" applyAlignment="1">
      <alignment horizontal="right" vertical="center"/>
    </xf>
    <xf numFmtId="0" fontId="0" fillId="0" borderId="4" xfId="0" applyBorder="1" applyAlignment="1">
      <alignmen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left" vertical="top" wrapText="1" shrinkToFit="1"/>
    </xf>
    <xf numFmtId="0" fontId="1" fillId="0" borderId="4" xfId="0" applyFont="1" applyBorder="1" applyAlignment="1">
      <alignment horizontal="left" vertical="top" wrapText="1" shrinkToFit="1"/>
    </xf>
    <xf numFmtId="0" fontId="1" fillId="0" borderId="3" xfId="0" applyFont="1" applyBorder="1" applyAlignment="1">
      <alignment horizontal="left" vertical="top" wrapText="1" shrinkToFit="1"/>
    </xf>
    <xf numFmtId="0" fontId="5" fillId="0" borderId="0" xfId="0" applyFont="1" applyAlignment="1">
      <alignment horizontal="center" vertical="top" wrapText="1"/>
    </xf>
    <xf numFmtId="0" fontId="5" fillId="0" borderId="5" xfId="0" applyFont="1" applyBorder="1" applyAlignment="1">
      <alignment horizontal="center" vertical="top"/>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0" fontId="33"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49" fontId="6" fillId="2" borderId="5" xfId="0" applyNumberFormat="1" applyFont="1" applyFill="1" applyBorder="1" applyAlignment="1">
      <alignment horizontal="left" vertical="center" wrapText="1" shrinkToFit="1"/>
    </xf>
    <xf numFmtId="0" fontId="0" fillId="2" borderId="5" xfId="0" applyFill="1" applyBorder="1" applyAlignment="1">
      <alignment wrapText="1" shrinkToFi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49" fontId="6" fillId="0" borderId="0" xfId="0" applyNumberFormat="1" applyFont="1" applyAlignment="1">
      <alignment horizontal="left" vertical="center" wrapText="1" shrinkToFit="1"/>
    </xf>
    <xf numFmtId="0" fontId="0" fillId="0" borderId="0" xfId="0" applyAlignment="1">
      <alignment wrapText="1" shrinkToFit="1"/>
    </xf>
    <xf numFmtId="0" fontId="5" fillId="0" borderId="9" xfId="0" applyFont="1" applyBorder="1" applyAlignment="1">
      <alignment horizontal="left" vertical="top" wrapText="1"/>
    </xf>
    <xf numFmtId="0" fontId="6" fillId="0" borderId="0" xfId="0" applyFont="1" applyAlignment="1">
      <alignment horizontal="left" vertical="top" wrapText="1"/>
    </xf>
    <xf numFmtId="0" fontId="32" fillId="0" borderId="3" xfId="0" applyFont="1" applyBorder="1" applyAlignment="1">
      <alignment horizontal="left" vertical="top"/>
    </xf>
    <xf numFmtId="0" fontId="32" fillId="0" borderId="4" xfId="0" applyFont="1" applyBorder="1" applyAlignment="1">
      <alignment horizontal="left" vertical="top"/>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4" xfId="0" applyFont="1" applyBorder="1" applyAlignment="1">
      <alignment horizontal="left" vertical="top" wrapText="1" shrinkToFit="1"/>
    </xf>
    <xf numFmtId="0" fontId="6" fillId="0" borderId="1" xfId="0" applyFont="1" applyBorder="1" applyAlignment="1">
      <alignment wrapText="1"/>
    </xf>
    <xf numFmtId="0" fontId="0" fillId="0" borderId="1" xfId="0" applyBorder="1" applyAlignment="1">
      <alignment wrapText="1"/>
    </xf>
    <xf numFmtId="0" fontId="1" fillId="2" borderId="0" xfId="0" applyFont="1" applyFill="1" applyAlignment="1">
      <alignment horizontal="right" vertical="top"/>
    </xf>
    <xf numFmtId="0" fontId="52" fillId="2" borderId="0" xfId="0" applyFont="1" applyFill="1" applyAlignment="1">
      <alignment horizontal="center"/>
    </xf>
    <xf numFmtId="0" fontId="13" fillId="2" borderId="0" xfId="0" applyFont="1" applyFill="1" applyAlignment="1">
      <alignment horizontal="right" vertical="top"/>
    </xf>
    <xf numFmtId="0" fontId="5" fillId="2" borderId="0" xfId="0" applyFont="1" applyFill="1" applyAlignment="1">
      <alignment horizontal="center" vertical="top" wrapText="1"/>
    </xf>
    <xf numFmtId="0" fontId="36" fillId="2" borderId="5" xfId="0" applyFont="1" applyFill="1" applyBorder="1" applyAlignment="1">
      <alignment horizontal="center" vertical="top" wrapText="1"/>
    </xf>
    <xf numFmtId="0" fontId="37" fillId="2" borderId="5" xfId="0" applyFont="1" applyFill="1" applyBorder="1" applyAlignment="1">
      <alignment horizontal="center" vertical="top" wrapText="1"/>
    </xf>
    <xf numFmtId="0" fontId="16" fillId="2" borderId="9" xfId="0" applyFont="1" applyFill="1" applyBorder="1" applyAlignment="1">
      <alignment horizontal="center" wrapText="1"/>
    </xf>
    <xf numFmtId="0" fontId="28" fillId="2" borderId="0" xfId="0" applyFont="1" applyFill="1" applyAlignment="1">
      <alignment horizontal="center"/>
    </xf>
    <xf numFmtId="0" fontId="22" fillId="2" borderId="0" xfId="0" applyFont="1" applyFill="1" applyAlignment="1">
      <alignment horizontal="center"/>
    </xf>
    <xf numFmtId="0" fontId="23" fillId="2" borderId="5" xfId="0" applyFont="1" applyFill="1" applyBorder="1" applyAlignment="1">
      <alignment horizontal="left" vertical="top"/>
    </xf>
    <xf numFmtId="0" fontId="23" fillId="0" borderId="8" xfId="0" applyFont="1" applyBorder="1" applyAlignment="1">
      <alignment horizontal="center" wrapText="1"/>
    </xf>
    <xf numFmtId="0" fontId="23" fillId="0" borderId="7" xfId="0" applyFont="1" applyBorder="1" applyAlignment="1">
      <alignment horizontal="center" wrapText="1"/>
    </xf>
    <xf numFmtId="0" fontId="5" fillId="2" borderId="5" xfId="0" applyFont="1" applyFill="1" applyBorder="1" applyAlignment="1">
      <alignment horizontal="right" vertical="top" wrapText="1"/>
    </xf>
    <xf numFmtId="0" fontId="5" fillId="2" borderId="12" xfId="0" applyFont="1" applyFill="1" applyBorder="1" applyAlignment="1">
      <alignment horizontal="right" vertical="top" wrapText="1"/>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49" fontId="1" fillId="2" borderId="0" xfId="0" applyNumberFormat="1" applyFont="1" applyFill="1" applyAlignment="1">
      <alignment horizontal="center" vertical="center" wrapText="1" shrinkToFit="1"/>
    </xf>
    <xf numFmtId="0" fontId="49" fillId="4" borderId="0" xfId="0" applyFont="1" applyFill="1" applyAlignment="1">
      <alignment horizontal="left"/>
    </xf>
    <xf numFmtId="0" fontId="43" fillId="0" borderId="0" xfId="0" applyFont="1"/>
    <xf numFmtId="0" fontId="45" fillId="4" borderId="0" xfId="0" applyFont="1" applyFill="1" applyAlignment="1">
      <alignment horizontal="left" wrapText="1" shrinkToFit="1"/>
    </xf>
    <xf numFmtId="0" fontId="45" fillId="5" borderId="0" xfId="0" applyFont="1" applyFill="1" applyAlignment="1" applyProtection="1">
      <alignment horizontal="left"/>
      <protection locked="0"/>
    </xf>
    <xf numFmtId="0" fontId="45" fillId="4" borderId="0" xfId="0" applyFont="1" applyFill="1" applyAlignment="1" applyProtection="1">
      <alignment horizontal="left"/>
      <protection locked="0"/>
    </xf>
    <xf numFmtId="0" fontId="46" fillId="4" borderId="9" xfId="0" applyFont="1" applyFill="1" applyBorder="1"/>
    <xf numFmtId="0" fontId="45" fillId="4" borderId="0" xfId="0" applyFont="1" applyFill="1"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49" fontId="7" fillId="0" borderId="8"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13" xfId="0" applyFont="1" applyBorder="1" applyAlignment="1">
      <alignment horizontal="left" vertical="top" wrapText="1" shrinkToFit="1"/>
    </xf>
    <xf numFmtId="0" fontId="7" fillId="0" borderId="5" xfId="0" applyFont="1" applyBorder="1" applyAlignment="1">
      <alignment horizontal="left" vertical="top" wrapText="1" shrinkToFit="1"/>
    </xf>
    <xf numFmtId="0" fontId="7" fillId="0" borderId="12" xfId="0" applyFont="1" applyBorder="1" applyAlignment="1">
      <alignment horizontal="left" vertical="top" wrapText="1" shrinkToFit="1"/>
    </xf>
    <xf numFmtId="0" fontId="7" fillId="0" borderId="14" xfId="0" applyFont="1" applyBorder="1" applyAlignment="1">
      <alignment horizontal="left" vertical="top"/>
    </xf>
    <xf numFmtId="0" fontId="7" fillId="0" borderId="10" xfId="0" applyFont="1" applyBorder="1" applyAlignment="1">
      <alignment horizontal="left" vertical="top"/>
    </xf>
    <xf numFmtId="0" fontId="7" fillId="0" borderId="19" xfId="0" applyFont="1" applyBorder="1" applyAlignment="1">
      <alignment horizontal="left" vertical="top"/>
    </xf>
    <xf numFmtId="0" fontId="7" fillId="0" borderId="11" xfId="0" applyFont="1" applyBorder="1" applyAlignment="1">
      <alignment horizontal="left" vertical="top"/>
    </xf>
    <xf numFmtId="0" fontId="7" fillId="0" borderId="13" xfId="0" applyFont="1" applyBorder="1" applyAlignment="1">
      <alignment horizontal="left" vertical="top"/>
    </xf>
    <xf numFmtId="0" fontId="7" fillId="0" borderId="12" xfId="0" applyFont="1" applyBorder="1" applyAlignment="1">
      <alignment horizontal="left" vertical="top"/>
    </xf>
    <xf numFmtId="0" fontId="7" fillId="0" borderId="14" xfId="0" applyFont="1" applyBorder="1" applyAlignment="1">
      <alignment horizontal="left" vertical="top" wrapText="1" shrinkToFit="1"/>
    </xf>
    <xf numFmtId="0" fontId="7" fillId="0" borderId="9" xfId="0" applyFont="1" applyBorder="1" applyAlignment="1">
      <alignment horizontal="left" vertical="top" wrapText="1" shrinkToFit="1"/>
    </xf>
    <xf numFmtId="0" fontId="7" fillId="0" borderId="10" xfId="0" applyFont="1" applyBorder="1" applyAlignment="1">
      <alignment horizontal="left" vertical="top" wrapText="1" shrinkToFit="1"/>
    </xf>
    <xf numFmtId="0" fontId="18" fillId="2" borderId="5" xfId="0" applyFont="1" applyFill="1" applyBorder="1" applyAlignment="1">
      <alignment horizontal="center" vertical="top" wrapText="1"/>
    </xf>
    <xf numFmtId="0" fontId="4" fillId="0" borderId="4" xfId="0" applyFont="1" applyBorder="1" applyAlignment="1">
      <alignment horizontal="left" vertical="top" wrapText="1"/>
    </xf>
    <xf numFmtId="0" fontId="6"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5" fillId="2" borderId="9" xfId="0" applyFont="1" applyFill="1" applyBorder="1" applyAlignment="1">
      <alignment horizontal="left" vertical="top" wrapText="1"/>
    </xf>
    <xf numFmtId="0" fontId="6" fillId="2" borderId="0" xfId="0" applyFont="1" applyFill="1" applyAlignment="1">
      <alignment horizontal="left" vertical="top" wrapText="1"/>
    </xf>
    <xf numFmtId="0" fontId="5" fillId="0" borderId="13" xfId="0" applyFont="1" applyBorder="1" applyAlignment="1">
      <alignment horizontal="right" vertical="top"/>
    </xf>
    <xf numFmtId="0" fontId="5" fillId="0" borderId="5" xfId="0" applyFont="1" applyBorder="1" applyAlignment="1">
      <alignment horizontal="right" vertical="top"/>
    </xf>
    <xf numFmtId="0" fontId="5" fillId="0" borderId="12" xfId="0" applyFont="1" applyBorder="1" applyAlignment="1">
      <alignment horizontal="right" vertical="top"/>
    </xf>
    <xf numFmtId="0" fontId="7" fillId="0" borderId="19"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11" xfId="0" applyFont="1" applyBorder="1" applyAlignment="1">
      <alignment horizontal="left" vertical="top" wrapText="1" shrinkToFit="1"/>
    </xf>
    <xf numFmtId="0" fontId="6" fillId="0" borderId="1" xfId="0" applyFont="1" applyBorder="1" applyAlignment="1">
      <alignment horizontal="center" wrapText="1"/>
    </xf>
    <xf numFmtId="0" fontId="0" fillId="0" borderId="1" xfId="0" applyBorder="1" applyAlignment="1">
      <alignment horizontal="center" wrapText="1"/>
    </xf>
    <xf numFmtId="49" fontId="5" fillId="2" borderId="5" xfId="0" applyNumberFormat="1" applyFont="1" applyFill="1" applyBorder="1" applyAlignment="1">
      <alignment horizontal="center" vertical="center" wrapText="1"/>
    </xf>
    <xf numFmtId="0" fontId="42" fillId="2" borderId="0" xfId="0" applyFont="1" applyFill="1" applyAlignment="1">
      <alignment vertical="top" wrapText="1"/>
    </xf>
    <xf numFmtId="0" fontId="0" fillId="2" borderId="0" xfId="0" applyFill="1"/>
    <xf numFmtId="0" fontId="6" fillId="0" borderId="2" xfId="0" applyFont="1" applyBorder="1" applyAlignment="1">
      <alignment horizontal="justify"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16" fillId="2" borderId="0" xfId="0" applyFont="1" applyFill="1" applyAlignment="1">
      <alignment horizontal="center" wrapText="1"/>
    </xf>
    <xf numFmtId="49" fontId="6" fillId="2" borderId="0" xfId="0" applyNumberFormat="1" applyFont="1" applyFill="1" applyAlignment="1">
      <alignment horizontal="left" vertical="center" wrapText="1" shrinkToFit="1"/>
    </xf>
    <xf numFmtId="0" fontId="0" fillId="2" borderId="0" xfId="0" applyFill="1" applyAlignment="1">
      <alignment wrapText="1"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2" xfId="0" applyFont="1" applyBorder="1"/>
    <xf numFmtId="0" fontId="4" fillId="0" borderId="3" xfId="0" applyFont="1" applyBorder="1"/>
    <xf numFmtId="0" fontId="4" fillId="0" borderId="4" xfId="0" applyFont="1" applyBorder="1"/>
    <xf numFmtId="0" fontId="4" fillId="0" borderId="3" xfId="0" applyFont="1" applyBorder="1" applyAlignment="1">
      <alignment horizontal="left" vertical="top" wrapText="1"/>
    </xf>
    <xf numFmtId="0" fontId="6" fillId="0" borderId="29" xfId="0" applyFont="1" applyBorder="1" applyAlignment="1">
      <alignment horizontal="left" vertical="top" wrapText="1"/>
    </xf>
    <xf numFmtId="0" fontId="4" fillId="0" borderId="30" xfId="0" applyFont="1" applyBorder="1" applyAlignment="1">
      <alignment horizontal="left" vertical="top" wrapText="1"/>
    </xf>
    <xf numFmtId="0" fontId="6" fillId="0" borderId="29" xfId="0" applyFont="1" applyBorder="1" applyAlignment="1">
      <alignment horizontal="justify" vertical="top" wrapText="1"/>
    </xf>
    <xf numFmtId="0" fontId="6" fillId="0" borderId="20" xfId="0" applyFont="1" applyBorder="1" applyAlignment="1">
      <alignment vertical="top" wrapText="1"/>
    </xf>
    <xf numFmtId="0" fontId="6" fillId="0" borderId="30" xfId="0" applyFont="1" applyBorder="1" applyAlignment="1">
      <alignment vertical="top" wrapText="1"/>
    </xf>
    <xf numFmtId="0" fontId="6" fillId="0" borderId="8" xfId="0" applyFont="1" applyBorder="1" applyAlignment="1">
      <alignment horizontal="center" vertical="center"/>
    </xf>
    <xf numFmtId="0" fontId="4" fillId="0" borderId="7" xfId="0" applyFont="1" applyBorder="1" applyAlignment="1">
      <alignment horizontal="center" vertical="center"/>
    </xf>
    <xf numFmtId="0" fontId="6" fillId="0" borderId="14"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6" fillId="0" borderId="2" xfId="0" applyFont="1" applyBorder="1" applyAlignment="1">
      <alignment wrapText="1"/>
    </xf>
    <xf numFmtId="0" fontId="0" fillId="0" borderId="3" xfId="0" applyBorder="1" applyAlignment="1">
      <alignment wrapText="1"/>
    </xf>
    <xf numFmtId="0" fontId="0" fillId="0" borderId="4" xfId="0" applyBorder="1" applyAlignment="1">
      <alignment wrapText="1"/>
    </xf>
    <xf numFmtId="49" fontId="6" fillId="0" borderId="5" xfId="0" applyNumberFormat="1" applyFont="1" applyBorder="1" applyAlignment="1">
      <alignment horizontal="left" vertical="center" wrapText="1" shrinkToFit="1"/>
    </xf>
    <xf numFmtId="0" fontId="0" fillId="0" borderId="5" xfId="0" applyBorder="1" applyAlignment="1">
      <alignment wrapText="1" shrinkToFit="1"/>
    </xf>
    <xf numFmtId="0" fontId="48" fillId="4" borderId="0" xfId="0" applyFont="1" applyFill="1" applyAlignment="1">
      <alignment horizontal="left" vertical="top" wrapText="1"/>
    </xf>
    <xf numFmtId="0" fontId="45" fillId="4" borderId="0" xfId="0" applyFont="1" applyFill="1" applyAlignment="1">
      <alignment horizontal="right" wrapText="1"/>
    </xf>
    <xf numFmtId="0" fontId="45" fillId="5" borderId="0" xfId="0" applyFont="1" applyFill="1" applyAlignment="1" applyProtection="1">
      <alignment wrapText="1"/>
      <protection locked="0"/>
    </xf>
    <xf numFmtId="0" fontId="45" fillId="4" borderId="0" xfId="0" applyFont="1" applyFill="1" applyAlignment="1" applyProtection="1">
      <alignment wrapText="1"/>
      <protection locked="0"/>
    </xf>
    <xf numFmtId="0" fontId="45" fillId="4" borderId="0" xfId="0" applyFont="1" applyFill="1" applyAlignment="1">
      <alignment horizontal="right"/>
    </xf>
    <xf numFmtId="0" fontId="45" fillId="5" borderId="0" xfId="0" applyFont="1" applyFill="1" applyProtection="1">
      <protection locked="0"/>
    </xf>
    <xf numFmtId="0" fontId="45" fillId="4" borderId="0" xfId="0" applyFont="1" applyFill="1" applyProtection="1">
      <protection locked="0"/>
    </xf>
    <xf numFmtId="0" fontId="45" fillId="5" borderId="2" xfId="0" applyFont="1" applyFill="1" applyBorder="1" applyAlignment="1" applyProtection="1">
      <alignment horizontal="left" vertical="center" wrapText="1"/>
      <protection locked="0"/>
    </xf>
    <xf numFmtId="0" fontId="45" fillId="4" borderId="3" xfId="0" applyFont="1" applyFill="1" applyBorder="1" applyAlignment="1" applyProtection="1">
      <alignment horizontal="left" vertical="center" wrapText="1"/>
      <protection locked="0"/>
    </xf>
    <xf numFmtId="0" fontId="45" fillId="4" borderId="4"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center" vertical="center" wrapText="1"/>
      <protection locked="0"/>
    </xf>
    <xf numFmtId="0" fontId="45" fillId="4" borderId="47" xfId="0" applyFont="1" applyFill="1" applyBorder="1" applyAlignment="1" applyProtection="1">
      <alignment horizontal="center" vertical="center" wrapText="1"/>
      <protection locked="0"/>
    </xf>
    <xf numFmtId="0" fontId="45" fillId="5" borderId="49" xfId="0" applyFont="1" applyFill="1" applyBorder="1" applyAlignment="1" applyProtection="1">
      <alignment horizontal="left" vertical="center" wrapText="1"/>
      <protection locked="0"/>
    </xf>
    <xf numFmtId="0" fontId="45" fillId="4" borderId="50" xfId="0" applyFont="1" applyFill="1" applyBorder="1" applyAlignment="1" applyProtection="1">
      <alignment horizontal="left" vertical="center" wrapText="1"/>
      <protection locked="0"/>
    </xf>
    <xf numFmtId="0" fontId="45" fillId="4" borderId="51" xfId="0" applyFont="1" applyFill="1" applyBorder="1" applyAlignment="1" applyProtection="1">
      <alignment horizontal="left" vertical="center" wrapText="1"/>
      <protection locked="0"/>
    </xf>
    <xf numFmtId="0" fontId="45" fillId="5" borderId="36" xfId="0" applyFont="1" applyFill="1" applyBorder="1" applyAlignment="1" applyProtection="1">
      <alignment horizontal="center" vertical="center" wrapText="1"/>
      <protection locked="0"/>
    </xf>
    <xf numFmtId="0" fontId="45" fillId="4" borderId="36" xfId="0" applyFont="1" applyFill="1" applyBorder="1" applyAlignment="1" applyProtection="1">
      <alignment horizontal="center" vertical="center" wrapText="1"/>
      <protection locked="0"/>
    </xf>
    <xf numFmtId="0" fontId="45" fillId="4" borderId="52" xfId="0" applyFont="1" applyFill="1" applyBorder="1" applyAlignment="1" applyProtection="1">
      <alignment horizontal="center" vertical="center" wrapText="1"/>
      <protection locked="0"/>
    </xf>
    <xf numFmtId="0" fontId="46" fillId="4" borderId="0" xfId="0" applyFont="1" applyFill="1" applyAlignment="1">
      <alignment horizontal="left"/>
    </xf>
    <xf numFmtId="0" fontId="45" fillId="4" borderId="45" xfId="0" applyFont="1" applyFill="1" applyBorder="1" applyAlignment="1">
      <alignment horizontal="center" vertical="center" wrapText="1"/>
    </xf>
    <xf numFmtId="0" fontId="45" fillId="4" borderId="44" xfId="0" applyFont="1" applyFill="1" applyBorder="1" applyAlignment="1">
      <alignment horizontal="center" vertical="center" wrapText="1"/>
    </xf>
    <xf numFmtId="0" fontId="45" fillId="4" borderId="46" xfId="0" applyFont="1" applyFill="1" applyBorder="1" applyAlignment="1">
      <alignment horizontal="center" vertical="center" wrapText="1"/>
    </xf>
    <xf numFmtId="0" fontId="51" fillId="4" borderId="2"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51" fillId="4" borderId="4" xfId="0" applyFont="1" applyFill="1" applyBorder="1" applyAlignment="1">
      <alignment horizontal="left" vertical="center" wrapText="1"/>
    </xf>
    <xf numFmtId="0" fontId="51" fillId="7" borderId="1" xfId="0" applyFont="1" applyFill="1" applyBorder="1" applyAlignment="1">
      <alignment horizontal="left" vertical="center" wrapText="1"/>
    </xf>
    <xf numFmtId="0" fontId="51" fillId="0" borderId="3" xfId="0" applyFont="1" applyBorder="1"/>
    <xf numFmtId="0" fontId="51" fillId="0" borderId="4" xfId="0" applyFont="1" applyBorder="1"/>
    <xf numFmtId="0" fontId="50" fillId="8" borderId="47" xfId="0" applyFont="1" applyFill="1" applyBorder="1" applyAlignment="1" applyProtection="1">
      <alignment horizontal="center" vertical="center" wrapText="1"/>
      <protection locked="0"/>
    </xf>
    <xf numFmtId="0" fontId="0" fillId="0" borderId="3" xfId="0" applyBorder="1"/>
    <xf numFmtId="0" fontId="0" fillId="0" borderId="47" xfId="0" applyBorder="1"/>
    <xf numFmtId="0" fontId="46" fillId="4" borderId="0" xfId="0" applyFont="1" applyFill="1" applyAlignment="1">
      <alignment horizontal="left" vertical="center" wrapText="1"/>
    </xf>
    <xf numFmtId="0" fontId="45" fillId="4" borderId="43" xfId="0" applyFont="1" applyFill="1" applyBorder="1" applyAlignment="1">
      <alignment horizontal="center" vertical="center" wrapText="1"/>
    </xf>
    <xf numFmtId="0" fontId="45" fillId="4" borderId="39" xfId="0" applyFont="1" applyFill="1" applyBorder="1" applyAlignment="1">
      <alignment horizontal="center" vertical="center" wrapText="1"/>
    </xf>
    <xf numFmtId="0" fontId="45" fillId="5" borderId="41" xfId="0" applyFont="1" applyFill="1" applyBorder="1" applyAlignment="1" applyProtection="1">
      <alignment horizontal="center" vertical="center" wrapText="1"/>
      <protection locked="0"/>
    </xf>
    <xf numFmtId="0" fontId="45" fillId="4" borderId="1" xfId="0" applyFont="1" applyFill="1" applyBorder="1" applyAlignment="1" applyProtection="1">
      <alignment horizontal="center" vertical="center" wrapText="1"/>
      <protection locked="0"/>
    </xf>
    <xf numFmtId="0" fontId="45" fillId="5" borderId="1" xfId="0" applyFont="1" applyFill="1" applyBorder="1" applyAlignment="1" applyProtection="1">
      <alignment horizontal="center" vertical="center" wrapText="1"/>
      <protection locked="0"/>
    </xf>
    <xf numFmtId="0" fontId="46" fillId="4" borderId="0" xfId="0" applyFont="1" applyFill="1" applyAlignment="1">
      <alignment horizontal="left" wrapText="1"/>
    </xf>
    <xf numFmtId="0" fontId="0" fillId="4" borderId="0" xfId="0" applyFill="1" applyAlignment="1">
      <alignment wrapText="1"/>
    </xf>
    <xf numFmtId="0" fontId="45" fillId="4" borderId="37" xfId="0" applyFont="1" applyFill="1" applyBorder="1" applyAlignment="1">
      <alignment horizontal="center" vertical="center" wrapText="1"/>
    </xf>
    <xf numFmtId="0" fontId="45" fillId="4" borderId="38" xfId="0" applyFont="1" applyFill="1" applyBorder="1" applyAlignment="1">
      <alignment horizontal="center" vertical="center" wrapText="1"/>
    </xf>
  </cellXfs>
  <cellStyles count="9">
    <cellStyle name="Hyperlink" xfId="8" builtinId="8"/>
    <cellStyle name="Įprastas 2" xfId="4" xr:uid="{00000000-0005-0000-0000-000001000000}"/>
    <cellStyle name="Įprastas 3" xfId="7" xr:uid="{BBDC5634-90DB-49AA-B401-F9889A321771}"/>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0000FF"/>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ta.m@diamedica.lt,%20%20+370%20679%2050%202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0"/>
  <sheetViews>
    <sheetView zoomScaleNormal="100" workbookViewId="0">
      <selection activeCell="F8" sqref="F8"/>
    </sheetView>
  </sheetViews>
  <sheetFormatPr defaultColWidth="9.28515625" defaultRowHeight="14.4"/>
  <cols>
    <col min="1" max="1" width="11.28515625" style="11" customWidth="1"/>
    <col min="2" max="2" width="43.140625" style="11" customWidth="1"/>
    <col min="3" max="3" width="36.140625" style="11" customWidth="1"/>
    <col min="4" max="4" width="17.85546875" style="16" customWidth="1"/>
    <col min="5" max="5" width="21.28515625" style="105" customWidth="1"/>
    <col min="6" max="6" width="47" style="11" customWidth="1"/>
    <col min="7" max="8" width="13.7109375" style="11" customWidth="1"/>
    <col min="9" max="9" width="15.85546875" style="11" customWidth="1"/>
    <col min="10" max="10" width="20.85546875" style="11" customWidth="1"/>
    <col min="11" max="11" width="14.42578125" style="15" customWidth="1"/>
    <col min="12" max="12" width="13.140625" style="15" customWidth="1"/>
    <col min="13" max="13" width="13.85546875" style="15" customWidth="1"/>
    <col min="14" max="14" width="12.85546875" style="15" customWidth="1"/>
    <col min="15" max="15" width="21.42578125" style="15" customWidth="1"/>
    <col min="16" max="16" width="22.140625" style="15" customWidth="1"/>
    <col min="17" max="17" width="6.42578125" style="15" customWidth="1"/>
    <col min="18" max="18" width="10.42578125" style="15" customWidth="1"/>
    <col min="19" max="16384" width="9.28515625" style="15"/>
  </cols>
  <sheetData>
    <row r="1" spans="1:10" ht="12" customHeight="1">
      <c r="A1" s="322" t="s">
        <v>304</v>
      </c>
      <c r="B1" s="292"/>
      <c r="C1" s="292"/>
      <c r="D1" s="17"/>
      <c r="E1" s="98"/>
      <c r="F1" s="6"/>
      <c r="G1" s="6"/>
      <c r="H1" s="306"/>
      <c r="I1" s="306"/>
    </row>
    <row r="2" spans="1:10" s="61" customFormat="1" ht="30" customHeight="1">
      <c r="A2" s="307" t="s">
        <v>302</v>
      </c>
      <c r="B2" s="307"/>
      <c r="C2" s="307"/>
      <c r="D2" s="307"/>
      <c r="E2" s="307"/>
      <c r="F2" s="307"/>
      <c r="G2" s="95"/>
      <c r="H2" s="95"/>
      <c r="I2" s="95"/>
    </row>
    <row r="3" spans="1:10" s="61" customFormat="1" ht="27.75" customHeight="1">
      <c r="A3" s="307" t="s">
        <v>303</v>
      </c>
      <c r="B3" s="307"/>
      <c r="C3" s="307"/>
      <c r="D3" s="307"/>
      <c r="E3" s="307"/>
      <c r="F3" s="307"/>
      <c r="G3" s="95"/>
      <c r="H3" s="95"/>
      <c r="I3" s="95"/>
    </row>
    <row r="4" spans="1:10" s="67" customFormat="1">
      <c r="A4" s="69" t="s">
        <v>37</v>
      </c>
      <c r="B4" s="70"/>
      <c r="C4" s="2"/>
      <c r="D4" s="71"/>
      <c r="E4" s="99"/>
      <c r="F4" s="2"/>
      <c r="G4" s="2"/>
      <c r="H4" s="308"/>
      <c r="I4" s="308"/>
      <c r="J4" s="3"/>
    </row>
    <row r="5" spans="1:10" s="12" customFormat="1" ht="30" customHeight="1">
      <c r="A5" s="309" t="s">
        <v>278</v>
      </c>
      <c r="B5" s="309"/>
      <c r="C5" s="309"/>
      <c r="D5" s="309"/>
      <c r="E5" s="309"/>
      <c r="F5" s="309"/>
      <c r="G5" s="20"/>
      <c r="H5" s="20"/>
      <c r="I5" s="20"/>
      <c r="J5" s="11"/>
    </row>
    <row r="6" spans="1:10" s="12" customFormat="1" ht="21.75" customHeight="1">
      <c r="A6" s="72" t="s">
        <v>255</v>
      </c>
      <c r="B6" s="73" t="s">
        <v>277</v>
      </c>
      <c r="C6" s="72"/>
      <c r="D6" s="72"/>
      <c r="E6" s="100"/>
      <c r="F6" s="72"/>
      <c r="G6" s="72"/>
      <c r="H6" s="20"/>
      <c r="I6" s="20"/>
      <c r="J6" s="11"/>
    </row>
    <row r="7" spans="1:10" s="12" customFormat="1" ht="11.25" customHeight="1">
      <c r="A7" s="72"/>
      <c r="B7" s="73"/>
      <c r="C7" s="72"/>
      <c r="D7" s="72"/>
      <c r="E7" s="100"/>
      <c r="F7" s="72"/>
      <c r="G7" s="72"/>
      <c r="H7" s="20"/>
      <c r="I7" s="20"/>
      <c r="J7" s="11"/>
    </row>
    <row r="8" spans="1:10" s="12" customFormat="1" ht="15" customHeight="1">
      <c r="A8" s="74" t="s">
        <v>256</v>
      </c>
      <c r="B8" s="234">
        <v>45314</v>
      </c>
      <c r="C8" s="72"/>
      <c r="D8" s="72"/>
      <c r="E8" s="100"/>
      <c r="F8" s="72"/>
      <c r="G8" s="72"/>
      <c r="H8" s="20"/>
      <c r="I8" s="20"/>
      <c r="J8" s="11"/>
    </row>
    <row r="9" spans="1:10" s="12" customFormat="1" ht="15" customHeight="1">
      <c r="A9" s="74" t="s">
        <v>257</v>
      </c>
      <c r="B9" s="75"/>
      <c r="C9" s="72"/>
      <c r="D9" s="72"/>
      <c r="E9" s="100"/>
      <c r="F9" s="72"/>
      <c r="G9" s="72"/>
      <c r="H9" s="20"/>
      <c r="I9" s="20"/>
      <c r="J9" s="11"/>
    </row>
    <row r="10" spans="1:10" s="12" customFormat="1" ht="15" customHeight="1">
      <c r="A10" s="74" t="s">
        <v>258</v>
      </c>
      <c r="B10" s="75" t="s">
        <v>447</v>
      </c>
      <c r="C10" s="72"/>
      <c r="D10" s="72"/>
      <c r="E10" s="100"/>
      <c r="F10" s="72"/>
      <c r="G10" s="72"/>
      <c r="H10" s="20"/>
      <c r="I10" s="20"/>
      <c r="J10" s="11"/>
    </row>
    <row r="11" spans="1:10" s="12" customFormat="1" ht="15.75" customHeight="1">
      <c r="A11" s="235" t="s">
        <v>259</v>
      </c>
      <c r="B11" s="236"/>
      <c r="C11" s="237" t="s">
        <v>448</v>
      </c>
      <c r="D11" s="238"/>
      <c r="E11" s="238"/>
      <c r="F11" s="239"/>
      <c r="G11" s="72"/>
      <c r="H11" s="20"/>
      <c r="I11" s="20"/>
      <c r="J11" s="11"/>
    </row>
    <row r="12" spans="1:10" s="12" customFormat="1" ht="15.75" customHeight="1">
      <c r="A12" s="247" t="s">
        <v>260</v>
      </c>
      <c r="B12" s="248"/>
      <c r="C12" s="242">
        <v>111768155</v>
      </c>
      <c r="D12" s="238"/>
      <c r="E12" s="238"/>
      <c r="F12" s="239"/>
      <c r="G12" s="72"/>
      <c r="H12" s="20"/>
      <c r="I12" s="20"/>
      <c r="J12" s="11"/>
    </row>
    <row r="13" spans="1:10" s="12" customFormat="1" ht="15.75" customHeight="1">
      <c r="A13" s="245" t="s">
        <v>261</v>
      </c>
      <c r="B13" s="246"/>
      <c r="C13" s="242" t="s">
        <v>449</v>
      </c>
      <c r="D13" s="238"/>
      <c r="E13" s="238"/>
      <c r="F13" s="239"/>
      <c r="G13" s="72"/>
      <c r="H13" s="20"/>
      <c r="I13" s="20"/>
      <c r="J13" s="11"/>
    </row>
    <row r="14" spans="1:10" s="12" customFormat="1" ht="15.75" customHeight="1">
      <c r="A14" s="243" t="s">
        <v>262</v>
      </c>
      <c r="B14" s="244"/>
      <c r="C14" s="237" t="s">
        <v>450</v>
      </c>
      <c r="D14" s="238"/>
      <c r="E14" s="238"/>
      <c r="F14" s="239"/>
      <c r="G14" s="72"/>
      <c r="H14" s="20"/>
      <c r="I14" s="20"/>
      <c r="J14" s="11"/>
    </row>
    <row r="15" spans="1:10" s="12" customFormat="1" ht="43.8" customHeight="1">
      <c r="A15" s="240" t="s">
        <v>263</v>
      </c>
      <c r="B15" s="241"/>
      <c r="C15" s="242" t="s">
        <v>451</v>
      </c>
      <c r="D15" s="238"/>
      <c r="E15" s="238"/>
      <c r="F15" s="239"/>
      <c r="G15" s="72"/>
      <c r="H15" s="20"/>
      <c r="I15" s="20"/>
      <c r="J15" s="11"/>
    </row>
    <row r="16" spans="1:10" s="12" customFormat="1" ht="15.75" customHeight="1">
      <c r="A16" s="235" t="s">
        <v>264</v>
      </c>
      <c r="B16" s="236"/>
      <c r="C16" s="237" t="s">
        <v>452</v>
      </c>
      <c r="D16" s="238"/>
      <c r="E16" s="238"/>
      <c r="F16" s="239"/>
      <c r="G16" s="72"/>
      <c r="H16" s="20"/>
      <c r="I16" s="20"/>
      <c r="J16" s="11"/>
    </row>
    <row r="17" spans="1:10" s="12" customFormat="1" ht="30" customHeight="1">
      <c r="A17" s="235" t="s">
        <v>265</v>
      </c>
      <c r="B17" s="236"/>
      <c r="C17" s="252" t="s">
        <v>453</v>
      </c>
      <c r="D17" s="238"/>
      <c r="E17" s="238"/>
      <c r="F17" s="239"/>
      <c r="G17" s="72"/>
      <c r="H17" s="20"/>
      <c r="I17" s="20"/>
      <c r="J17" s="11"/>
    </row>
    <row r="18" spans="1:10" s="12" customFormat="1" ht="46.2" customHeight="1">
      <c r="A18" s="235" t="s">
        <v>266</v>
      </c>
      <c r="B18" s="236"/>
      <c r="C18" s="237" t="s">
        <v>454</v>
      </c>
      <c r="D18" s="238"/>
      <c r="E18" s="238"/>
      <c r="F18" s="239"/>
      <c r="G18" s="72"/>
      <c r="H18" s="20"/>
      <c r="I18" s="20"/>
      <c r="J18" s="11"/>
    </row>
    <row r="19" spans="1:10" s="12" customFormat="1" ht="317.39999999999998" customHeight="1">
      <c r="A19" s="235" t="s">
        <v>267</v>
      </c>
      <c r="B19" s="236"/>
      <c r="C19" s="251" t="s">
        <v>455</v>
      </c>
      <c r="D19" s="238"/>
      <c r="E19" s="238"/>
      <c r="F19" s="239"/>
      <c r="G19" s="72"/>
      <c r="H19" s="20"/>
      <c r="I19" s="20"/>
      <c r="J19" s="11"/>
    </row>
    <row r="20" spans="1:10" s="12" customFormat="1" ht="123" customHeight="1">
      <c r="A20" s="235" t="s">
        <v>268</v>
      </c>
      <c r="B20" s="236"/>
      <c r="C20" s="237" t="s">
        <v>456</v>
      </c>
      <c r="D20" s="238"/>
      <c r="E20" s="238"/>
      <c r="F20" s="239"/>
      <c r="G20" s="76" t="str">
        <f>IF((SUMPRODUCT(--(C20=""))&gt;0), "Privaloma užpildyti, kai taikomi pašalinimo pagrindai", "")</f>
        <v/>
      </c>
      <c r="H20" s="20"/>
      <c r="I20" s="20"/>
      <c r="J20" s="11"/>
    </row>
    <row r="21" spans="1:10" s="12" customFormat="1" ht="15" customHeight="1">
      <c r="A21" s="328" t="s">
        <v>269</v>
      </c>
      <c r="B21" s="328"/>
      <c r="C21" s="328"/>
      <c r="D21" s="328"/>
      <c r="E21" s="328"/>
      <c r="F21" s="328"/>
      <c r="G21" s="72"/>
      <c r="H21" s="20"/>
      <c r="I21" s="20"/>
      <c r="J21" s="11"/>
    </row>
    <row r="22" spans="1:10" s="12" customFormat="1" ht="15" customHeight="1">
      <c r="A22" s="249" t="s">
        <v>270</v>
      </c>
      <c r="B22" s="250"/>
      <c r="C22" s="250"/>
      <c r="D22" s="250"/>
      <c r="E22" s="250"/>
      <c r="F22" s="250"/>
      <c r="G22" s="72"/>
      <c r="H22" s="20"/>
      <c r="I22" s="20"/>
      <c r="J22" s="11"/>
    </row>
    <row r="23" spans="1:10" s="12" customFormat="1" ht="15" customHeight="1">
      <c r="A23" s="249" t="s">
        <v>271</v>
      </c>
      <c r="B23" s="250"/>
      <c r="C23" s="250"/>
      <c r="D23" s="250"/>
      <c r="E23" s="250"/>
      <c r="F23" s="250"/>
      <c r="G23" s="72"/>
      <c r="H23" s="20"/>
      <c r="I23" s="20"/>
      <c r="J23" s="11"/>
    </row>
    <row r="24" spans="1:10" s="12" customFormat="1" ht="15" customHeight="1">
      <c r="A24" s="249" t="s">
        <v>272</v>
      </c>
      <c r="B24" s="250"/>
      <c r="C24" s="250"/>
      <c r="D24" s="250"/>
      <c r="E24" s="250"/>
      <c r="F24" s="250"/>
      <c r="G24" s="72"/>
      <c r="H24" s="20"/>
      <c r="I24" s="20"/>
      <c r="J24" s="11"/>
    </row>
    <row r="25" spans="1:10" s="12" customFormat="1" ht="15" customHeight="1">
      <c r="A25" s="249" t="s">
        <v>273</v>
      </c>
      <c r="B25" s="249"/>
      <c r="C25" s="249"/>
      <c r="D25" s="249"/>
      <c r="E25" s="249"/>
      <c r="F25" s="249"/>
      <c r="G25" s="72"/>
      <c r="H25" s="20"/>
      <c r="I25" s="20"/>
      <c r="J25" s="11"/>
    </row>
    <row r="26" spans="1:10" s="12" customFormat="1" ht="30" customHeight="1">
      <c r="A26" s="329" t="s">
        <v>274</v>
      </c>
      <c r="B26" s="329"/>
      <c r="C26" s="329"/>
      <c r="D26" s="329"/>
      <c r="E26" s="329"/>
      <c r="F26" s="329"/>
      <c r="G26" s="72"/>
      <c r="H26" s="20"/>
      <c r="I26" s="20"/>
      <c r="J26" s="11"/>
    </row>
    <row r="27" spans="1:10" s="12" customFormat="1" ht="15" customHeight="1">
      <c r="A27" s="249" t="s">
        <v>275</v>
      </c>
      <c r="B27" s="249"/>
      <c r="C27" s="249"/>
      <c r="D27" s="249"/>
      <c r="E27" s="249"/>
      <c r="F27" s="249"/>
      <c r="G27" s="72"/>
      <c r="H27" s="20"/>
      <c r="I27" s="20"/>
      <c r="J27" s="11"/>
    </row>
    <row r="28" spans="1:10" s="25" customFormat="1" ht="31.5" customHeight="1">
      <c r="A28" s="325" t="s">
        <v>276</v>
      </c>
      <c r="B28" s="325"/>
      <c r="C28" s="325"/>
      <c r="D28" s="326"/>
      <c r="E28" s="327"/>
      <c r="F28" s="327"/>
      <c r="G28" s="72"/>
      <c r="I28" s="61"/>
      <c r="J28" s="61"/>
    </row>
    <row r="29" spans="1:10" s="25" customFormat="1" ht="15" customHeight="1">
      <c r="A29" s="323" t="s">
        <v>298</v>
      </c>
      <c r="B29" s="324"/>
      <c r="C29" s="324"/>
      <c r="D29" s="324"/>
      <c r="E29" s="324"/>
      <c r="F29" s="324"/>
      <c r="G29" s="324"/>
      <c r="I29" s="61"/>
      <c r="J29" s="61"/>
    </row>
    <row r="30" spans="1:10" s="25" customFormat="1" ht="15" customHeight="1">
      <c r="A30" s="78"/>
      <c r="B30" s="78"/>
      <c r="C30" s="80"/>
      <c r="D30" s="79"/>
      <c r="E30" s="101"/>
      <c r="F30" s="77"/>
      <c r="G30" s="72"/>
      <c r="I30" s="61"/>
      <c r="J30" s="61"/>
    </row>
    <row r="31" spans="1:10" s="12" customFormat="1" ht="31.5" customHeight="1">
      <c r="A31" s="310" t="s">
        <v>186</v>
      </c>
      <c r="B31" s="311"/>
      <c r="C31" s="311"/>
      <c r="D31" s="311"/>
      <c r="E31" s="311"/>
      <c r="F31" s="311"/>
      <c r="G31" s="21"/>
      <c r="H31" s="21"/>
      <c r="I31" s="21"/>
      <c r="J31" s="11"/>
    </row>
    <row r="32" spans="1:10" s="12" customFormat="1" ht="64.2" customHeight="1">
      <c r="A32" s="28" t="s">
        <v>0</v>
      </c>
      <c r="B32" s="29" t="s">
        <v>1</v>
      </c>
      <c r="C32" s="29" t="s">
        <v>2</v>
      </c>
      <c r="D32" s="29" t="s">
        <v>3</v>
      </c>
      <c r="E32" s="29" t="s">
        <v>4</v>
      </c>
      <c r="F32" s="58" t="s">
        <v>5</v>
      </c>
      <c r="G32" s="29" t="s">
        <v>6</v>
      </c>
      <c r="H32" s="29" t="s">
        <v>7</v>
      </c>
      <c r="I32" s="29" t="s">
        <v>8</v>
      </c>
      <c r="J32" s="40" t="s">
        <v>344</v>
      </c>
    </row>
    <row r="33" spans="1:13" s="12" customFormat="1" ht="19.2" customHeight="1">
      <c r="A33" s="30">
        <v>1</v>
      </c>
      <c r="B33" s="31">
        <v>2</v>
      </c>
      <c r="C33" s="31">
        <v>3</v>
      </c>
      <c r="D33" s="31">
        <v>4</v>
      </c>
      <c r="E33" s="31">
        <v>5</v>
      </c>
      <c r="F33" s="90">
        <v>6</v>
      </c>
      <c r="G33" s="31">
        <v>7</v>
      </c>
      <c r="H33" s="31">
        <v>8</v>
      </c>
      <c r="I33" s="31">
        <v>9</v>
      </c>
      <c r="J33" s="106">
        <v>10</v>
      </c>
    </row>
    <row r="34" spans="1:13" s="12" customFormat="1" ht="191.4" customHeight="1">
      <c r="A34" s="112" t="s">
        <v>24</v>
      </c>
      <c r="B34" s="113" t="s">
        <v>104</v>
      </c>
      <c r="C34" s="113" t="s">
        <v>105</v>
      </c>
      <c r="D34" s="114" t="s">
        <v>237</v>
      </c>
      <c r="E34" s="114" t="s">
        <v>444</v>
      </c>
      <c r="F34" s="115" t="s">
        <v>166</v>
      </c>
      <c r="G34" s="116">
        <v>98</v>
      </c>
      <c r="H34" s="116">
        <v>1470</v>
      </c>
      <c r="I34" s="116">
        <v>1543.5</v>
      </c>
      <c r="J34" s="316" t="s">
        <v>468</v>
      </c>
    </row>
    <row r="35" spans="1:13" s="19" customFormat="1" ht="21" customHeight="1">
      <c r="A35" s="37"/>
      <c r="B35" s="38"/>
      <c r="C35" s="38"/>
      <c r="D35" s="320" t="s">
        <v>253</v>
      </c>
      <c r="E35" s="320"/>
      <c r="F35" s="320"/>
      <c r="G35" s="321"/>
      <c r="H35" s="107">
        <v>1470</v>
      </c>
      <c r="I35" s="107">
        <v>1543.5</v>
      </c>
      <c r="J35" s="317"/>
    </row>
    <row r="36" spans="1:13" s="19" customFormat="1" ht="52.8">
      <c r="A36" s="34" t="s">
        <v>26</v>
      </c>
      <c r="B36" s="35" t="s">
        <v>29</v>
      </c>
      <c r="C36" s="39" t="s">
        <v>103</v>
      </c>
      <c r="D36" s="36" t="s">
        <v>166</v>
      </c>
      <c r="E36" s="36" t="s">
        <v>166</v>
      </c>
      <c r="F36" s="108" t="s">
        <v>445</v>
      </c>
      <c r="G36" s="109">
        <v>180</v>
      </c>
      <c r="H36" s="109">
        <v>360</v>
      </c>
      <c r="I36" s="109">
        <v>378</v>
      </c>
      <c r="J36" s="111" t="s">
        <v>446</v>
      </c>
    </row>
    <row r="37" spans="1:13" s="19" customFormat="1" ht="21" customHeight="1">
      <c r="A37" s="37"/>
      <c r="B37" s="318" t="s">
        <v>252</v>
      </c>
      <c r="C37" s="318"/>
      <c r="D37" s="318"/>
      <c r="E37" s="318"/>
      <c r="F37" s="318"/>
      <c r="G37" s="319"/>
      <c r="H37" s="110">
        <v>360</v>
      </c>
      <c r="I37" s="110">
        <v>378</v>
      </c>
      <c r="J37" s="62"/>
    </row>
    <row r="38" spans="1:13" s="12" customFormat="1" ht="41.4" customHeight="1">
      <c r="A38" s="122" t="s">
        <v>96</v>
      </c>
      <c r="B38" s="123" t="s">
        <v>167</v>
      </c>
      <c r="C38" s="124" t="s">
        <v>101</v>
      </c>
      <c r="D38" s="125" t="s">
        <v>165</v>
      </c>
      <c r="E38" s="126">
        <v>10000</v>
      </c>
      <c r="F38" s="127" t="s">
        <v>306</v>
      </c>
      <c r="G38" s="128">
        <v>0.6</v>
      </c>
      <c r="H38" s="128">
        <f>G38*E38</f>
        <v>6000</v>
      </c>
      <c r="I38" s="128">
        <f>H38*1.05</f>
        <v>6300</v>
      </c>
      <c r="J38" s="11"/>
    </row>
    <row r="39" spans="1:13" s="12" customFormat="1" ht="24" customHeight="1">
      <c r="A39" s="266" t="s">
        <v>251</v>
      </c>
      <c r="B39" s="267"/>
      <c r="C39" s="267"/>
      <c r="D39" s="267"/>
      <c r="E39" s="267"/>
      <c r="F39" s="267"/>
      <c r="G39" s="268"/>
      <c r="H39" s="129">
        <f>H38</f>
        <v>6000</v>
      </c>
      <c r="I39" s="129">
        <f>I38</f>
        <v>6300</v>
      </c>
      <c r="J39" s="11"/>
    </row>
    <row r="40" spans="1:13" s="12" customFormat="1" ht="96.6" customHeight="1">
      <c r="A40" s="122" t="s">
        <v>97</v>
      </c>
      <c r="B40" s="130" t="s">
        <v>162</v>
      </c>
      <c r="C40" s="131" t="s">
        <v>163</v>
      </c>
      <c r="D40" s="132" t="s">
        <v>220</v>
      </c>
      <c r="E40" s="132">
        <v>4</v>
      </c>
      <c r="F40" s="133" t="s">
        <v>305</v>
      </c>
      <c r="G40" s="134">
        <v>54</v>
      </c>
      <c r="H40" s="134">
        <f>G40*4</f>
        <v>216</v>
      </c>
      <c r="I40" s="134">
        <f>H40*1.05</f>
        <v>226.8</v>
      </c>
      <c r="J40" s="11"/>
    </row>
    <row r="41" spans="1:13" s="12" customFormat="1">
      <c r="A41" s="263" t="s">
        <v>250</v>
      </c>
      <c r="B41" s="264"/>
      <c r="C41" s="264"/>
      <c r="D41" s="264"/>
      <c r="E41" s="264"/>
      <c r="F41" s="264"/>
      <c r="G41" s="265"/>
      <c r="H41" s="135">
        <f>H40</f>
        <v>216</v>
      </c>
      <c r="I41" s="135">
        <f>I40</f>
        <v>226.8</v>
      </c>
      <c r="J41" s="11"/>
    </row>
    <row r="42" spans="1:13" s="13" customFormat="1" ht="31.5" customHeight="1">
      <c r="A42" s="312" t="s">
        <v>235</v>
      </c>
      <c r="B42" s="312"/>
      <c r="C42" s="312"/>
      <c r="D42" s="312"/>
      <c r="E42" s="312"/>
      <c r="F42" s="312"/>
      <c r="G42" s="312"/>
      <c r="H42" s="312"/>
      <c r="I42" s="312"/>
      <c r="J42" s="50"/>
      <c r="K42" s="50"/>
      <c r="L42" s="50"/>
      <c r="M42" s="50"/>
    </row>
    <row r="43" spans="1:13" s="13" customFormat="1" ht="11.4">
      <c r="A43" s="313" t="s">
        <v>236</v>
      </c>
      <c r="B43" s="314"/>
      <c r="C43" s="314"/>
      <c r="D43" s="314"/>
      <c r="E43" s="314"/>
      <c r="F43" s="314"/>
      <c r="G43" s="314"/>
      <c r="H43" s="314"/>
      <c r="I43" s="314"/>
      <c r="J43" s="314"/>
      <c r="K43" s="314"/>
      <c r="L43" s="314"/>
      <c r="M43" s="314"/>
    </row>
    <row r="44" spans="1:13" s="13" customFormat="1" ht="12">
      <c r="A44" s="14"/>
      <c r="B44" s="14"/>
      <c r="C44" s="14"/>
      <c r="D44" s="14"/>
      <c r="E44" s="102"/>
      <c r="F44" s="14"/>
      <c r="G44" s="18"/>
      <c r="H44" s="315"/>
      <c r="I44" s="315"/>
      <c r="J44" s="14"/>
      <c r="K44" s="14"/>
      <c r="L44" s="14"/>
      <c r="M44" s="14"/>
    </row>
    <row r="45" spans="1:13" s="13" customFormat="1" ht="66">
      <c r="A45" s="41" t="s">
        <v>0</v>
      </c>
      <c r="B45" s="29" t="s">
        <v>1</v>
      </c>
      <c r="C45" s="41" t="s">
        <v>169</v>
      </c>
      <c r="D45" s="29" t="s">
        <v>30</v>
      </c>
      <c r="E45" s="29" t="s">
        <v>4</v>
      </c>
      <c r="F45" s="41" t="s">
        <v>5</v>
      </c>
      <c r="G45" s="59" t="s">
        <v>6</v>
      </c>
      <c r="H45" s="64" t="s">
        <v>7</v>
      </c>
      <c r="I45" s="64" t="s">
        <v>8</v>
      </c>
      <c r="J45" s="40" t="s">
        <v>344</v>
      </c>
    </row>
    <row r="46" spans="1:13" s="13" customFormat="1" ht="13.8">
      <c r="A46" s="43">
        <v>1</v>
      </c>
      <c r="B46" s="43">
        <v>2</v>
      </c>
      <c r="C46" s="43">
        <v>3</v>
      </c>
      <c r="D46" s="43">
        <v>4</v>
      </c>
      <c r="E46" s="44">
        <v>5</v>
      </c>
      <c r="F46" s="43">
        <v>6</v>
      </c>
      <c r="G46" s="60">
        <v>7</v>
      </c>
      <c r="H46" s="45">
        <v>8</v>
      </c>
      <c r="I46" s="45">
        <v>9</v>
      </c>
      <c r="J46" s="233">
        <v>10</v>
      </c>
    </row>
    <row r="47" spans="1:13" s="14" customFormat="1" ht="48">
      <c r="A47" s="136" t="s">
        <v>107</v>
      </c>
      <c r="B47" s="137" t="s">
        <v>171</v>
      </c>
      <c r="C47" s="138" t="s">
        <v>189</v>
      </c>
      <c r="D47" s="139">
        <v>30000</v>
      </c>
      <c r="E47" s="140"/>
      <c r="F47" s="141"/>
      <c r="G47" s="142"/>
      <c r="H47" s="143"/>
      <c r="I47" s="143"/>
      <c r="J47" s="161"/>
    </row>
    <row r="48" spans="1:13" s="14" customFormat="1" ht="70.2" customHeight="1">
      <c r="A48" s="145" t="s">
        <v>38</v>
      </c>
      <c r="B48" s="146" t="s">
        <v>386</v>
      </c>
      <c r="C48" s="147"/>
      <c r="D48" s="148"/>
      <c r="E48" s="149">
        <v>74</v>
      </c>
      <c r="F48" s="150" t="s">
        <v>396</v>
      </c>
      <c r="G48" s="151">
        <v>35</v>
      </c>
      <c r="H48" s="143">
        <f>+G48*E48</f>
        <v>2590</v>
      </c>
      <c r="I48" s="143">
        <f>+H48*1.05</f>
        <v>2719.5</v>
      </c>
      <c r="J48" s="152" t="s">
        <v>384</v>
      </c>
    </row>
    <row r="49" spans="1:26" s="14" customFormat="1" ht="52.8">
      <c r="A49" s="145" t="s">
        <v>329</v>
      </c>
      <c r="B49" s="146" t="s">
        <v>387</v>
      </c>
      <c r="C49" s="147"/>
      <c r="D49" s="148"/>
      <c r="E49" s="149">
        <v>75</v>
      </c>
      <c r="F49" s="150" t="s">
        <v>396</v>
      </c>
      <c r="G49" s="151">
        <v>66</v>
      </c>
      <c r="H49" s="143">
        <f t="shared" ref="H49:H58" si="0">+G49*E49</f>
        <v>4950</v>
      </c>
      <c r="I49" s="143">
        <f t="shared" ref="I49:I55" si="1">+H49*1.05</f>
        <v>5197.5</v>
      </c>
      <c r="J49" s="152" t="s">
        <v>399</v>
      </c>
    </row>
    <row r="50" spans="1:26" s="14" customFormat="1" ht="66">
      <c r="A50" s="145" t="s">
        <v>330</v>
      </c>
      <c r="B50" s="146" t="s">
        <v>388</v>
      </c>
      <c r="C50" s="147"/>
      <c r="D50" s="148"/>
      <c r="E50" s="149">
        <v>75</v>
      </c>
      <c r="F50" s="150" t="s">
        <v>396</v>
      </c>
      <c r="G50" s="151">
        <v>66</v>
      </c>
      <c r="H50" s="143">
        <f t="shared" si="0"/>
        <v>4950</v>
      </c>
      <c r="I50" s="143">
        <f t="shared" si="1"/>
        <v>5197.5</v>
      </c>
      <c r="J50" s="152" t="s">
        <v>391</v>
      </c>
    </row>
    <row r="51" spans="1:26" s="14" customFormat="1" ht="47.25" customHeight="1">
      <c r="A51" s="145" t="s">
        <v>331</v>
      </c>
      <c r="B51" s="146" t="s">
        <v>392</v>
      </c>
      <c r="C51" s="147"/>
      <c r="D51" s="148"/>
      <c r="E51" s="149">
        <v>150</v>
      </c>
      <c r="F51" s="150" t="s">
        <v>396</v>
      </c>
      <c r="G51" s="151">
        <v>54</v>
      </c>
      <c r="H51" s="143">
        <f t="shared" si="0"/>
        <v>8100</v>
      </c>
      <c r="I51" s="143">
        <f t="shared" si="1"/>
        <v>8505</v>
      </c>
      <c r="J51" s="152" t="s">
        <v>393</v>
      </c>
    </row>
    <row r="52" spans="1:26" s="14" customFormat="1" ht="47.25" customHeight="1">
      <c r="A52" s="145" t="s">
        <v>332</v>
      </c>
      <c r="B52" s="146" t="s">
        <v>442</v>
      </c>
      <c r="C52" s="147"/>
      <c r="D52" s="148"/>
      <c r="E52" s="149">
        <v>74</v>
      </c>
      <c r="F52" s="150" t="s">
        <v>102</v>
      </c>
      <c r="G52" s="151">
        <v>46</v>
      </c>
      <c r="H52" s="143">
        <f t="shared" si="0"/>
        <v>3404</v>
      </c>
      <c r="I52" s="143">
        <f t="shared" si="1"/>
        <v>3574.2000000000003</v>
      </c>
      <c r="J52" s="152" t="s">
        <v>443</v>
      </c>
    </row>
    <row r="53" spans="1:26" s="14" customFormat="1" ht="39.6">
      <c r="A53" s="145" t="s">
        <v>333</v>
      </c>
      <c r="B53" s="146" t="s">
        <v>389</v>
      </c>
      <c r="C53" s="147"/>
      <c r="D53" s="148"/>
      <c r="E53" s="149">
        <v>74</v>
      </c>
      <c r="F53" s="150" t="s">
        <v>102</v>
      </c>
      <c r="G53" s="151">
        <v>38</v>
      </c>
      <c r="H53" s="143">
        <f t="shared" si="0"/>
        <v>2812</v>
      </c>
      <c r="I53" s="143">
        <f t="shared" si="1"/>
        <v>2952.6</v>
      </c>
      <c r="J53" s="152" t="s">
        <v>394</v>
      </c>
    </row>
    <row r="54" spans="1:26" s="14" customFormat="1" ht="39.6">
      <c r="A54" s="153" t="s">
        <v>334</v>
      </c>
      <c r="B54" s="146" t="s">
        <v>397</v>
      </c>
      <c r="C54" s="147"/>
      <c r="D54" s="148"/>
      <c r="E54" s="149">
        <v>74</v>
      </c>
      <c r="F54" s="150" t="s">
        <v>102</v>
      </c>
      <c r="G54" s="151">
        <v>2</v>
      </c>
      <c r="H54" s="143">
        <f t="shared" si="0"/>
        <v>148</v>
      </c>
      <c r="I54" s="143">
        <f t="shared" si="1"/>
        <v>155.4</v>
      </c>
      <c r="J54" s="152" t="s">
        <v>398</v>
      </c>
    </row>
    <row r="55" spans="1:26" s="14" customFormat="1" ht="52.8">
      <c r="A55" s="154" t="s">
        <v>335</v>
      </c>
      <c r="B55" s="146" t="s">
        <v>390</v>
      </c>
      <c r="C55" s="147"/>
      <c r="D55" s="148"/>
      <c r="E55" s="149">
        <v>42</v>
      </c>
      <c r="F55" s="150" t="s">
        <v>367</v>
      </c>
      <c r="G55" s="151">
        <v>940</v>
      </c>
      <c r="H55" s="143">
        <f t="shared" si="0"/>
        <v>39480</v>
      </c>
      <c r="I55" s="143">
        <f t="shared" si="1"/>
        <v>41454</v>
      </c>
      <c r="J55" s="152" t="s">
        <v>395</v>
      </c>
    </row>
    <row r="56" spans="1:26" s="14" customFormat="1" ht="26.4">
      <c r="A56" s="153" t="s">
        <v>336</v>
      </c>
      <c r="B56" s="155" t="s">
        <v>364</v>
      </c>
      <c r="C56" s="147"/>
      <c r="D56" s="148"/>
      <c r="E56" s="156">
        <v>69</v>
      </c>
      <c r="F56" s="156" t="s">
        <v>372</v>
      </c>
      <c r="G56" s="151">
        <v>3</v>
      </c>
      <c r="H56" s="143">
        <f t="shared" si="0"/>
        <v>207</v>
      </c>
      <c r="I56" s="143">
        <f>+H56*1.21</f>
        <v>250.47</v>
      </c>
      <c r="J56" s="155" t="s">
        <v>381</v>
      </c>
    </row>
    <row r="57" spans="1:26" s="14" customFormat="1" ht="52.8">
      <c r="A57" s="153" t="s">
        <v>337</v>
      </c>
      <c r="B57" s="157" t="s">
        <v>383</v>
      </c>
      <c r="C57" s="147"/>
      <c r="D57" s="148"/>
      <c r="E57" s="156">
        <v>34500</v>
      </c>
      <c r="F57" s="156" t="s">
        <v>373</v>
      </c>
      <c r="G57" s="151">
        <v>0.03</v>
      </c>
      <c r="H57" s="143">
        <f t="shared" si="0"/>
        <v>1035</v>
      </c>
      <c r="I57" s="143">
        <f t="shared" ref="I57:I58" si="2">+H57*1.21</f>
        <v>1252.3499999999999</v>
      </c>
      <c r="J57" s="158" t="s">
        <v>385</v>
      </c>
    </row>
    <row r="58" spans="1:26" s="14" customFormat="1" ht="52.8">
      <c r="A58" s="153" t="s">
        <v>337</v>
      </c>
      <c r="B58" s="159" t="s">
        <v>365</v>
      </c>
      <c r="C58" s="147"/>
      <c r="D58" s="148"/>
      <c r="E58" s="156">
        <v>24</v>
      </c>
      <c r="F58" s="156" t="s">
        <v>373</v>
      </c>
      <c r="G58" s="151">
        <v>13</v>
      </c>
      <c r="H58" s="143">
        <f t="shared" si="0"/>
        <v>312</v>
      </c>
      <c r="I58" s="143">
        <f t="shared" si="2"/>
        <v>377.52</v>
      </c>
      <c r="J58" s="159" t="s">
        <v>382</v>
      </c>
    </row>
    <row r="59" spans="1:26" s="13" customFormat="1" ht="15" customHeight="1">
      <c r="A59" s="260" t="s">
        <v>249</v>
      </c>
      <c r="B59" s="261"/>
      <c r="C59" s="261"/>
      <c r="D59" s="261"/>
      <c r="E59" s="261"/>
      <c r="F59" s="261"/>
      <c r="G59" s="262"/>
      <c r="H59" s="160">
        <f>SUM(H48:H58)</f>
        <v>67988</v>
      </c>
      <c r="I59" s="160">
        <f>SUM(I48:I58)</f>
        <v>71636.040000000008</v>
      </c>
      <c r="J59" s="144"/>
      <c r="K59" s="117"/>
      <c r="L59" s="14"/>
      <c r="M59" s="14"/>
      <c r="N59" s="14"/>
      <c r="O59" s="14"/>
      <c r="P59" s="14"/>
      <c r="Q59" s="14"/>
      <c r="R59" s="14"/>
      <c r="S59" s="14"/>
      <c r="T59" s="14"/>
      <c r="U59" s="14"/>
      <c r="V59" s="14"/>
      <c r="W59" s="14"/>
      <c r="X59" s="14"/>
      <c r="Y59" s="14"/>
      <c r="Z59" s="14"/>
    </row>
    <row r="60" spans="1:26" s="12" customFormat="1" ht="16.5" customHeight="1">
      <c r="A60" s="354" t="s">
        <v>31</v>
      </c>
      <c r="B60" s="354"/>
      <c r="C60" s="354"/>
      <c r="D60" s="354"/>
      <c r="E60" s="354"/>
      <c r="F60" s="354"/>
      <c r="G60" s="354"/>
      <c r="H60" s="354"/>
      <c r="I60" s="354"/>
      <c r="J60" s="11"/>
      <c r="K60" s="118"/>
    </row>
    <row r="61" spans="1:26" s="12" customFormat="1" ht="16.5" customHeight="1">
      <c r="A61" s="355" t="s">
        <v>224</v>
      </c>
      <c r="B61" s="355"/>
      <c r="C61" s="355"/>
      <c r="D61" s="355"/>
      <c r="E61" s="355"/>
      <c r="F61" s="355"/>
      <c r="G61" s="355"/>
      <c r="H61" s="355"/>
      <c r="I61" s="355"/>
      <c r="J61" s="11"/>
    </row>
    <row r="62" spans="1:26" s="12" customFormat="1" ht="16.5" customHeight="1">
      <c r="A62" s="355" t="s">
        <v>32</v>
      </c>
      <c r="B62" s="355"/>
      <c r="C62" s="355"/>
      <c r="D62" s="355"/>
      <c r="E62" s="355"/>
      <c r="F62" s="355"/>
      <c r="G62" s="355"/>
      <c r="H62" s="355"/>
      <c r="I62" s="355"/>
      <c r="J62" s="8"/>
      <c r="K62" s="8"/>
      <c r="L62" s="8"/>
    </row>
    <row r="63" spans="1:26" s="12" customFormat="1" ht="29.25" customHeight="1">
      <c r="A63" s="355" t="s">
        <v>227</v>
      </c>
      <c r="B63" s="355"/>
      <c r="C63" s="355"/>
      <c r="D63" s="355"/>
      <c r="E63" s="355"/>
      <c r="F63" s="355"/>
      <c r="G63" s="355"/>
      <c r="H63" s="355"/>
      <c r="I63" s="355"/>
      <c r="J63" s="65"/>
      <c r="K63" s="65"/>
      <c r="L63" s="65"/>
    </row>
    <row r="64" spans="1:26" s="12" customFormat="1" ht="16.5" customHeight="1">
      <c r="A64" s="355" t="s">
        <v>187</v>
      </c>
      <c r="B64" s="355"/>
      <c r="C64" s="355"/>
      <c r="D64" s="355"/>
      <c r="E64" s="355"/>
      <c r="F64" s="355"/>
      <c r="G64" s="355"/>
      <c r="H64" s="355"/>
      <c r="I64" s="355"/>
      <c r="J64" s="65"/>
      <c r="K64" s="65"/>
      <c r="L64" s="65"/>
    </row>
    <row r="65" spans="1:13" s="12" customFormat="1" ht="15.75" customHeight="1">
      <c r="A65" s="355" t="s">
        <v>241</v>
      </c>
      <c r="B65" s="355"/>
      <c r="C65" s="355"/>
      <c r="D65" s="355"/>
      <c r="E65" s="355"/>
      <c r="F65" s="355"/>
      <c r="G65" s="355"/>
      <c r="H65" s="355"/>
      <c r="I65" s="355"/>
      <c r="J65" s="8"/>
      <c r="K65" s="8"/>
      <c r="L65" s="8"/>
    </row>
    <row r="66" spans="1:13" s="13" customFormat="1" ht="15.75" customHeight="1">
      <c r="A66" s="253" t="s">
        <v>299</v>
      </c>
      <c r="B66" s="253"/>
      <c r="C66" s="253"/>
      <c r="D66" s="253"/>
      <c r="E66" s="253"/>
      <c r="F66" s="253"/>
      <c r="G66" s="253"/>
      <c r="H66" s="253"/>
      <c r="I66" s="253"/>
      <c r="J66" s="50"/>
      <c r="K66" s="50"/>
      <c r="L66" s="50"/>
      <c r="M66" s="50"/>
    </row>
    <row r="67" spans="1:13" s="66" customFormat="1" ht="60.75" customHeight="1">
      <c r="A67" s="291" t="s">
        <v>225</v>
      </c>
      <c r="B67" s="292"/>
      <c r="C67" s="292"/>
      <c r="D67" s="292"/>
      <c r="E67" s="292"/>
      <c r="F67" s="292"/>
      <c r="G67" s="292"/>
      <c r="H67" s="292"/>
      <c r="I67" s="292"/>
    </row>
    <row r="68" spans="1:13" s="66" customFormat="1" ht="53.25" customHeight="1">
      <c r="A68" s="397" t="s">
        <v>239</v>
      </c>
      <c r="B68" s="398"/>
      <c r="C68" s="398"/>
      <c r="D68" s="398"/>
      <c r="E68" s="398"/>
      <c r="F68" s="398"/>
      <c r="G68" s="398"/>
      <c r="H68" s="398"/>
      <c r="I68" s="398"/>
    </row>
    <row r="69" spans="1:13" s="12" customFormat="1" ht="88.5" customHeight="1">
      <c r="A69" s="162" t="s">
        <v>33</v>
      </c>
      <c r="B69" s="272" t="s">
        <v>34</v>
      </c>
      <c r="C69" s="273"/>
      <c r="D69" s="272" t="s">
        <v>35</v>
      </c>
      <c r="E69" s="274"/>
      <c r="F69" s="273"/>
      <c r="G69" s="272" t="s">
        <v>254</v>
      </c>
      <c r="H69" s="274"/>
      <c r="I69" s="273"/>
      <c r="J69" s="11"/>
    </row>
    <row r="70" spans="1:13" s="12" customFormat="1" ht="67.8" customHeight="1">
      <c r="A70" s="163" t="s">
        <v>9</v>
      </c>
      <c r="B70" s="275" t="s">
        <v>188</v>
      </c>
      <c r="C70" s="276"/>
      <c r="D70" s="275" t="s">
        <v>196</v>
      </c>
      <c r="E70" s="277"/>
      <c r="F70" s="276"/>
      <c r="G70" s="269" t="s">
        <v>517</v>
      </c>
      <c r="H70" s="270"/>
      <c r="I70" s="271"/>
      <c r="J70" s="11"/>
    </row>
    <row r="71" spans="1:13" s="12" customFormat="1" ht="58.8" customHeight="1">
      <c r="A71" s="163" t="s">
        <v>10</v>
      </c>
      <c r="B71" s="275" t="s">
        <v>168</v>
      </c>
      <c r="C71" s="276"/>
      <c r="D71" s="275" t="s">
        <v>172</v>
      </c>
      <c r="E71" s="277"/>
      <c r="F71" s="276"/>
      <c r="G71" s="269" t="s">
        <v>516</v>
      </c>
      <c r="H71" s="270"/>
      <c r="I71" s="271"/>
      <c r="J71" s="11"/>
    </row>
    <row r="72" spans="1:13" s="12" customFormat="1" ht="188.4" customHeight="1">
      <c r="A72" s="163" t="s">
        <v>11</v>
      </c>
      <c r="B72" s="275" t="s">
        <v>190</v>
      </c>
      <c r="C72" s="276"/>
      <c r="D72" s="275" t="s">
        <v>191</v>
      </c>
      <c r="E72" s="277"/>
      <c r="F72" s="276"/>
      <c r="G72" s="269" t="s">
        <v>515</v>
      </c>
      <c r="H72" s="270"/>
      <c r="I72" s="271"/>
      <c r="J72" s="11"/>
    </row>
    <row r="73" spans="1:13" s="12" customFormat="1" ht="108" customHeight="1">
      <c r="A73" s="163" t="s">
        <v>12</v>
      </c>
      <c r="B73" s="275" t="s">
        <v>87</v>
      </c>
      <c r="C73" s="276"/>
      <c r="D73" s="275" t="s">
        <v>173</v>
      </c>
      <c r="E73" s="277"/>
      <c r="F73" s="276"/>
      <c r="G73" s="269" t="s">
        <v>523</v>
      </c>
      <c r="H73" s="270"/>
      <c r="I73" s="271"/>
      <c r="J73" s="11"/>
    </row>
    <row r="74" spans="1:13" s="12" customFormat="1" ht="32.4" customHeight="1">
      <c r="A74" s="163" t="s">
        <v>13</v>
      </c>
      <c r="B74" s="275" t="s">
        <v>192</v>
      </c>
      <c r="C74" s="276"/>
      <c r="D74" s="275" t="s">
        <v>174</v>
      </c>
      <c r="E74" s="277"/>
      <c r="F74" s="276"/>
      <c r="G74" s="269" t="s">
        <v>514</v>
      </c>
      <c r="H74" s="270"/>
      <c r="I74" s="271"/>
      <c r="J74" s="11"/>
    </row>
    <row r="75" spans="1:13" s="12" customFormat="1" ht="45.6" customHeight="1">
      <c r="A75" s="163" t="s">
        <v>14</v>
      </c>
      <c r="B75" s="275" t="s">
        <v>193</v>
      </c>
      <c r="C75" s="276"/>
      <c r="D75" s="275" t="s">
        <v>195</v>
      </c>
      <c r="E75" s="277"/>
      <c r="F75" s="276"/>
      <c r="G75" s="269" t="s">
        <v>524</v>
      </c>
      <c r="H75" s="270"/>
      <c r="I75" s="271"/>
      <c r="J75" s="11"/>
    </row>
    <row r="76" spans="1:13" s="12" customFormat="1" ht="58.2" customHeight="1">
      <c r="A76" s="163" t="s">
        <v>15</v>
      </c>
      <c r="B76" s="275" t="s">
        <v>194</v>
      </c>
      <c r="C76" s="276"/>
      <c r="D76" s="275" t="s">
        <v>36</v>
      </c>
      <c r="E76" s="277"/>
      <c r="F76" s="276"/>
      <c r="G76" s="269" t="s">
        <v>513</v>
      </c>
      <c r="H76" s="270"/>
      <c r="I76" s="271"/>
      <c r="J76" s="11"/>
    </row>
    <row r="77" spans="1:13" s="12" customFormat="1" ht="33" customHeight="1">
      <c r="A77" s="163" t="s">
        <v>16</v>
      </c>
      <c r="B77" s="275" t="s">
        <v>93</v>
      </c>
      <c r="C77" s="276"/>
      <c r="D77" s="275" t="s">
        <v>176</v>
      </c>
      <c r="E77" s="277"/>
      <c r="F77" s="276"/>
      <c r="G77" s="269" t="s">
        <v>512</v>
      </c>
      <c r="H77" s="270"/>
      <c r="I77" s="271"/>
      <c r="J77" s="11"/>
    </row>
    <row r="78" spans="1:13" s="12" customFormat="1" ht="72" customHeight="1">
      <c r="A78" s="163" t="s">
        <v>17</v>
      </c>
      <c r="B78" s="275" t="s">
        <v>91</v>
      </c>
      <c r="C78" s="276"/>
      <c r="D78" s="275" t="s">
        <v>197</v>
      </c>
      <c r="E78" s="277"/>
      <c r="F78" s="276"/>
      <c r="G78" s="269" t="s">
        <v>511</v>
      </c>
      <c r="H78" s="270"/>
      <c r="I78" s="271"/>
      <c r="J78" s="11"/>
    </row>
    <row r="79" spans="1:13" s="12" customFormat="1" ht="46.2" customHeight="1">
      <c r="A79" s="163" t="s">
        <v>18</v>
      </c>
      <c r="B79" s="275" t="s">
        <v>198</v>
      </c>
      <c r="C79" s="276"/>
      <c r="D79" s="275" t="s">
        <v>36</v>
      </c>
      <c r="E79" s="277"/>
      <c r="F79" s="276"/>
      <c r="G79" s="269" t="s">
        <v>510</v>
      </c>
      <c r="H79" s="270"/>
      <c r="I79" s="271"/>
      <c r="J79" s="11"/>
    </row>
    <row r="80" spans="1:13" s="12" customFormat="1" ht="82.8" customHeight="1">
      <c r="A80" s="163" t="s">
        <v>19</v>
      </c>
      <c r="B80" s="275" t="s">
        <v>199</v>
      </c>
      <c r="C80" s="276"/>
      <c r="D80" s="275" t="s">
        <v>36</v>
      </c>
      <c r="E80" s="277"/>
      <c r="F80" s="276"/>
      <c r="G80" s="269" t="s">
        <v>509</v>
      </c>
      <c r="H80" s="270"/>
      <c r="I80" s="271"/>
      <c r="J80" s="11"/>
    </row>
    <row r="81" spans="1:10" s="12" customFormat="1" ht="112.2" customHeight="1">
      <c r="A81" s="163" t="s">
        <v>20</v>
      </c>
      <c r="B81" s="275" t="s">
        <v>200</v>
      </c>
      <c r="C81" s="276"/>
      <c r="D81" s="275" t="s">
        <v>201</v>
      </c>
      <c r="E81" s="277"/>
      <c r="F81" s="276"/>
      <c r="G81" s="269" t="s">
        <v>508</v>
      </c>
      <c r="H81" s="270"/>
      <c r="I81" s="271"/>
      <c r="J81" s="11"/>
    </row>
    <row r="82" spans="1:10" s="12" customFormat="1" ht="32.4" customHeight="1">
      <c r="A82" s="163" t="s">
        <v>21</v>
      </c>
      <c r="B82" s="275" t="s">
        <v>170</v>
      </c>
      <c r="C82" s="276"/>
      <c r="D82" s="275" t="s">
        <v>202</v>
      </c>
      <c r="E82" s="277"/>
      <c r="F82" s="276"/>
      <c r="G82" s="269" t="s">
        <v>507</v>
      </c>
      <c r="H82" s="270"/>
      <c r="I82" s="271"/>
      <c r="J82" s="11"/>
    </row>
    <row r="83" spans="1:10" s="12" customFormat="1" ht="31.8" customHeight="1">
      <c r="A83" s="163" t="s">
        <v>22</v>
      </c>
      <c r="B83" s="275" t="s">
        <v>152</v>
      </c>
      <c r="C83" s="276"/>
      <c r="D83" s="275" t="s">
        <v>175</v>
      </c>
      <c r="E83" s="277"/>
      <c r="F83" s="276"/>
      <c r="G83" s="269" t="s">
        <v>506</v>
      </c>
      <c r="H83" s="270"/>
      <c r="I83" s="271"/>
      <c r="J83" s="11"/>
    </row>
    <row r="84" spans="1:10" s="22" customFormat="1">
      <c r="A84" s="46"/>
      <c r="B84" s="47"/>
      <c r="C84" s="47"/>
      <c r="D84" s="46"/>
      <c r="E84" s="103"/>
      <c r="F84" s="48"/>
      <c r="G84" s="42"/>
      <c r="H84" s="49"/>
      <c r="I84" s="49"/>
      <c r="J84" s="11"/>
    </row>
    <row r="85" spans="1:10" s="22" customFormat="1" ht="15" customHeight="1">
      <c r="A85" s="278" t="s">
        <v>207</v>
      </c>
      <c r="B85" s="278"/>
      <c r="C85" s="278"/>
      <c r="D85" s="278"/>
      <c r="E85" s="278"/>
      <c r="F85" s="278"/>
      <c r="G85" s="164"/>
      <c r="H85" s="164"/>
      <c r="I85" s="164"/>
      <c r="J85" s="11"/>
    </row>
    <row r="86" spans="1:10" s="22" customFormat="1">
      <c r="A86" s="165"/>
      <c r="B86" s="165"/>
      <c r="C86" s="165"/>
      <c r="D86" s="166"/>
      <c r="E86" s="167"/>
      <c r="F86" s="165"/>
      <c r="G86" s="165"/>
      <c r="H86" s="165"/>
      <c r="I86" s="165"/>
      <c r="J86" s="11"/>
    </row>
    <row r="87" spans="1:10" s="22" customFormat="1" ht="67.5" customHeight="1">
      <c r="A87" s="168" t="s">
        <v>0</v>
      </c>
      <c r="B87" s="162" t="s">
        <v>1</v>
      </c>
      <c r="C87" s="162" t="s">
        <v>2</v>
      </c>
      <c r="D87" s="162" t="s">
        <v>30</v>
      </c>
      <c r="E87" s="162" t="s">
        <v>4</v>
      </c>
      <c r="F87" s="162" t="s">
        <v>5</v>
      </c>
      <c r="G87" s="162" t="s">
        <v>6</v>
      </c>
      <c r="H87" s="162" t="s">
        <v>7</v>
      </c>
      <c r="I87" s="162" t="s">
        <v>8</v>
      </c>
      <c r="J87" s="11"/>
    </row>
    <row r="88" spans="1:10" s="22" customFormat="1">
      <c r="A88" s="169">
        <v>1</v>
      </c>
      <c r="B88" s="132">
        <v>2</v>
      </c>
      <c r="C88" s="170">
        <v>3</v>
      </c>
      <c r="D88" s="132">
        <v>4</v>
      </c>
      <c r="E88" s="170">
        <v>5</v>
      </c>
      <c r="F88" s="170">
        <v>6</v>
      </c>
      <c r="G88" s="170">
        <v>7</v>
      </c>
      <c r="H88" s="170">
        <v>8</v>
      </c>
      <c r="I88" s="170">
        <v>9</v>
      </c>
      <c r="J88" s="11"/>
    </row>
    <row r="89" spans="1:10" s="22" customFormat="1" ht="66" customHeight="1">
      <c r="A89" s="169" t="s">
        <v>98</v>
      </c>
      <c r="B89" s="171" t="s">
        <v>155</v>
      </c>
      <c r="C89" s="172" t="s">
        <v>161</v>
      </c>
      <c r="D89" s="173"/>
      <c r="E89" s="174"/>
      <c r="F89" s="175"/>
      <c r="G89" s="175"/>
      <c r="H89" s="175"/>
      <c r="I89" s="175"/>
      <c r="J89" s="11"/>
    </row>
    <row r="90" spans="1:10" s="22" customFormat="1" ht="15.75" customHeight="1">
      <c r="A90" s="169" t="s">
        <v>99</v>
      </c>
      <c r="B90" s="123" t="s">
        <v>108</v>
      </c>
      <c r="C90" s="175"/>
      <c r="D90" s="132">
        <v>25000</v>
      </c>
      <c r="E90" s="174">
        <v>125</v>
      </c>
      <c r="F90" s="175" t="s">
        <v>307</v>
      </c>
      <c r="G90" s="176">
        <v>4</v>
      </c>
      <c r="H90" s="176">
        <f>G90*E90</f>
        <v>500</v>
      </c>
      <c r="I90" s="176">
        <f>H90*1.05</f>
        <v>525</v>
      </c>
      <c r="J90" s="11"/>
    </row>
    <row r="91" spans="1:10" s="22" customFormat="1">
      <c r="A91" s="169" t="s">
        <v>100</v>
      </c>
      <c r="B91" s="123" t="s">
        <v>109</v>
      </c>
      <c r="C91" s="175"/>
      <c r="D91" s="132">
        <v>25000</v>
      </c>
      <c r="E91" s="174">
        <v>125</v>
      </c>
      <c r="F91" s="175" t="s">
        <v>308</v>
      </c>
      <c r="G91" s="176">
        <v>4</v>
      </c>
      <c r="H91" s="176">
        <f t="shared" ref="H91:H96" si="3">G91*E91</f>
        <v>500</v>
      </c>
      <c r="I91" s="176">
        <f t="shared" ref="I91:I97" si="4">H91*1.05</f>
        <v>525</v>
      </c>
      <c r="J91" s="11"/>
    </row>
    <row r="92" spans="1:10" s="22" customFormat="1">
      <c r="A92" s="169" t="s">
        <v>208</v>
      </c>
      <c r="B92" s="123" t="s">
        <v>110</v>
      </c>
      <c r="C92" s="175"/>
      <c r="D92" s="132">
        <v>25000</v>
      </c>
      <c r="E92" s="174">
        <v>125</v>
      </c>
      <c r="F92" s="175" t="s">
        <v>309</v>
      </c>
      <c r="G92" s="176">
        <v>4.2</v>
      </c>
      <c r="H92" s="176">
        <f t="shared" si="3"/>
        <v>525</v>
      </c>
      <c r="I92" s="176">
        <f t="shared" si="4"/>
        <v>551.25</v>
      </c>
      <c r="J92" s="11"/>
    </row>
    <row r="93" spans="1:10" s="22" customFormat="1">
      <c r="A93" s="169" t="s">
        <v>209</v>
      </c>
      <c r="B93" s="123" t="s">
        <v>111</v>
      </c>
      <c r="C93" s="175"/>
      <c r="D93" s="132">
        <v>25000</v>
      </c>
      <c r="E93" s="174">
        <v>125</v>
      </c>
      <c r="F93" s="175" t="s">
        <v>310</v>
      </c>
      <c r="G93" s="176">
        <v>5.6</v>
      </c>
      <c r="H93" s="176">
        <f t="shared" si="3"/>
        <v>700</v>
      </c>
      <c r="I93" s="176">
        <f t="shared" si="4"/>
        <v>735</v>
      </c>
      <c r="J93" s="11"/>
    </row>
    <row r="94" spans="1:10" s="22" customFormat="1">
      <c r="A94" s="169" t="s">
        <v>210</v>
      </c>
      <c r="B94" s="123" t="s">
        <v>314</v>
      </c>
      <c r="C94" s="175"/>
      <c r="D94" s="132">
        <v>25000</v>
      </c>
      <c r="E94" s="174">
        <v>125</v>
      </c>
      <c r="F94" s="175" t="s">
        <v>311</v>
      </c>
      <c r="G94" s="176">
        <v>6</v>
      </c>
      <c r="H94" s="176">
        <f t="shared" si="3"/>
        <v>750</v>
      </c>
      <c r="I94" s="176">
        <f t="shared" si="4"/>
        <v>787.5</v>
      </c>
      <c r="J94" s="11"/>
    </row>
    <row r="95" spans="1:10" s="22" customFormat="1" ht="26.4" customHeight="1">
      <c r="A95" s="169" t="s">
        <v>211</v>
      </c>
      <c r="B95" s="123" t="s">
        <v>223</v>
      </c>
      <c r="C95" s="175"/>
      <c r="D95" s="132">
        <v>25000</v>
      </c>
      <c r="E95" s="174">
        <v>125</v>
      </c>
      <c r="F95" s="175" t="s">
        <v>312</v>
      </c>
      <c r="G95" s="176">
        <v>6.2</v>
      </c>
      <c r="H95" s="176">
        <f t="shared" si="3"/>
        <v>775</v>
      </c>
      <c r="I95" s="176">
        <f t="shared" si="4"/>
        <v>813.75</v>
      </c>
      <c r="J95" s="11"/>
    </row>
    <row r="96" spans="1:10" s="22" customFormat="1" ht="40.5" customHeight="1">
      <c r="A96" s="169" t="s">
        <v>212</v>
      </c>
      <c r="B96" s="177" t="s">
        <v>159</v>
      </c>
      <c r="C96" s="131" t="s">
        <v>160</v>
      </c>
      <c r="D96" s="132">
        <v>4000</v>
      </c>
      <c r="E96" s="132">
        <v>51</v>
      </c>
      <c r="F96" s="123" t="s">
        <v>313</v>
      </c>
      <c r="G96" s="176">
        <v>24</v>
      </c>
      <c r="H96" s="176">
        <f t="shared" si="3"/>
        <v>1224</v>
      </c>
      <c r="I96" s="176">
        <f t="shared" si="4"/>
        <v>1285.2</v>
      </c>
      <c r="J96" s="11"/>
    </row>
    <row r="97" spans="1:11" s="22" customFormat="1">
      <c r="A97" s="356" t="s">
        <v>248</v>
      </c>
      <c r="B97" s="357"/>
      <c r="C97" s="357"/>
      <c r="D97" s="357"/>
      <c r="E97" s="357"/>
      <c r="F97" s="358"/>
      <c r="G97" s="178"/>
      <c r="H97" s="135">
        <f>SUM(H90:H96)</f>
        <v>4974</v>
      </c>
      <c r="I97" s="135">
        <f t="shared" si="4"/>
        <v>5222.7</v>
      </c>
      <c r="J97" s="119"/>
      <c r="K97" s="120"/>
    </row>
    <row r="98" spans="1:11">
      <c r="A98" s="9"/>
      <c r="B98" s="7"/>
      <c r="C98" s="1"/>
      <c r="D98" s="4"/>
      <c r="E98" s="53"/>
      <c r="F98" s="1"/>
      <c r="G98" s="1"/>
      <c r="H98" s="1"/>
      <c r="I98" s="1"/>
    </row>
    <row r="99" spans="1:11" ht="33.75" customHeight="1">
      <c r="A99" s="278" t="s">
        <v>231</v>
      </c>
      <c r="B99" s="278"/>
      <c r="C99" s="278"/>
      <c r="D99" s="278"/>
      <c r="E99" s="278"/>
      <c r="F99" s="278"/>
      <c r="G99" s="164"/>
      <c r="H99" s="164"/>
      <c r="I99" s="164"/>
      <c r="J99" s="165"/>
    </row>
    <row r="100" spans="1:11">
      <c r="A100" s="279" t="s">
        <v>315</v>
      </c>
      <c r="B100" s="279"/>
      <c r="C100" s="279"/>
      <c r="D100" s="279"/>
      <c r="E100" s="279"/>
      <c r="F100" s="279"/>
      <c r="G100" s="179"/>
      <c r="H100" s="179"/>
      <c r="I100" s="179"/>
      <c r="J100" s="165"/>
    </row>
    <row r="101" spans="1:11" ht="72.75" customHeight="1">
      <c r="A101" s="168" t="s">
        <v>0</v>
      </c>
      <c r="B101" s="162" t="s">
        <v>1</v>
      </c>
      <c r="C101" s="162" t="s">
        <v>2</v>
      </c>
      <c r="D101" s="162" t="s">
        <v>30</v>
      </c>
      <c r="E101" s="162" t="s">
        <v>4</v>
      </c>
      <c r="F101" s="162" t="s">
        <v>5</v>
      </c>
      <c r="G101" s="162" t="s">
        <v>6</v>
      </c>
      <c r="H101" s="162" t="s">
        <v>7</v>
      </c>
      <c r="I101" s="162" t="s">
        <v>8</v>
      </c>
      <c r="J101" s="165"/>
    </row>
    <row r="102" spans="1:11" ht="27.75" customHeight="1">
      <c r="A102" s="122"/>
      <c r="B102" s="283" t="s">
        <v>232</v>
      </c>
      <c r="C102" s="284"/>
      <c r="D102" s="284"/>
      <c r="E102" s="284"/>
      <c r="F102" s="284"/>
      <c r="G102" s="284"/>
      <c r="H102" s="284"/>
      <c r="I102" s="285"/>
      <c r="J102" s="165"/>
    </row>
    <row r="103" spans="1:11">
      <c r="A103" s="169" t="s">
        <v>9</v>
      </c>
      <c r="B103" s="180" t="s">
        <v>116</v>
      </c>
      <c r="C103" s="181"/>
      <c r="D103" s="182">
        <v>140000</v>
      </c>
      <c r="E103" s="174"/>
      <c r="F103" s="183"/>
      <c r="G103" s="183"/>
      <c r="H103" s="183"/>
      <c r="I103" s="183"/>
      <c r="J103" s="165"/>
    </row>
    <row r="104" spans="1:11" ht="89.4">
      <c r="A104" s="169" t="s">
        <v>38</v>
      </c>
      <c r="B104" s="184" t="s">
        <v>316</v>
      </c>
      <c r="C104" s="181"/>
      <c r="D104" s="182"/>
      <c r="E104" s="132">
        <v>60</v>
      </c>
      <c r="F104" s="149" t="s">
        <v>345</v>
      </c>
      <c r="G104" s="185">
        <v>42</v>
      </c>
      <c r="H104" s="186">
        <f>+G104*E104</f>
        <v>2520</v>
      </c>
      <c r="I104" s="187">
        <f>+H104*1.05</f>
        <v>2646</v>
      </c>
      <c r="J104" s="181" t="s">
        <v>458</v>
      </c>
    </row>
    <row r="105" spans="1:11" ht="89.4">
      <c r="A105" s="169" t="s">
        <v>329</v>
      </c>
      <c r="B105" s="184" t="s">
        <v>317</v>
      </c>
      <c r="C105" s="181"/>
      <c r="D105" s="182"/>
      <c r="E105" s="132">
        <v>140</v>
      </c>
      <c r="F105" s="188" t="s">
        <v>346</v>
      </c>
      <c r="G105" s="185">
        <v>162</v>
      </c>
      <c r="H105" s="186">
        <f t="shared" ref="H105:H118" si="5">+G105*E105</f>
        <v>22680</v>
      </c>
      <c r="I105" s="187">
        <f t="shared" ref="I105:I110" si="6">+H105*1.05</f>
        <v>23814</v>
      </c>
      <c r="J105" s="181" t="s">
        <v>459</v>
      </c>
    </row>
    <row r="106" spans="1:11" ht="92.4">
      <c r="A106" s="169" t="s">
        <v>330</v>
      </c>
      <c r="B106" s="184" t="s">
        <v>318</v>
      </c>
      <c r="C106" s="181"/>
      <c r="D106" s="182"/>
      <c r="E106" s="132">
        <v>114</v>
      </c>
      <c r="F106" s="189" t="s">
        <v>164</v>
      </c>
      <c r="G106" s="185">
        <v>7</v>
      </c>
      <c r="H106" s="186">
        <f t="shared" si="5"/>
        <v>798</v>
      </c>
      <c r="I106" s="187">
        <f t="shared" si="6"/>
        <v>837.90000000000009</v>
      </c>
      <c r="J106" s="181" t="s">
        <v>460</v>
      </c>
    </row>
    <row r="107" spans="1:11" ht="92.4">
      <c r="A107" s="169" t="s">
        <v>331</v>
      </c>
      <c r="B107" s="184" t="s">
        <v>319</v>
      </c>
      <c r="C107" s="181"/>
      <c r="D107" s="182"/>
      <c r="E107" s="132">
        <v>23</v>
      </c>
      <c r="F107" s="189" t="s">
        <v>347</v>
      </c>
      <c r="G107" s="185">
        <v>7</v>
      </c>
      <c r="H107" s="186">
        <f t="shared" si="5"/>
        <v>161</v>
      </c>
      <c r="I107" s="187">
        <f t="shared" si="6"/>
        <v>169.05</v>
      </c>
      <c r="J107" s="181" t="s">
        <v>464</v>
      </c>
    </row>
    <row r="108" spans="1:11" ht="89.4">
      <c r="A108" s="169" t="s">
        <v>332</v>
      </c>
      <c r="B108" s="190" t="s">
        <v>320</v>
      </c>
      <c r="C108" s="181"/>
      <c r="D108" s="182"/>
      <c r="E108" s="132">
        <v>263</v>
      </c>
      <c r="F108" s="188" t="s">
        <v>351</v>
      </c>
      <c r="G108" s="185">
        <v>8</v>
      </c>
      <c r="H108" s="186">
        <f t="shared" si="5"/>
        <v>2104</v>
      </c>
      <c r="I108" s="187">
        <f t="shared" si="6"/>
        <v>2209.2000000000003</v>
      </c>
      <c r="J108" s="181" t="s">
        <v>461</v>
      </c>
    </row>
    <row r="109" spans="1:11" ht="79.2">
      <c r="A109" s="169" t="s">
        <v>333</v>
      </c>
      <c r="B109" s="191" t="s">
        <v>321</v>
      </c>
      <c r="C109" s="181"/>
      <c r="D109" s="182"/>
      <c r="E109" s="132">
        <v>263</v>
      </c>
      <c r="F109" s="188" t="s">
        <v>351</v>
      </c>
      <c r="G109" s="185">
        <v>8</v>
      </c>
      <c r="H109" s="186">
        <f t="shared" si="5"/>
        <v>2104</v>
      </c>
      <c r="I109" s="187">
        <f t="shared" si="6"/>
        <v>2209.2000000000003</v>
      </c>
      <c r="J109" s="181" t="s">
        <v>462</v>
      </c>
    </row>
    <row r="110" spans="1:11" ht="92.4">
      <c r="A110" s="169" t="s">
        <v>334</v>
      </c>
      <c r="B110" s="184" t="s">
        <v>322</v>
      </c>
      <c r="C110" s="181"/>
      <c r="D110" s="182"/>
      <c r="E110" s="132">
        <v>140</v>
      </c>
      <c r="F110" s="189" t="s">
        <v>352</v>
      </c>
      <c r="G110" s="185">
        <v>26</v>
      </c>
      <c r="H110" s="186">
        <f t="shared" si="5"/>
        <v>3640</v>
      </c>
      <c r="I110" s="187">
        <f t="shared" si="6"/>
        <v>3822</v>
      </c>
      <c r="J110" s="181" t="s">
        <v>463</v>
      </c>
    </row>
    <row r="111" spans="1:11" ht="39.6">
      <c r="A111" s="169" t="s">
        <v>335</v>
      </c>
      <c r="B111" s="192" t="s">
        <v>323</v>
      </c>
      <c r="C111" s="181"/>
      <c r="D111" s="182"/>
      <c r="E111" s="132">
        <v>50</v>
      </c>
      <c r="F111" s="189" t="s">
        <v>164</v>
      </c>
      <c r="G111" s="185">
        <v>2</v>
      </c>
      <c r="H111" s="186">
        <f t="shared" si="5"/>
        <v>100</v>
      </c>
      <c r="I111" s="187">
        <f>+H111*1.21</f>
        <v>121</v>
      </c>
      <c r="J111" s="181" t="s">
        <v>341</v>
      </c>
    </row>
    <row r="112" spans="1:11" ht="79.2">
      <c r="A112" s="169" t="s">
        <v>336</v>
      </c>
      <c r="B112" s="190" t="s">
        <v>324</v>
      </c>
      <c r="C112" s="181"/>
      <c r="D112" s="182"/>
      <c r="E112" s="132">
        <v>12</v>
      </c>
      <c r="F112" s="189" t="s">
        <v>164</v>
      </c>
      <c r="G112" s="185">
        <v>44</v>
      </c>
      <c r="H112" s="186">
        <f t="shared" si="5"/>
        <v>528</v>
      </c>
      <c r="I112" s="187">
        <f t="shared" ref="I112:I114" si="7">+H112*1.21</f>
        <v>638.88</v>
      </c>
      <c r="J112" s="181" t="s">
        <v>465</v>
      </c>
    </row>
    <row r="113" spans="1:13" ht="66">
      <c r="A113" s="169" t="s">
        <v>337</v>
      </c>
      <c r="B113" s="190" t="s">
        <v>325</v>
      </c>
      <c r="C113" s="181"/>
      <c r="D113" s="182"/>
      <c r="E113" s="132">
        <v>6</v>
      </c>
      <c r="F113" s="189" t="s">
        <v>348</v>
      </c>
      <c r="G113" s="185">
        <v>125</v>
      </c>
      <c r="H113" s="186">
        <f t="shared" si="5"/>
        <v>750</v>
      </c>
      <c r="I113" s="187">
        <f t="shared" si="7"/>
        <v>907.5</v>
      </c>
      <c r="J113" s="181" t="s">
        <v>466</v>
      </c>
    </row>
    <row r="114" spans="1:13" ht="39.6">
      <c r="A114" s="169" t="s">
        <v>338</v>
      </c>
      <c r="B114" s="193" t="s">
        <v>326</v>
      </c>
      <c r="C114" s="181"/>
      <c r="D114" s="182"/>
      <c r="E114" s="194">
        <v>4</v>
      </c>
      <c r="F114" s="195" t="s">
        <v>164</v>
      </c>
      <c r="G114" s="185">
        <v>210</v>
      </c>
      <c r="H114" s="186">
        <f t="shared" si="5"/>
        <v>840</v>
      </c>
      <c r="I114" s="187">
        <f t="shared" si="7"/>
        <v>1016.4</v>
      </c>
      <c r="J114" s="181" t="s">
        <v>342</v>
      </c>
    </row>
    <row r="115" spans="1:13" ht="79.2">
      <c r="A115" s="169" t="s">
        <v>339</v>
      </c>
      <c r="B115" s="196" t="s">
        <v>327</v>
      </c>
      <c r="C115" s="181"/>
      <c r="D115" s="182"/>
      <c r="E115" s="232">
        <v>50</v>
      </c>
      <c r="F115" s="149" t="s">
        <v>349</v>
      </c>
      <c r="G115" s="121">
        <v>0.5</v>
      </c>
      <c r="H115" s="186">
        <f t="shared" si="5"/>
        <v>25</v>
      </c>
      <c r="I115" s="187">
        <f>+H115*1.05</f>
        <v>26.25</v>
      </c>
      <c r="J115" s="181" t="s">
        <v>343</v>
      </c>
    </row>
    <row r="116" spans="1:13" ht="39.6">
      <c r="A116" s="169" t="s">
        <v>340</v>
      </c>
      <c r="B116" s="197" t="s">
        <v>328</v>
      </c>
      <c r="C116" s="181"/>
      <c r="D116" s="182"/>
      <c r="E116" s="132">
        <v>6</v>
      </c>
      <c r="F116" s="149" t="s">
        <v>350</v>
      </c>
      <c r="G116" s="198">
        <v>0.5</v>
      </c>
      <c r="H116" s="186">
        <f t="shared" si="5"/>
        <v>3</v>
      </c>
      <c r="I116" s="187">
        <f>+H116*1.05</f>
        <v>3.1500000000000004</v>
      </c>
      <c r="J116" s="181" t="s">
        <v>356</v>
      </c>
    </row>
    <row r="117" spans="1:13" ht="26.4">
      <c r="A117" s="169" t="s">
        <v>10</v>
      </c>
      <c r="B117" s="180" t="s">
        <v>221</v>
      </c>
      <c r="C117" s="181"/>
      <c r="D117" s="182" t="s">
        <v>238</v>
      </c>
      <c r="E117" s="174"/>
      <c r="F117" s="183"/>
      <c r="G117" s="183"/>
      <c r="H117" s="186"/>
      <c r="I117" s="187"/>
      <c r="J117" s="181"/>
    </row>
    <row r="118" spans="1:13" ht="52.8">
      <c r="A118" s="169" t="s">
        <v>41</v>
      </c>
      <c r="B118" s="146" t="s">
        <v>353</v>
      </c>
      <c r="C118" s="183"/>
      <c r="D118" s="132"/>
      <c r="E118" s="132">
        <v>20</v>
      </c>
      <c r="F118" s="132" t="s">
        <v>354</v>
      </c>
      <c r="G118" s="132">
        <v>56</v>
      </c>
      <c r="H118" s="186">
        <f t="shared" si="5"/>
        <v>1120</v>
      </c>
      <c r="I118" s="187">
        <f>+H118*1.05</f>
        <v>1176</v>
      </c>
      <c r="J118" s="181" t="s">
        <v>355</v>
      </c>
    </row>
    <row r="119" spans="1:13">
      <c r="A119" s="254" t="s">
        <v>247</v>
      </c>
      <c r="B119" s="255"/>
      <c r="C119" s="255"/>
      <c r="D119" s="255"/>
      <c r="E119" s="255"/>
      <c r="F119" s="255"/>
      <c r="G119" s="259"/>
      <c r="H119" s="135">
        <f>SUM(H104:H118)</f>
        <v>37373</v>
      </c>
      <c r="I119" s="135">
        <f>SUM(I104:I118)</f>
        <v>39596.530000000006</v>
      </c>
      <c r="J119" s="199"/>
    </row>
    <row r="120" spans="1:13" s="12" customFormat="1" ht="16.5" customHeight="1">
      <c r="A120" s="293" t="s">
        <v>31</v>
      </c>
      <c r="B120" s="293"/>
      <c r="C120" s="293"/>
      <c r="D120" s="293"/>
      <c r="E120" s="293"/>
      <c r="F120" s="293"/>
      <c r="G120" s="293"/>
      <c r="H120" s="293"/>
      <c r="I120" s="293"/>
      <c r="J120" s="11"/>
    </row>
    <row r="121" spans="1:13" s="12" customFormat="1" ht="16.5" customHeight="1">
      <c r="A121" s="294" t="s">
        <v>224</v>
      </c>
      <c r="B121" s="294"/>
      <c r="C121" s="294"/>
      <c r="D121" s="294"/>
      <c r="E121" s="294"/>
      <c r="F121" s="294"/>
      <c r="G121" s="294"/>
      <c r="H121" s="294"/>
      <c r="I121" s="294"/>
      <c r="J121" s="11"/>
    </row>
    <row r="122" spans="1:13" s="12" customFormat="1" ht="16.5" customHeight="1">
      <c r="A122" s="294" t="s">
        <v>32</v>
      </c>
      <c r="B122" s="294"/>
      <c r="C122" s="294"/>
      <c r="D122" s="294"/>
      <c r="E122" s="294"/>
      <c r="F122" s="294"/>
      <c r="G122" s="294"/>
      <c r="H122" s="294"/>
      <c r="I122" s="294"/>
      <c r="J122" s="8"/>
      <c r="K122" s="8"/>
      <c r="L122" s="8"/>
    </row>
    <row r="123" spans="1:13" s="12" customFormat="1" ht="29.25" customHeight="1">
      <c r="A123" s="294" t="s">
        <v>227</v>
      </c>
      <c r="B123" s="294"/>
      <c r="C123" s="294"/>
      <c r="D123" s="294"/>
      <c r="E123" s="294"/>
      <c r="F123" s="294"/>
      <c r="G123" s="294"/>
      <c r="H123" s="294"/>
      <c r="I123" s="294"/>
      <c r="J123" s="65"/>
      <c r="K123" s="65"/>
      <c r="L123" s="65"/>
    </row>
    <row r="124" spans="1:13" s="12" customFormat="1" ht="16.5" customHeight="1">
      <c r="A124" s="294" t="s">
        <v>187</v>
      </c>
      <c r="B124" s="294"/>
      <c r="C124" s="294"/>
      <c r="D124" s="294"/>
      <c r="E124" s="294"/>
      <c r="F124" s="294"/>
      <c r="G124" s="294"/>
      <c r="H124" s="294"/>
      <c r="I124" s="294"/>
      <c r="J124" s="65"/>
      <c r="K124" s="65"/>
      <c r="L124" s="65"/>
    </row>
    <row r="125" spans="1:13" s="12" customFormat="1" ht="15.75" customHeight="1">
      <c r="A125" s="294" t="s">
        <v>241</v>
      </c>
      <c r="B125" s="294"/>
      <c r="C125" s="294"/>
      <c r="D125" s="294"/>
      <c r="E125" s="294"/>
      <c r="F125" s="294"/>
      <c r="G125" s="294"/>
      <c r="H125" s="294"/>
      <c r="I125" s="294"/>
      <c r="J125" s="8"/>
      <c r="K125" s="8"/>
      <c r="L125" s="8"/>
    </row>
    <row r="126" spans="1:13" s="12" customFormat="1" ht="15.75" customHeight="1">
      <c r="A126" s="294" t="s">
        <v>228</v>
      </c>
      <c r="B126" s="294"/>
      <c r="C126" s="294"/>
      <c r="D126" s="294"/>
      <c r="E126" s="294"/>
      <c r="F126" s="294"/>
      <c r="G126" s="294"/>
      <c r="H126" s="294"/>
      <c r="I126" s="294"/>
      <c r="J126" s="8"/>
      <c r="K126" s="365"/>
      <c r="L126" s="366"/>
      <c r="M126" s="366"/>
    </row>
    <row r="127" spans="1:13">
      <c r="A127" s="9"/>
      <c r="B127" s="7"/>
      <c r="C127" s="1"/>
      <c r="D127" s="4"/>
      <c r="E127" s="53"/>
      <c r="F127" s="1"/>
      <c r="G127" s="1"/>
      <c r="H127" s="1"/>
      <c r="I127" s="1"/>
    </row>
    <row r="128" spans="1:13" ht="15" customHeight="1">
      <c r="A128" s="364" t="s">
        <v>300</v>
      </c>
      <c r="B128" s="364"/>
      <c r="C128" s="364"/>
      <c r="D128" s="364"/>
      <c r="E128" s="364"/>
      <c r="F128" s="364"/>
      <c r="G128" s="32"/>
      <c r="H128" s="32"/>
      <c r="I128" s="68"/>
    </row>
    <row r="129" spans="1:10" ht="78.75" customHeight="1">
      <c r="A129" s="200" t="s">
        <v>33</v>
      </c>
      <c r="B129" s="272" t="s">
        <v>34</v>
      </c>
      <c r="C129" s="273"/>
      <c r="D129" s="272" t="s">
        <v>35</v>
      </c>
      <c r="E129" s="274"/>
      <c r="F129" s="273"/>
      <c r="G129" s="330" t="s">
        <v>254</v>
      </c>
      <c r="H129" s="330"/>
      <c r="I129" s="330"/>
    </row>
    <row r="130" spans="1:10" ht="31.2" customHeight="1">
      <c r="A130" s="163" t="s">
        <v>9</v>
      </c>
      <c r="B130" s="299" t="s">
        <v>112</v>
      </c>
      <c r="C130" s="300"/>
      <c r="D130" s="331" t="s">
        <v>117</v>
      </c>
      <c r="E130" s="332"/>
      <c r="F130" s="333"/>
      <c r="G130" s="304" t="s">
        <v>505</v>
      </c>
      <c r="H130" s="305"/>
      <c r="I130" s="305"/>
      <c r="J130" s="51"/>
    </row>
    <row r="131" spans="1:10" ht="28.2" customHeight="1">
      <c r="A131" s="163" t="s">
        <v>10</v>
      </c>
      <c r="B131" s="299" t="s">
        <v>118</v>
      </c>
      <c r="C131" s="300"/>
      <c r="D131" s="301" t="s">
        <v>119</v>
      </c>
      <c r="E131" s="302"/>
      <c r="F131" s="303"/>
      <c r="G131" s="304" t="s">
        <v>504</v>
      </c>
      <c r="H131" s="305"/>
      <c r="I131" s="305"/>
      <c r="J131" s="51"/>
    </row>
    <row r="132" spans="1:10" ht="30" customHeight="1">
      <c r="A132" s="163" t="s">
        <v>11</v>
      </c>
      <c r="B132" s="299" t="s">
        <v>120</v>
      </c>
      <c r="C132" s="300"/>
      <c r="D132" s="301" t="s">
        <v>121</v>
      </c>
      <c r="E132" s="302"/>
      <c r="F132" s="303"/>
      <c r="G132" s="304" t="s">
        <v>503</v>
      </c>
      <c r="H132" s="305"/>
      <c r="I132" s="305"/>
      <c r="J132" s="51"/>
    </row>
    <row r="133" spans="1:10" ht="42.6" customHeight="1">
      <c r="A133" s="163" t="s">
        <v>12</v>
      </c>
      <c r="B133" s="299" t="s">
        <v>122</v>
      </c>
      <c r="C133" s="300"/>
      <c r="D133" s="301" t="s">
        <v>123</v>
      </c>
      <c r="E133" s="302"/>
      <c r="F133" s="303"/>
      <c r="G133" s="304" t="s">
        <v>502</v>
      </c>
      <c r="H133" s="305"/>
      <c r="I133" s="305"/>
      <c r="J133" s="51"/>
    </row>
    <row r="134" spans="1:10" ht="30" customHeight="1">
      <c r="A134" s="163" t="s">
        <v>13</v>
      </c>
      <c r="B134" s="299" t="s">
        <v>124</v>
      </c>
      <c r="C134" s="300"/>
      <c r="D134" s="301" t="s">
        <v>125</v>
      </c>
      <c r="E134" s="302"/>
      <c r="F134" s="303"/>
      <c r="G134" s="304" t="s">
        <v>501</v>
      </c>
      <c r="H134" s="305"/>
      <c r="I134" s="305"/>
      <c r="J134" s="51"/>
    </row>
    <row r="135" spans="1:10" ht="33" customHeight="1">
      <c r="A135" s="163" t="s">
        <v>14</v>
      </c>
      <c r="B135" s="299" t="s">
        <v>126</v>
      </c>
      <c r="C135" s="300"/>
      <c r="D135" s="301" t="s">
        <v>127</v>
      </c>
      <c r="E135" s="302"/>
      <c r="F135" s="303"/>
      <c r="G135" s="304" t="s">
        <v>500</v>
      </c>
      <c r="H135" s="305"/>
      <c r="I135" s="305"/>
      <c r="J135" s="51"/>
    </row>
    <row r="136" spans="1:10" ht="33.6" customHeight="1">
      <c r="A136" s="163" t="s">
        <v>15</v>
      </c>
      <c r="B136" s="299" t="s">
        <v>128</v>
      </c>
      <c r="C136" s="300"/>
      <c r="D136" s="301" t="s">
        <v>129</v>
      </c>
      <c r="E136" s="302"/>
      <c r="F136" s="303"/>
      <c r="G136" s="304" t="s">
        <v>499</v>
      </c>
      <c r="H136" s="305"/>
      <c r="I136" s="305"/>
      <c r="J136" s="51"/>
    </row>
    <row r="137" spans="1:10" ht="31.2" customHeight="1">
      <c r="A137" s="163" t="s">
        <v>16</v>
      </c>
      <c r="B137" s="299" t="s">
        <v>130</v>
      </c>
      <c r="C137" s="300"/>
      <c r="D137" s="301" t="s">
        <v>131</v>
      </c>
      <c r="E137" s="302"/>
      <c r="F137" s="303"/>
      <c r="G137" s="304" t="s">
        <v>518</v>
      </c>
      <c r="H137" s="305"/>
      <c r="I137" s="305"/>
      <c r="J137" s="51"/>
    </row>
    <row r="138" spans="1:10" ht="40.799999999999997" customHeight="1">
      <c r="A138" s="163" t="s">
        <v>17</v>
      </c>
      <c r="B138" s="299" t="s">
        <v>132</v>
      </c>
      <c r="C138" s="300"/>
      <c r="D138" s="301" t="s">
        <v>133</v>
      </c>
      <c r="E138" s="302"/>
      <c r="F138" s="303"/>
      <c r="G138" s="304" t="s">
        <v>498</v>
      </c>
      <c r="H138" s="305"/>
      <c r="I138" s="305"/>
      <c r="J138" s="51"/>
    </row>
    <row r="139" spans="1:10" ht="30.6" customHeight="1">
      <c r="A139" s="163" t="s">
        <v>18</v>
      </c>
      <c r="B139" s="299" t="s">
        <v>134</v>
      </c>
      <c r="C139" s="300"/>
      <c r="D139" s="301" t="s">
        <v>135</v>
      </c>
      <c r="E139" s="302"/>
      <c r="F139" s="303"/>
      <c r="G139" s="304" t="s">
        <v>497</v>
      </c>
      <c r="H139" s="305"/>
      <c r="I139" s="305"/>
      <c r="J139" s="51"/>
    </row>
    <row r="140" spans="1:10" ht="27.6" customHeight="1">
      <c r="A140" s="201" t="s">
        <v>19</v>
      </c>
      <c r="B140" s="299" t="s">
        <v>83</v>
      </c>
      <c r="C140" s="300"/>
      <c r="D140" s="301" t="s">
        <v>136</v>
      </c>
      <c r="E140" s="302"/>
      <c r="F140" s="303"/>
      <c r="G140" s="304" t="s">
        <v>496</v>
      </c>
      <c r="H140" s="305"/>
      <c r="I140" s="305"/>
      <c r="J140" s="51"/>
    </row>
    <row r="141" spans="1:10" ht="18" customHeight="1">
      <c r="A141" s="334" t="s">
        <v>20</v>
      </c>
      <c r="B141" s="340" t="s">
        <v>137</v>
      </c>
      <c r="C141" s="341"/>
      <c r="D141" s="346" t="s">
        <v>138</v>
      </c>
      <c r="E141" s="347"/>
      <c r="F141" s="348"/>
      <c r="G141" s="362" t="s">
        <v>495</v>
      </c>
      <c r="H141" s="363"/>
      <c r="I141" s="363"/>
      <c r="J141" s="96"/>
    </row>
    <row r="142" spans="1:10" ht="16.5" customHeight="1">
      <c r="A142" s="335"/>
      <c r="B142" s="342"/>
      <c r="C142" s="343"/>
      <c r="D142" s="359" t="s">
        <v>139</v>
      </c>
      <c r="E142" s="360"/>
      <c r="F142" s="361"/>
      <c r="G142" s="363"/>
      <c r="H142" s="363"/>
      <c r="I142" s="363"/>
      <c r="J142" s="96"/>
    </row>
    <row r="143" spans="1:10" ht="72" customHeight="1">
      <c r="A143" s="336"/>
      <c r="B143" s="344"/>
      <c r="C143" s="345"/>
      <c r="D143" s="337" t="s">
        <v>140</v>
      </c>
      <c r="E143" s="338"/>
      <c r="F143" s="339"/>
      <c r="G143" s="363"/>
      <c r="H143" s="363"/>
      <c r="I143" s="363"/>
      <c r="J143" s="96"/>
    </row>
    <row r="144" spans="1:10" ht="67.2" customHeight="1">
      <c r="A144" s="202" t="s">
        <v>21</v>
      </c>
      <c r="B144" s="299" t="s">
        <v>141</v>
      </c>
      <c r="C144" s="300"/>
      <c r="D144" s="301" t="s">
        <v>142</v>
      </c>
      <c r="E144" s="302"/>
      <c r="F144" s="303"/>
      <c r="G144" s="304" t="s">
        <v>494</v>
      </c>
      <c r="H144" s="305"/>
      <c r="I144" s="305"/>
      <c r="J144" s="51"/>
    </row>
    <row r="145" spans="1:14" ht="56.4" customHeight="1">
      <c r="A145" s="163" t="s">
        <v>22</v>
      </c>
      <c r="B145" s="299" t="s">
        <v>143</v>
      </c>
      <c r="C145" s="300"/>
      <c r="D145" s="301" t="s">
        <v>144</v>
      </c>
      <c r="E145" s="302"/>
      <c r="F145" s="303"/>
      <c r="G145" s="304" t="s">
        <v>493</v>
      </c>
      <c r="H145" s="305"/>
      <c r="I145" s="305"/>
      <c r="J145" s="51"/>
    </row>
    <row r="146" spans="1:14" ht="40.799999999999997" customHeight="1">
      <c r="A146" s="163" t="s">
        <v>23</v>
      </c>
      <c r="B146" s="299" t="s">
        <v>145</v>
      </c>
      <c r="C146" s="300"/>
      <c r="D146" s="301" t="s">
        <v>146</v>
      </c>
      <c r="E146" s="302"/>
      <c r="F146" s="303"/>
      <c r="G146" s="304" t="s">
        <v>492</v>
      </c>
      <c r="H146" s="305"/>
      <c r="I146" s="305"/>
      <c r="J146" s="51"/>
    </row>
    <row r="147" spans="1:14" ht="30" customHeight="1">
      <c r="A147" s="163" t="s">
        <v>24</v>
      </c>
      <c r="B147" s="299" t="s">
        <v>147</v>
      </c>
      <c r="C147" s="300"/>
      <c r="D147" s="301" t="s">
        <v>148</v>
      </c>
      <c r="E147" s="302"/>
      <c r="F147" s="303"/>
      <c r="G147" s="304" t="s">
        <v>491</v>
      </c>
      <c r="H147" s="305"/>
      <c r="I147" s="305"/>
      <c r="J147" s="51"/>
    </row>
    <row r="148" spans="1:14" ht="57" customHeight="1">
      <c r="A148" s="163" t="s">
        <v>25</v>
      </c>
      <c r="B148" s="299" t="s">
        <v>149</v>
      </c>
      <c r="C148" s="300"/>
      <c r="D148" s="301" t="s">
        <v>36</v>
      </c>
      <c r="E148" s="302"/>
      <c r="F148" s="303"/>
      <c r="G148" s="304" t="s">
        <v>490</v>
      </c>
      <c r="H148" s="305"/>
      <c r="I148" s="305"/>
      <c r="J148" s="51"/>
    </row>
    <row r="149" spans="1:14" ht="55.2" customHeight="1">
      <c r="A149" s="163" t="s">
        <v>26</v>
      </c>
      <c r="B149" s="299" t="s">
        <v>150</v>
      </c>
      <c r="C149" s="300"/>
      <c r="D149" s="301" t="s">
        <v>151</v>
      </c>
      <c r="E149" s="302"/>
      <c r="F149" s="303"/>
      <c r="G149" s="304" t="s">
        <v>457</v>
      </c>
      <c r="H149" s="305"/>
      <c r="I149" s="305"/>
      <c r="J149" s="51"/>
    </row>
    <row r="150" spans="1:14" ht="55.2" customHeight="1">
      <c r="A150" s="163" t="s">
        <v>27</v>
      </c>
      <c r="B150" s="299" t="s">
        <v>152</v>
      </c>
      <c r="C150" s="300"/>
      <c r="D150" s="301" t="s">
        <v>153</v>
      </c>
      <c r="E150" s="302"/>
      <c r="F150" s="303"/>
      <c r="G150" s="304" t="s">
        <v>489</v>
      </c>
      <c r="H150" s="305"/>
      <c r="I150" s="305"/>
      <c r="J150" s="51"/>
    </row>
    <row r="151" spans="1:14" ht="31.8" customHeight="1">
      <c r="A151" s="163" t="s">
        <v>28</v>
      </c>
      <c r="B151" s="299" t="s">
        <v>92</v>
      </c>
      <c r="C151" s="300"/>
      <c r="D151" s="301" t="s">
        <v>154</v>
      </c>
      <c r="E151" s="302"/>
      <c r="F151" s="303"/>
      <c r="G151" s="304" t="s">
        <v>488</v>
      </c>
      <c r="H151" s="305"/>
      <c r="I151" s="305"/>
      <c r="J151" s="51"/>
    </row>
    <row r="153" spans="1:14" customFormat="1">
      <c r="A153" s="309" t="s">
        <v>213</v>
      </c>
      <c r="B153" s="309"/>
      <c r="C153" s="309"/>
      <c r="D153" s="309"/>
      <c r="E153" s="309"/>
      <c r="F153" s="309"/>
      <c r="G153" s="20"/>
      <c r="H153" s="20"/>
      <c r="I153" s="20"/>
      <c r="J153" s="11"/>
      <c r="K153" s="11"/>
      <c r="L153" s="15"/>
      <c r="M153" s="15"/>
      <c r="N153" s="15"/>
    </row>
    <row r="154" spans="1:14" s="57" customFormat="1" ht="23.25" customHeight="1">
      <c r="A154" s="349" t="s">
        <v>234</v>
      </c>
      <c r="B154" s="349"/>
      <c r="C154" s="349"/>
      <c r="D154" s="349"/>
      <c r="E154" s="349"/>
      <c r="F154" s="349"/>
      <c r="G154" s="52"/>
      <c r="H154" s="52"/>
      <c r="I154" s="52"/>
      <c r="J154" s="63"/>
      <c r="K154" s="63"/>
    </row>
    <row r="155" spans="1:14" customFormat="1" ht="66">
      <c r="A155" s="211" t="s">
        <v>88</v>
      </c>
      <c r="B155" s="212" t="s">
        <v>1</v>
      </c>
      <c r="C155" s="212" t="s">
        <v>2</v>
      </c>
      <c r="D155" s="212" t="s">
        <v>30</v>
      </c>
      <c r="E155" s="212" t="s">
        <v>4</v>
      </c>
      <c r="F155" s="212" t="s">
        <v>5</v>
      </c>
      <c r="G155" s="212" t="s">
        <v>6</v>
      </c>
      <c r="H155" s="212" t="s">
        <v>177</v>
      </c>
      <c r="I155" s="212" t="s">
        <v>178</v>
      </c>
      <c r="J155" s="180" t="s">
        <v>344</v>
      </c>
      <c r="K155" s="11"/>
      <c r="L155" s="15"/>
      <c r="M155" s="15"/>
      <c r="N155" s="15"/>
    </row>
    <row r="156" spans="1:14" customFormat="1">
      <c r="A156" s="122">
        <v>1</v>
      </c>
      <c r="B156" s="126">
        <v>2</v>
      </c>
      <c r="C156" s="213">
        <v>3</v>
      </c>
      <c r="D156" s="213">
        <v>4</v>
      </c>
      <c r="E156" s="213">
        <v>5</v>
      </c>
      <c r="F156" s="213">
        <v>6</v>
      </c>
      <c r="G156" s="213">
        <v>7</v>
      </c>
      <c r="H156" s="213">
        <v>8</v>
      </c>
      <c r="I156" s="213">
        <v>9</v>
      </c>
      <c r="J156" s="214">
        <v>10</v>
      </c>
      <c r="K156" s="11"/>
      <c r="L156" s="15"/>
      <c r="M156" s="15"/>
      <c r="N156" s="15"/>
    </row>
    <row r="157" spans="1:14" customFormat="1" ht="68.25" customHeight="1">
      <c r="A157" s="122" t="s">
        <v>9</v>
      </c>
      <c r="B157" s="215" t="s">
        <v>203</v>
      </c>
      <c r="C157" s="204"/>
      <c r="D157" s="205">
        <v>130000</v>
      </c>
      <c r="E157" s="216"/>
      <c r="F157" s="217"/>
      <c r="G157" s="217"/>
      <c r="H157" s="217"/>
      <c r="I157" s="217"/>
      <c r="J157" s="218"/>
      <c r="K157" s="11"/>
      <c r="L157" s="15"/>
      <c r="M157" s="15"/>
      <c r="N157" s="15"/>
    </row>
    <row r="158" spans="1:14" customFormat="1" ht="52.95" customHeight="1">
      <c r="A158" s="203" t="s">
        <v>38</v>
      </c>
      <c r="B158" s="155" t="s">
        <v>357</v>
      </c>
      <c r="C158" s="204"/>
      <c r="D158" s="205"/>
      <c r="E158" s="156">
        <v>172</v>
      </c>
      <c r="F158" s="156" t="s">
        <v>366</v>
      </c>
      <c r="G158" s="206">
        <v>46.2</v>
      </c>
      <c r="H158" s="128">
        <f>+G158*E158</f>
        <v>7946.4000000000005</v>
      </c>
      <c r="I158" s="128">
        <f>+H158*1.05</f>
        <v>8343.7200000000012</v>
      </c>
      <c r="J158" s="207" t="s">
        <v>374</v>
      </c>
      <c r="K158" s="11"/>
      <c r="L158" s="15"/>
      <c r="M158" s="15"/>
      <c r="N158" s="15"/>
    </row>
    <row r="159" spans="1:14" customFormat="1" ht="68.25" customHeight="1">
      <c r="A159" s="203" t="s">
        <v>329</v>
      </c>
      <c r="B159" s="155" t="s">
        <v>358</v>
      </c>
      <c r="C159" s="204"/>
      <c r="D159" s="205"/>
      <c r="E159" s="156">
        <v>172</v>
      </c>
      <c r="F159" s="156" t="s">
        <v>366</v>
      </c>
      <c r="G159" s="206">
        <v>46.2</v>
      </c>
      <c r="H159" s="128">
        <f t="shared" ref="H159:H166" si="8">+G159*E159</f>
        <v>7946.4000000000005</v>
      </c>
      <c r="I159" s="128">
        <f t="shared" ref="I159:I164" si="9">+H159*1.05</f>
        <v>8343.7200000000012</v>
      </c>
      <c r="J159" s="207" t="s">
        <v>375</v>
      </c>
      <c r="K159" s="11"/>
      <c r="L159" s="15"/>
      <c r="M159" s="15"/>
      <c r="N159" s="15"/>
    </row>
    <row r="160" spans="1:14" customFormat="1" ht="51.45" customHeight="1">
      <c r="A160" s="203" t="s">
        <v>330</v>
      </c>
      <c r="B160" s="155" t="s">
        <v>359</v>
      </c>
      <c r="C160" s="204"/>
      <c r="D160" s="205"/>
      <c r="E160" s="156">
        <v>566</v>
      </c>
      <c r="F160" s="156" t="s">
        <v>367</v>
      </c>
      <c r="G160" s="206">
        <v>49</v>
      </c>
      <c r="H160" s="128">
        <f t="shared" si="8"/>
        <v>27734</v>
      </c>
      <c r="I160" s="128">
        <f t="shared" si="9"/>
        <v>29120.7</v>
      </c>
      <c r="J160" s="207" t="s">
        <v>376</v>
      </c>
      <c r="K160" s="11"/>
      <c r="L160" s="15"/>
      <c r="M160" s="15"/>
      <c r="N160" s="15"/>
    </row>
    <row r="161" spans="1:14" customFormat="1" ht="55.8" customHeight="1">
      <c r="A161" s="203" t="s">
        <v>331</v>
      </c>
      <c r="B161" s="155" t="s">
        <v>360</v>
      </c>
      <c r="C161" s="204"/>
      <c r="D161" s="205"/>
      <c r="E161" s="156">
        <v>30</v>
      </c>
      <c r="F161" s="156" t="s">
        <v>368</v>
      </c>
      <c r="G161" s="206">
        <v>52</v>
      </c>
      <c r="H161" s="128">
        <f t="shared" si="8"/>
        <v>1560</v>
      </c>
      <c r="I161" s="128">
        <f t="shared" si="9"/>
        <v>1638</v>
      </c>
      <c r="J161" s="207" t="s">
        <v>377</v>
      </c>
      <c r="K161" s="11"/>
      <c r="L161" s="15"/>
      <c r="M161" s="15"/>
      <c r="N161" s="15"/>
    </row>
    <row r="162" spans="1:14" customFormat="1" ht="56.55" customHeight="1">
      <c r="A162" s="203" t="s">
        <v>332</v>
      </c>
      <c r="B162" s="155" t="s">
        <v>361</v>
      </c>
      <c r="C162" s="204"/>
      <c r="D162" s="205"/>
      <c r="E162" s="156">
        <v>56</v>
      </c>
      <c r="F162" s="156" t="s">
        <v>369</v>
      </c>
      <c r="G162" s="206">
        <v>60.8</v>
      </c>
      <c r="H162" s="128">
        <f t="shared" si="8"/>
        <v>3404.7999999999997</v>
      </c>
      <c r="I162" s="128">
        <f t="shared" si="9"/>
        <v>3575.04</v>
      </c>
      <c r="J162" s="207" t="s">
        <v>378</v>
      </c>
      <c r="K162" s="11"/>
      <c r="L162" s="15"/>
      <c r="M162" s="15"/>
      <c r="N162" s="15"/>
    </row>
    <row r="163" spans="1:14" customFormat="1" ht="114" customHeight="1">
      <c r="A163" s="203" t="s">
        <v>333</v>
      </c>
      <c r="B163" s="155" t="s">
        <v>362</v>
      </c>
      <c r="C163" s="204"/>
      <c r="D163" s="205"/>
      <c r="E163" s="156">
        <v>316</v>
      </c>
      <c r="F163" s="156" t="s">
        <v>370</v>
      </c>
      <c r="G163" s="206">
        <v>22</v>
      </c>
      <c r="H163" s="128">
        <f t="shared" si="8"/>
        <v>6952</v>
      </c>
      <c r="I163" s="128">
        <f t="shared" si="9"/>
        <v>7299.6</v>
      </c>
      <c r="J163" s="231" t="s">
        <v>379</v>
      </c>
      <c r="K163" s="11"/>
      <c r="L163" s="15"/>
      <c r="M163" s="15"/>
      <c r="N163" s="15"/>
    </row>
    <row r="164" spans="1:14" customFormat="1" ht="49.95" customHeight="1">
      <c r="A164" s="203" t="s">
        <v>334</v>
      </c>
      <c r="B164" s="155" t="s">
        <v>363</v>
      </c>
      <c r="C164" s="204"/>
      <c r="D164" s="205"/>
      <c r="E164" s="156">
        <v>6</v>
      </c>
      <c r="F164" s="156" t="s">
        <v>371</v>
      </c>
      <c r="G164" s="206">
        <v>30</v>
      </c>
      <c r="H164" s="128">
        <f t="shared" si="8"/>
        <v>180</v>
      </c>
      <c r="I164" s="128">
        <f t="shared" si="9"/>
        <v>189</v>
      </c>
      <c r="J164" s="207" t="s">
        <v>380</v>
      </c>
      <c r="K164" s="11"/>
      <c r="L164" s="15"/>
      <c r="M164" s="15"/>
      <c r="N164" s="15"/>
    </row>
    <row r="165" spans="1:14" customFormat="1" ht="31.5" customHeight="1">
      <c r="A165" s="203" t="s">
        <v>335</v>
      </c>
      <c r="B165" s="155" t="s">
        <v>364</v>
      </c>
      <c r="C165" s="204"/>
      <c r="D165" s="205"/>
      <c r="E165" s="156">
        <v>274</v>
      </c>
      <c r="F165" s="156" t="s">
        <v>372</v>
      </c>
      <c r="G165" s="206">
        <v>3</v>
      </c>
      <c r="H165" s="128">
        <f t="shared" si="8"/>
        <v>822</v>
      </c>
      <c r="I165" s="128">
        <f>+H165*1.21</f>
        <v>994.62</v>
      </c>
      <c r="J165" s="207" t="s">
        <v>381</v>
      </c>
      <c r="K165" s="11"/>
      <c r="L165" s="15"/>
      <c r="M165" s="15"/>
      <c r="N165" s="15"/>
    </row>
    <row r="166" spans="1:14" customFormat="1" ht="37.950000000000003" customHeight="1">
      <c r="A166" s="203" t="s">
        <v>336</v>
      </c>
      <c r="B166" s="155" t="s">
        <v>365</v>
      </c>
      <c r="C166" s="204"/>
      <c r="D166" s="205"/>
      <c r="E166" s="156">
        <v>110</v>
      </c>
      <c r="F166" s="156" t="s">
        <v>373</v>
      </c>
      <c r="G166" s="206">
        <v>13</v>
      </c>
      <c r="H166" s="128">
        <f t="shared" si="8"/>
        <v>1430</v>
      </c>
      <c r="I166" s="128">
        <f>+H166*1.21</f>
        <v>1730.3</v>
      </c>
      <c r="J166" s="207" t="s">
        <v>382</v>
      </c>
      <c r="K166" s="11"/>
      <c r="L166" s="15"/>
      <c r="M166" s="15"/>
      <c r="N166" s="15"/>
    </row>
    <row r="167" spans="1:14" customFormat="1">
      <c r="A167" s="257" t="s">
        <v>246</v>
      </c>
      <c r="B167" s="258"/>
      <c r="C167" s="258"/>
      <c r="D167" s="258"/>
      <c r="E167" s="258"/>
      <c r="F167" s="258"/>
      <c r="G167" s="259"/>
      <c r="H167" s="208">
        <f>SUM(H158:H166)</f>
        <v>57975.600000000006</v>
      </c>
      <c r="I167" s="208">
        <f>SUM(I158:I166)</f>
        <v>61234.700000000004</v>
      </c>
      <c r="J167" s="165"/>
      <c r="K167" s="11"/>
      <c r="L167" s="15"/>
      <c r="M167" s="15"/>
      <c r="N167" s="15"/>
    </row>
    <row r="168" spans="1:14" s="12" customFormat="1" ht="16.5" customHeight="1">
      <c r="A168" s="354" t="s">
        <v>31</v>
      </c>
      <c r="B168" s="354"/>
      <c r="C168" s="354"/>
      <c r="D168" s="354"/>
      <c r="E168" s="354"/>
      <c r="F168" s="354"/>
      <c r="G168" s="354"/>
      <c r="H168" s="354"/>
      <c r="I168" s="354"/>
      <c r="J168" s="11"/>
    </row>
    <row r="169" spans="1:14" s="12" customFormat="1" ht="16.5" customHeight="1">
      <c r="A169" s="355" t="s">
        <v>224</v>
      </c>
      <c r="B169" s="355"/>
      <c r="C169" s="355"/>
      <c r="D169" s="355"/>
      <c r="E169" s="355"/>
      <c r="F169" s="355"/>
      <c r="G169" s="355"/>
      <c r="H169" s="355"/>
      <c r="I169" s="355"/>
      <c r="J169" s="11"/>
    </row>
    <row r="170" spans="1:14" s="12" customFormat="1" ht="16.5" customHeight="1">
      <c r="A170" s="355" t="s">
        <v>32</v>
      </c>
      <c r="B170" s="355"/>
      <c r="C170" s="355"/>
      <c r="D170" s="355"/>
      <c r="E170" s="355"/>
      <c r="F170" s="355"/>
      <c r="G170" s="355"/>
      <c r="H170" s="355"/>
      <c r="I170" s="355"/>
      <c r="J170" s="8"/>
      <c r="K170" s="8"/>
      <c r="L170" s="8"/>
    </row>
    <row r="171" spans="1:14" s="12" customFormat="1" ht="29.25" customHeight="1">
      <c r="A171" s="355" t="s">
        <v>227</v>
      </c>
      <c r="B171" s="355"/>
      <c r="C171" s="355"/>
      <c r="D171" s="355"/>
      <c r="E171" s="355"/>
      <c r="F171" s="355"/>
      <c r="G171" s="355"/>
      <c r="H171" s="355"/>
      <c r="I171" s="355"/>
      <c r="J171" s="65"/>
      <c r="K171" s="65"/>
      <c r="L171" s="65"/>
    </row>
    <row r="172" spans="1:14" s="12" customFormat="1" ht="16.5" customHeight="1">
      <c r="A172" s="355" t="s">
        <v>187</v>
      </c>
      <c r="B172" s="355"/>
      <c r="C172" s="355"/>
      <c r="D172" s="355"/>
      <c r="E172" s="355"/>
      <c r="F172" s="355"/>
      <c r="G172" s="355"/>
      <c r="H172" s="355"/>
      <c r="I172" s="355"/>
      <c r="J172" s="65"/>
      <c r="K172" s="65"/>
      <c r="L172" s="65"/>
    </row>
    <row r="173" spans="1:14" s="12" customFormat="1" ht="15.75" customHeight="1">
      <c r="A173" s="355" t="s">
        <v>241</v>
      </c>
      <c r="B173" s="355"/>
      <c r="C173" s="355"/>
      <c r="D173" s="355"/>
      <c r="E173" s="355"/>
      <c r="F173" s="355"/>
      <c r="G173" s="355"/>
      <c r="H173" s="355"/>
      <c r="I173" s="355"/>
      <c r="J173" s="8"/>
      <c r="K173" s="8"/>
      <c r="L173" s="8"/>
    </row>
    <row r="174" spans="1:14" s="12" customFormat="1" ht="15.75" customHeight="1">
      <c r="A174" s="355" t="s">
        <v>228</v>
      </c>
      <c r="B174" s="355"/>
      <c r="C174" s="355"/>
      <c r="D174" s="355"/>
      <c r="E174" s="355"/>
      <c r="F174" s="355"/>
      <c r="G174" s="355"/>
      <c r="H174" s="355"/>
      <c r="I174" s="355"/>
      <c r="J174" s="8"/>
      <c r="K174" s="365"/>
      <c r="L174" s="366"/>
      <c r="M174" s="366"/>
    </row>
    <row r="175" spans="1:14" ht="15.75" customHeight="1">
      <c r="A175" s="15"/>
      <c r="B175" s="15"/>
      <c r="C175" s="15"/>
      <c r="D175" s="15"/>
      <c r="E175" s="104"/>
      <c r="F175" s="15"/>
      <c r="G175" s="15"/>
      <c r="H175" s="15"/>
      <c r="I175" s="15"/>
      <c r="J175" s="15"/>
    </row>
    <row r="176" spans="1:14" s="13" customFormat="1" ht="26.25" customHeight="1">
      <c r="A176" s="370" t="s">
        <v>233</v>
      </c>
      <c r="B176" s="370"/>
      <c r="C176" s="370"/>
      <c r="D176" s="370"/>
      <c r="E176" s="370"/>
      <c r="F176" s="370"/>
      <c r="G176" s="370"/>
      <c r="H176" s="370"/>
      <c r="I176" s="370"/>
      <c r="J176" s="50"/>
      <c r="K176" s="50"/>
      <c r="L176" s="50"/>
      <c r="M176" s="50"/>
    </row>
    <row r="177" spans="1:14" s="66" customFormat="1" ht="51.75" customHeight="1">
      <c r="A177" s="371" t="s">
        <v>225</v>
      </c>
      <c r="B177" s="372"/>
      <c r="C177" s="372"/>
      <c r="D177" s="372"/>
      <c r="E177" s="372"/>
      <c r="F177" s="372"/>
      <c r="G177" s="372"/>
      <c r="H177" s="372"/>
      <c r="I177" s="372"/>
    </row>
    <row r="178" spans="1:14" s="66" customFormat="1" ht="51.75" customHeight="1">
      <c r="A178" s="371" t="s">
        <v>239</v>
      </c>
      <c r="B178" s="372"/>
      <c r="C178" s="372"/>
      <c r="D178" s="372"/>
      <c r="E178" s="372"/>
      <c r="F178" s="372"/>
      <c r="G178" s="372"/>
      <c r="H178" s="372"/>
      <c r="I178" s="372"/>
    </row>
    <row r="179" spans="1:14" s="66" customFormat="1" ht="15.75" customHeight="1">
      <c r="A179" s="371" t="s">
        <v>240</v>
      </c>
      <c r="B179" s="372"/>
      <c r="C179" s="372"/>
      <c r="D179" s="372"/>
      <c r="E179" s="372"/>
      <c r="F179" s="372"/>
      <c r="G179" s="372"/>
      <c r="H179" s="372"/>
      <c r="I179" s="372"/>
    </row>
    <row r="180" spans="1:14" s="66" customFormat="1" ht="14.25" customHeight="1">
      <c r="A180" s="371" t="s">
        <v>229</v>
      </c>
      <c r="B180" s="372"/>
      <c r="C180" s="372"/>
      <c r="D180" s="372"/>
      <c r="E180" s="372"/>
      <c r="F180" s="372"/>
      <c r="G180" s="372"/>
      <c r="H180" s="372"/>
      <c r="I180" s="372"/>
    </row>
    <row r="181" spans="1:14" s="66" customFormat="1" ht="38.25" customHeight="1">
      <c r="A181" s="286" t="s">
        <v>230</v>
      </c>
      <c r="B181" s="287"/>
      <c r="C181" s="287"/>
      <c r="D181" s="287"/>
      <c r="E181" s="287"/>
      <c r="F181" s="287"/>
      <c r="G181" s="287"/>
      <c r="H181" s="287"/>
      <c r="I181" s="287"/>
    </row>
    <row r="182" spans="1:14" customFormat="1" ht="77.25" customHeight="1">
      <c r="A182" s="209" t="s">
        <v>33</v>
      </c>
      <c r="B182" s="373" t="s">
        <v>34</v>
      </c>
      <c r="C182" s="375"/>
      <c r="D182" s="373" t="s">
        <v>35</v>
      </c>
      <c r="E182" s="374"/>
      <c r="F182" s="375"/>
      <c r="G182" s="272" t="s">
        <v>254</v>
      </c>
      <c r="H182" s="274"/>
      <c r="I182" s="273"/>
      <c r="J182" s="11"/>
      <c r="K182" s="11"/>
      <c r="L182" s="15"/>
      <c r="M182" s="15"/>
      <c r="N182" s="15"/>
    </row>
    <row r="183" spans="1:14" customFormat="1">
      <c r="A183" s="210" t="s">
        <v>115</v>
      </c>
      <c r="B183" s="272" t="s">
        <v>89</v>
      </c>
      <c r="C183" s="273"/>
      <c r="D183" s="376" t="s">
        <v>90</v>
      </c>
      <c r="E183" s="377"/>
      <c r="F183" s="378"/>
      <c r="G183" s="379"/>
      <c r="H183" s="380"/>
      <c r="I183" s="381"/>
      <c r="J183" s="11"/>
      <c r="K183" s="11"/>
      <c r="L183" s="15"/>
      <c r="M183" s="15"/>
      <c r="N183" s="15"/>
    </row>
    <row r="184" spans="1:14" customFormat="1" ht="110.4" customHeight="1">
      <c r="A184" s="132">
        <v>1</v>
      </c>
      <c r="B184" s="269" t="s">
        <v>157</v>
      </c>
      <c r="C184" s="271"/>
      <c r="D184" s="288" t="s">
        <v>179</v>
      </c>
      <c r="E184" s="289"/>
      <c r="F184" s="290"/>
      <c r="G184" s="351" t="s">
        <v>467</v>
      </c>
      <c r="H184" s="352"/>
      <c r="I184" s="353"/>
      <c r="J184" s="8"/>
      <c r="K184" s="11"/>
      <c r="L184" s="15"/>
      <c r="M184" s="15"/>
      <c r="N184" s="15"/>
    </row>
    <row r="185" spans="1:14" customFormat="1" ht="60" customHeight="1">
      <c r="A185" s="132">
        <v>2</v>
      </c>
      <c r="B185" s="269" t="s">
        <v>180</v>
      </c>
      <c r="C185" s="271"/>
      <c r="D185" s="269" t="s">
        <v>204</v>
      </c>
      <c r="E185" s="382"/>
      <c r="F185" s="350"/>
      <c r="G185" s="351" t="s">
        <v>487</v>
      </c>
      <c r="H185" s="352"/>
      <c r="I185" s="353"/>
      <c r="J185" s="8"/>
      <c r="K185" s="11"/>
      <c r="L185" s="15"/>
      <c r="M185" s="15"/>
      <c r="N185" s="15"/>
    </row>
    <row r="186" spans="1:14" customFormat="1" ht="34.799999999999997" customHeight="1">
      <c r="A186" s="132">
        <v>3</v>
      </c>
      <c r="B186" s="269" t="s">
        <v>85</v>
      </c>
      <c r="C186" s="350"/>
      <c r="D186" s="269" t="s">
        <v>181</v>
      </c>
      <c r="E186" s="270"/>
      <c r="F186" s="271"/>
      <c r="G186" s="351" t="s">
        <v>486</v>
      </c>
      <c r="H186" s="352"/>
      <c r="I186" s="353"/>
      <c r="J186" s="8"/>
      <c r="K186" s="11"/>
      <c r="L186" s="15"/>
      <c r="M186" s="15"/>
      <c r="N186" s="15"/>
    </row>
    <row r="187" spans="1:14" s="23" customFormat="1" ht="70.8" customHeight="1">
      <c r="A187" s="194">
        <v>4</v>
      </c>
      <c r="B187" s="269" t="s">
        <v>156</v>
      </c>
      <c r="C187" s="271"/>
      <c r="D187" s="269" t="s">
        <v>205</v>
      </c>
      <c r="E187" s="270"/>
      <c r="F187" s="271"/>
      <c r="G187" s="351" t="s">
        <v>485</v>
      </c>
      <c r="H187" s="352"/>
      <c r="I187" s="353"/>
      <c r="J187" s="8"/>
      <c r="K187" s="11"/>
      <c r="L187" s="27"/>
      <c r="M187" s="27"/>
      <c r="N187" s="27"/>
    </row>
    <row r="188" spans="1:14" s="24" customFormat="1" ht="68.400000000000006" customHeight="1">
      <c r="A188" s="388">
        <v>5</v>
      </c>
      <c r="B188" s="390" t="s">
        <v>113</v>
      </c>
      <c r="C188" s="391"/>
      <c r="D188" s="367" t="s">
        <v>182</v>
      </c>
      <c r="E188" s="368"/>
      <c r="F188" s="369"/>
      <c r="G188" s="394" t="s">
        <v>484</v>
      </c>
      <c r="H188" s="395"/>
      <c r="I188" s="396"/>
      <c r="J188" s="51"/>
      <c r="K188" s="11"/>
      <c r="L188" s="12"/>
      <c r="M188" s="12"/>
      <c r="N188" s="12"/>
    </row>
    <row r="189" spans="1:14" s="24" customFormat="1" ht="43.8" customHeight="1">
      <c r="A189" s="389"/>
      <c r="B189" s="392"/>
      <c r="C189" s="393"/>
      <c r="D189" s="367" t="s">
        <v>183</v>
      </c>
      <c r="E189" s="368"/>
      <c r="F189" s="369"/>
      <c r="G189" s="351" t="s">
        <v>483</v>
      </c>
      <c r="H189" s="352"/>
      <c r="I189" s="353"/>
      <c r="J189" s="8"/>
      <c r="K189" s="11"/>
      <c r="L189" s="12"/>
      <c r="M189" s="12"/>
      <c r="N189" s="12"/>
    </row>
    <row r="190" spans="1:14" s="24" customFormat="1" ht="73.8" customHeight="1">
      <c r="A190" s="132">
        <v>6</v>
      </c>
      <c r="B190" s="269" t="s">
        <v>91</v>
      </c>
      <c r="C190" s="350"/>
      <c r="D190" s="367" t="s">
        <v>206</v>
      </c>
      <c r="E190" s="368"/>
      <c r="F190" s="369"/>
      <c r="G190" s="351" t="s">
        <v>482</v>
      </c>
      <c r="H190" s="352"/>
      <c r="I190" s="353"/>
      <c r="J190" s="8"/>
      <c r="K190" s="11"/>
      <c r="L190" s="12"/>
      <c r="M190" s="12"/>
      <c r="N190" s="12"/>
    </row>
    <row r="191" spans="1:14" s="24" customFormat="1" ht="63" customHeight="1">
      <c r="A191" s="132">
        <v>7</v>
      </c>
      <c r="B191" s="383" t="s">
        <v>184</v>
      </c>
      <c r="C191" s="384"/>
      <c r="D191" s="385" t="s">
        <v>185</v>
      </c>
      <c r="E191" s="386"/>
      <c r="F191" s="387"/>
      <c r="G191" s="351" t="s">
        <v>481</v>
      </c>
      <c r="H191" s="352"/>
      <c r="I191" s="353"/>
      <c r="J191" s="8"/>
      <c r="K191" s="11"/>
      <c r="L191" s="12"/>
      <c r="M191" s="12"/>
      <c r="N191" s="12"/>
    </row>
    <row r="192" spans="1:14" customFormat="1">
      <c r="A192" s="17"/>
      <c r="B192" s="5"/>
      <c r="C192" s="5"/>
      <c r="D192" s="5"/>
      <c r="E192" s="10"/>
      <c r="F192" s="5"/>
      <c r="G192" s="11"/>
      <c r="H192" s="11"/>
      <c r="I192" s="11"/>
      <c r="J192" s="11"/>
      <c r="K192" s="11"/>
      <c r="L192" s="15"/>
      <c r="M192" s="15"/>
      <c r="N192" s="15"/>
    </row>
    <row r="193" spans="1:12" s="12" customFormat="1">
      <c r="A193" s="55"/>
      <c r="B193" s="55"/>
      <c r="C193" s="55"/>
      <c r="D193" s="56"/>
      <c r="E193" s="54"/>
      <c r="F193" s="55"/>
      <c r="G193" s="55"/>
      <c r="H193" s="33"/>
      <c r="I193" s="33"/>
      <c r="J193" s="11"/>
    </row>
    <row r="194" spans="1:12" s="12" customFormat="1" ht="30.75" customHeight="1">
      <c r="A194" s="278" t="s">
        <v>245</v>
      </c>
      <c r="B194" s="278"/>
      <c r="C194" s="278"/>
      <c r="D194" s="278"/>
      <c r="E194" s="278"/>
      <c r="F194" s="278"/>
      <c r="G194" s="164"/>
      <c r="H194" s="164"/>
      <c r="I194" s="164"/>
      <c r="J194" s="11"/>
    </row>
    <row r="195" spans="1:12" s="12" customFormat="1">
      <c r="A195" s="279" t="s">
        <v>243</v>
      </c>
      <c r="B195" s="279"/>
      <c r="C195" s="279"/>
      <c r="D195" s="279"/>
      <c r="E195" s="279"/>
      <c r="F195" s="279"/>
      <c r="G195" s="179"/>
      <c r="H195" s="179"/>
      <c r="I195" s="179"/>
      <c r="J195" s="11"/>
    </row>
    <row r="196" spans="1:12" s="12" customFormat="1" ht="81" customHeight="1">
      <c r="A196" s="168" t="s">
        <v>0</v>
      </c>
      <c r="B196" s="162" t="s">
        <v>1</v>
      </c>
      <c r="C196" s="162" t="s">
        <v>2</v>
      </c>
      <c r="D196" s="162" t="s">
        <v>30</v>
      </c>
      <c r="E196" s="162" t="s">
        <v>4</v>
      </c>
      <c r="F196" s="162" t="s">
        <v>5</v>
      </c>
      <c r="G196" s="162" t="s">
        <v>6</v>
      </c>
      <c r="H196" s="162" t="s">
        <v>7</v>
      </c>
      <c r="I196" s="162" t="s">
        <v>8</v>
      </c>
      <c r="J196" s="11"/>
    </row>
    <row r="197" spans="1:12" s="26" customFormat="1" ht="13.2">
      <c r="A197" s="169" t="s">
        <v>9</v>
      </c>
      <c r="B197" s="219" t="s">
        <v>39</v>
      </c>
      <c r="C197" s="219"/>
      <c r="D197" s="132">
        <v>800</v>
      </c>
      <c r="E197" s="170"/>
      <c r="F197" s="220"/>
      <c r="G197" s="220"/>
      <c r="H197" s="220"/>
      <c r="I197" s="220"/>
      <c r="J197" s="1"/>
    </row>
    <row r="198" spans="1:12" s="26" customFormat="1" ht="26.4">
      <c r="A198" s="169" t="s">
        <v>38</v>
      </c>
      <c r="B198" s="221" t="s">
        <v>418</v>
      </c>
      <c r="C198" s="220"/>
      <c r="D198" s="132"/>
      <c r="E198" s="170">
        <v>16</v>
      </c>
      <c r="F198" s="219" t="s">
        <v>400</v>
      </c>
      <c r="G198" s="222">
        <v>196</v>
      </c>
      <c r="H198" s="222">
        <f>G198*E198</f>
        <v>3136</v>
      </c>
      <c r="I198" s="222">
        <f>H198*1.05</f>
        <v>3292.8</v>
      </c>
      <c r="J198" s="226"/>
      <c r="K198" s="227"/>
      <c r="L198" s="227"/>
    </row>
    <row r="199" spans="1:12" s="26" customFormat="1" ht="13.2">
      <c r="A199" s="169" t="s">
        <v>10</v>
      </c>
      <c r="B199" s="219" t="s">
        <v>40</v>
      </c>
      <c r="C199" s="219"/>
      <c r="D199" s="132">
        <v>240</v>
      </c>
      <c r="E199" s="170"/>
      <c r="F199" s="220"/>
      <c r="G199" s="222"/>
      <c r="H199" s="222"/>
      <c r="I199" s="222"/>
      <c r="J199" s="226"/>
      <c r="K199" s="227"/>
      <c r="L199" s="227"/>
    </row>
    <row r="200" spans="1:12" s="26" customFormat="1" ht="26.4">
      <c r="A200" s="169" t="s">
        <v>41</v>
      </c>
      <c r="B200" s="221" t="s">
        <v>431</v>
      </c>
      <c r="C200" s="220"/>
      <c r="D200" s="132"/>
      <c r="E200" s="170">
        <v>15</v>
      </c>
      <c r="F200" s="219" t="s">
        <v>401</v>
      </c>
      <c r="G200" s="222">
        <v>220</v>
      </c>
      <c r="H200" s="222">
        <f t="shared" ref="H200:H235" si="10">G200*E200</f>
        <v>3300</v>
      </c>
      <c r="I200" s="222">
        <f t="shared" ref="I200:I234" si="11">H200*1.05</f>
        <v>3465</v>
      </c>
      <c r="J200" s="226"/>
      <c r="K200" s="227"/>
      <c r="L200" s="227"/>
    </row>
    <row r="201" spans="1:12" s="26" customFormat="1" ht="13.2">
      <c r="A201" s="169" t="s">
        <v>11</v>
      </c>
      <c r="B201" s="219" t="s">
        <v>42</v>
      </c>
      <c r="C201" s="219"/>
      <c r="D201" s="132">
        <v>600</v>
      </c>
      <c r="E201" s="170"/>
      <c r="F201" s="220"/>
      <c r="G201" s="222"/>
      <c r="H201" s="222"/>
      <c r="I201" s="222"/>
      <c r="J201" s="226"/>
      <c r="K201" s="227"/>
      <c r="L201" s="227"/>
    </row>
    <row r="202" spans="1:12" s="26" customFormat="1" ht="26.4">
      <c r="A202" s="169" t="s">
        <v>43</v>
      </c>
      <c r="B202" s="221" t="s">
        <v>432</v>
      </c>
      <c r="C202" s="220"/>
      <c r="D202" s="132"/>
      <c r="E202" s="170">
        <v>17</v>
      </c>
      <c r="F202" s="219" t="s">
        <v>402</v>
      </c>
      <c r="G202" s="222">
        <v>274</v>
      </c>
      <c r="H202" s="222">
        <f t="shared" si="10"/>
        <v>4658</v>
      </c>
      <c r="I202" s="222">
        <f t="shared" si="11"/>
        <v>4890.9000000000005</v>
      </c>
      <c r="J202" s="226"/>
      <c r="K202" s="227"/>
      <c r="L202" s="227"/>
    </row>
    <row r="203" spans="1:12" s="26" customFormat="1" ht="13.2">
      <c r="A203" s="169" t="s">
        <v>12</v>
      </c>
      <c r="B203" s="223" t="s">
        <v>44</v>
      </c>
      <c r="C203" s="219"/>
      <c r="D203" s="132">
        <v>900</v>
      </c>
      <c r="E203" s="170"/>
      <c r="F203" s="220"/>
      <c r="G203" s="222"/>
      <c r="H203" s="222"/>
      <c r="I203" s="222"/>
      <c r="J203" s="226"/>
      <c r="K203" s="227"/>
      <c r="L203" s="227"/>
    </row>
    <row r="204" spans="1:12" s="26" customFormat="1" ht="26.4">
      <c r="A204" s="169" t="s">
        <v>45</v>
      </c>
      <c r="B204" s="221" t="s">
        <v>433</v>
      </c>
      <c r="C204" s="220"/>
      <c r="D204" s="132"/>
      <c r="E204" s="170">
        <v>18</v>
      </c>
      <c r="F204" s="219" t="s">
        <v>403</v>
      </c>
      <c r="G204" s="222">
        <v>310</v>
      </c>
      <c r="H204" s="222">
        <f t="shared" si="10"/>
        <v>5580</v>
      </c>
      <c r="I204" s="222">
        <f t="shared" si="11"/>
        <v>5859</v>
      </c>
      <c r="J204" s="226"/>
      <c r="K204" s="227"/>
      <c r="L204" s="227"/>
    </row>
    <row r="205" spans="1:12" s="26" customFormat="1" ht="13.2">
      <c r="A205" s="169" t="s">
        <v>13</v>
      </c>
      <c r="B205" s="223" t="s">
        <v>46</v>
      </c>
      <c r="C205" s="219"/>
      <c r="D205" s="132">
        <v>240</v>
      </c>
      <c r="E205" s="170"/>
      <c r="F205" s="220"/>
      <c r="G205" s="222"/>
      <c r="H205" s="222"/>
      <c r="I205" s="222"/>
      <c r="J205" s="226"/>
      <c r="K205" s="227"/>
      <c r="L205" s="227"/>
    </row>
    <row r="206" spans="1:12" s="26" customFormat="1" ht="26.4">
      <c r="A206" s="169" t="s">
        <v>47</v>
      </c>
      <c r="B206" s="221" t="s">
        <v>434</v>
      </c>
      <c r="C206" s="220"/>
      <c r="D206" s="132"/>
      <c r="E206" s="170">
        <v>19</v>
      </c>
      <c r="F206" s="219" t="s">
        <v>404</v>
      </c>
      <c r="G206" s="222">
        <v>220</v>
      </c>
      <c r="H206" s="222">
        <f t="shared" si="10"/>
        <v>4180</v>
      </c>
      <c r="I206" s="222">
        <f t="shared" si="11"/>
        <v>4389</v>
      </c>
      <c r="J206" s="226"/>
      <c r="K206" s="227"/>
      <c r="L206" s="227"/>
    </row>
    <row r="207" spans="1:12" s="26" customFormat="1" ht="13.2">
      <c r="A207" s="169" t="s">
        <v>14</v>
      </c>
      <c r="B207" s="223" t="s">
        <v>48</v>
      </c>
      <c r="C207" s="219"/>
      <c r="D207" s="132">
        <v>180</v>
      </c>
      <c r="E207" s="170"/>
      <c r="F207" s="220"/>
      <c r="G207" s="222"/>
      <c r="H207" s="222"/>
      <c r="I207" s="222"/>
      <c r="J207" s="226"/>
      <c r="K207" s="227"/>
      <c r="L207" s="227"/>
    </row>
    <row r="208" spans="1:12" s="26" customFormat="1" ht="26.4">
      <c r="A208" s="169" t="s">
        <v>49</v>
      </c>
      <c r="B208" s="221" t="s">
        <v>435</v>
      </c>
      <c r="C208" s="220"/>
      <c r="D208" s="132"/>
      <c r="E208" s="170">
        <v>17</v>
      </c>
      <c r="F208" s="219" t="s">
        <v>405</v>
      </c>
      <c r="G208" s="222">
        <v>240</v>
      </c>
      <c r="H208" s="222">
        <f t="shared" si="10"/>
        <v>4080</v>
      </c>
      <c r="I208" s="222">
        <f t="shared" si="11"/>
        <v>4284</v>
      </c>
      <c r="J208" s="226"/>
      <c r="K208" s="227"/>
      <c r="L208" s="227"/>
    </row>
    <row r="209" spans="1:12" s="26" customFormat="1" ht="13.2">
      <c r="A209" s="169" t="s">
        <v>15</v>
      </c>
      <c r="B209" s="223" t="s">
        <v>50</v>
      </c>
      <c r="C209" s="219"/>
      <c r="D209" s="132">
        <v>600</v>
      </c>
      <c r="E209" s="170"/>
      <c r="F209" s="220"/>
      <c r="G209" s="222"/>
      <c r="H209" s="222"/>
      <c r="I209" s="222"/>
      <c r="J209" s="226"/>
      <c r="K209" s="227"/>
      <c r="L209" s="227"/>
    </row>
    <row r="210" spans="1:12" s="26" customFormat="1" ht="26.4">
      <c r="A210" s="169" t="s">
        <v>214</v>
      </c>
      <c r="B210" s="221" t="s">
        <v>436</v>
      </c>
      <c r="C210" s="220"/>
      <c r="D210" s="132"/>
      <c r="E210" s="170">
        <v>13</v>
      </c>
      <c r="F210" s="219" t="s">
        <v>406</v>
      </c>
      <c r="G210" s="222">
        <v>180</v>
      </c>
      <c r="H210" s="222">
        <f t="shared" si="10"/>
        <v>2340</v>
      </c>
      <c r="I210" s="222">
        <f t="shared" si="11"/>
        <v>2457</v>
      </c>
      <c r="J210" s="226"/>
      <c r="K210" s="227"/>
      <c r="L210" s="227"/>
    </row>
    <row r="211" spans="1:12" s="26" customFormat="1" ht="13.2">
      <c r="A211" s="169" t="s">
        <v>16</v>
      </c>
      <c r="B211" s="223" t="s">
        <v>51</v>
      </c>
      <c r="C211" s="219"/>
      <c r="D211" s="132">
        <v>420</v>
      </c>
      <c r="E211" s="170"/>
      <c r="F211" s="220"/>
      <c r="G211" s="222"/>
      <c r="H211" s="222"/>
      <c r="I211" s="222"/>
      <c r="J211" s="226"/>
      <c r="K211" s="227"/>
      <c r="L211" s="227"/>
    </row>
    <row r="212" spans="1:12" s="26" customFormat="1" ht="26.4">
      <c r="A212" s="169" t="s">
        <v>215</v>
      </c>
      <c r="B212" s="221" t="s">
        <v>437</v>
      </c>
      <c r="C212" s="220"/>
      <c r="D212" s="132"/>
      <c r="E212" s="170">
        <v>13</v>
      </c>
      <c r="F212" s="219" t="s">
        <v>407</v>
      </c>
      <c r="G212" s="222">
        <v>230</v>
      </c>
      <c r="H212" s="222">
        <f t="shared" si="10"/>
        <v>2990</v>
      </c>
      <c r="I212" s="222">
        <f t="shared" si="11"/>
        <v>3139.5</v>
      </c>
      <c r="J212" s="226"/>
      <c r="K212" s="227"/>
      <c r="L212" s="227"/>
    </row>
    <row r="213" spans="1:12" s="26" customFormat="1" ht="13.2">
      <c r="A213" s="169" t="s">
        <v>17</v>
      </c>
      <c r="B213" s="223" t="s">
        <v>52</v>
      </c>
      <c r="C213" s="219"/>
      <c r="D213" s="132">
        <v>360</v>
      </c>
      <c r="E213" s="170"/>
      <c r="F213" s="220"/>
      <c r="G213" s="222"/>
      <c r="H213" s="222"/>
      <c r="I213" s="222"/>
      <c r="J213" s="226"/>
      <c r="K213" s="227"/>
      <c r="L213" s="227"/>
    </row>
    <row r="214" spans="1:12" s="26" customFormat="1" ht="26.4">
      <c r="A214" s="169" t="s">
        <v>216</v>
      </c>
      <c r="B214" s="221" t="s">
        <v>438</v>
      </c>
      <c r="C214" s="220"/>
      <c r="D214" s="132"/>
      <c r="E214" s="170">
        <v>12</v>
      </c>
      <c r="F214" s="219" t="s">
        <v>408</v>
      </c>
      <c r="G214" s="222">
        <v>230</v>
      </c>
      <c r="H214" s="222">
        <f t="shared" si="10"/>
        <v>2760</v>
      </c>
      <c r="I214" s="222">
        <f t="shared" si="11"/>
        <v>2898</v>
      </c>
      <c r="J214" s="226"/>
      <c r="K214" s="227"/>
      <c r="L214" s="227"/>
    </row>
    <row r="215" spans="1:12" s="26" customFormat="1" ht="13.2">
      <c r="A215" s="169" t="s">
        <v>18</v>
      </c>
      <c r="B215" s="223" t="s">
        <v>53</v>
      </c>
      <c r="C215" s="219"/>
      <c r="D215" s="132">
        <v>720</v>
      </c>
      <c r="E215" s="170"/>
      <c r="F215" s="220"/>
      <c r="G215" s="222"/>
      <c r="H215" s="222"/>
      <c r="I215" s="222"/>
      <c r="J215" s="226"/>
      <c r="K215" s="227"/>
      <c r="L215" s="227"/>
    </row>
    <row r="216" spans="1:12" s="26" customFormat="1" ht="26.4">
      <c r="A216" s="169" t="s">
        <v>217</v>
      </c>
      <c r="B216" s="221" t="s">
        <v>439</v>
      </c>
      <c r="C216" s="220"/>
      <c r="D216" s="132"/>
      <c r="E216" s="170">
        <v>18</v>
      </c>
      <c r="F216" s="219" t="s">
        <v>409</v>
      </c>
      <c r="G216" s="222">
        <v>284</v>
      </c>
      <c r="H216" s="222">
        <f t="shared" si="10"/>
        <v>5112</v>
      </c>
      <c r="I216" s="222">
        <f t="shared" si="11"/>
        <v>5367.6</v>
      </c>
      <c r="J216" s="226"/>
      <c r="K216" s="227"/>
      <c r="L216" s="227"/>
    </row>
    <row r="217" spans="1:12" s="26" customFormat="1" ht="13.2">
      <c r="A217" s="169" t="s">
        <v>19</v>
      </c>
      <c r="B217" s="219" t="s">
        <v>54</v>
      </c>
      <c r="C217" s="219"/>
      <c r="D217" s="132">
        <v>1050</v>
      </c>
      <c r="E217" s="170"/>
      <c r="F217" s="220"/>
      <c r="G217" s="222"/>
      <c r="H217" s="222"/>
      <c r="I217" s="222"/>
      <c r="J217" s="226"/>
      <c r="K217" s="227"/>
      <c r="L217" s="227"/>
    </row>
    <row r="218" spans="1:12" s="26" customFormat="1" ht="26.4">
      <c r="A218" s="169" t="s">
        <v>218</v>
      </c>
      <c r="B218" s="221" t="s">
        <v>440</v>
      </c>
      <c r="C218" s="220"/>
      <c r="D218" s="132"/>
      <c r="E218" s="170">
        <v>46</v>
      </c>
      <c r="F218" s="219" t="s">
        <v>410</v>
      </c>
      <c r="G218" s="222">
        <v>220</v>
      </c>
      <c r="H218" s="222">
        <f t="shared" si="10"/>
        <v>10120</v>
      </c>
      <c r="I218" s="222">
        <f t="shared" si="11"/>
        <v>10626</v>
      </c>
      <c r="J218" s="226"/>
      <c r="K218" s="227"/>
      <c r="L218" s="227"/>
    </row>
    <row r="219" spans="1:12" s="26" customFormat="1" ht="13.2">
      <c r="A219" s="169" t="s">
        <v>20</v>
      </c>
      <c r="B219" s="219" t="s">
        <v>56</v>
      </c>
      <c r="C219" s="219"/>
      <c r="D219" s="132">
        <v>180</v>
      </c>
      <c r="E219" s="170"/>
      <c r="F219" s="220"/>
      <c r="G219" s="222"/>
      <c r="H219" s="222"/>
      <c r="I219" s="222"/>
      <c r="J219" s="226"/>
      <c r="K219" s="227"/>
      <c r="L219" s="227"/>
    </row>
    <row r="220" spans="1:12" s="26" customFormat="1" ht="26.4">
      <c r="A220" s="169" t="s">
        <v>219</v>
      </c>
      <c r="B220" s="221" t="s">
        <v>441</v>
      </c>
      <c r="C220" s="220"/>
      <c r="D220" s="132"/>
      <c r="E220" s="170">
        <v>5</v>
      </c>
      <c r="F220" s="219" t="s">
        <v>411</v>
      </c>
      <c r="G220" s="222">
        <v>400</v>
      </c>
      <c r="H220" s="222">
        <f t="shared" si="10"/>
        <v>2000</v>
      </c>
      <c r="I220" s="222">
        <f t="shared" si="11"/>
        <v>2100</v>
      </c>
      <c r="J220" s="226"/>
      <c r="K220" s="227"/>
      <c r="L220" s="227"/>
    </row>
    <row r="221" spans="1:12" s="26" customFormat="1" ht="13.2">
      <c r="A221" s="169" t="s">
        <v>21</v>
      </c>
      <c r="B221" s="223" t="s">
        <v>58</v>
      </c>
      <c r="C221" s="219"/>
      <c r="D221" s="132">
        <v>720</v>
      </c>
      <c r="E221" s="170"/>
      <c r="F221" s="220"/>
      <c r="G221" s="222"/>
      <c r="H221" s="222"/>
      <c r="I221" s="222"/>
      <c r="J221" s="226"/>
      <c r="K221" s="227"/>
      <c r="L221" s="227"/>
    </row>
    <row r="222" spans="1:12" s="26" customFormat="1" ht="26.4">
      <c r="A222" s="169" t="s">
        <v>55</v>
      </c>
      <c r="B222" s="219" t="s">
        <v>430</v>
      </c>
      <c r="C222" s="220"/>
      <c r="D222" s="132"/>
      <c r="E222" s="170">
        <v>31</v>
      </c>
      <c r="F222" s="219" t="s">
        <v>412</v>
      </c>
      <c r="G222" s="222">
        <v>180</v>
      </c>
      <c r="H222" s="222">
        <f t="shared" si="10"/>
        <v>5580</v>
      </c>
      <c r="I222" s="222">
        <f t="shared" si="11"/>
        <v>5859</v>
      </c>
      <c r="J222" s="226"/>
      <c r="K222" s="227"/>
      <c r="L222" s="227"/>
    </row>
    <row r="223" spans="1:12" s="26" customFormat="1" ht="13.2">
      <c r="A223" s="169" t="s">
        <v>22</v>
      </c>
      <c r="B223" s="219" t="s">
        <v>60</v>
      </c>
      <c r="C223" s="219"/>
      <c r="D223" s="132">
        <v>2100</v>
      </c>
      <c r="E223" s="170"/>
      <c r="F223" s="220"/>
      <c r="G223" s="222"/>
      <c r="H223" s="222"/>
      <c r="I223" s="222"/>
      <c r="J223" s="226"/>
      <c r="K223" s="227"/>
      <c r="L223" s="227"/>
    </row>
    <row r="224" spans="1:12" s="26" customFormat="1" ht="26.4">
      <c r="A224" s="169" t="s">
        <v>57</v>
      </c>
      <c r="B224" s="221" t="s">
        <v>429</v>
      </c>
      <c r="C224" s="220"/>
      <c r="D224" s="132"/>
      <c r="E224" s="170">
        <v>77</v>
      </c>
      <c r="F224" s="219" t="s">
        <v>413</v>
      </c>
      <c r="G224" s="222">
        <v>180</v>
      </c>
      <c r="H224" s="222">
        <f t="shared" si="10"/>
        <v>13860</v>
      </c>
      <c r="I224" s="222">
        <f t="shared" si="11"/>
        <v>14553</v>
      </c>
      <c r="J224" s="226"/>
      <c r="K224" s="227"/>
      <c r="L224" s="227"/>
    </row>
    <row r="225" spans="1:12" s="26" customFormat="1" ht="13.2">
      <c r="A225" s="169" t="s">
        <v>23</v>
      </c>
      <c r="B225" s="219" t="s">
        <v>62</v>
      </c>
      <c r="C225" s="219"/>
      <c r="D225" s="132">
        <v>3000</v>
      </c>
      <c r="E225" s="170"/>
      <c r="F225" s="220"/>
      <c r="G225" s="222"/>
      <c r="H225" s="222"/>
      <c r="I225" s="222"/>
      <c r="J225" s="226"/>
      <c r="K225" s="227"/>
      <c r="L225" s="227"/>
    </row>
    <row r="226" spans="1:12" s="26" customFormat="1" ht="26.4">
      <c r="A226" s="169" t="s">
        <v>59</v>
      </c>
      <c r="B226" s="221" t="s">
        <v>428</v>
      </c>
      <c r="C226" s="220"/>
      <c r="D226" s="132"/>
      <c r="E226" s="170">
        <v>53</v>
      </c>
      <c r="F226" s="219" t="s">
        <v>414</v>
      </c>
      <c r="G226" s="222">
        <v>224</v>
      </c>
      <c r="H226" s="222">
        <f t="shared" si="10"/>
        <v>11872</v>
      </c>
      <c r="I226" s="222">
        <f t="shared" si="11"/>
        <v>12465.6</v>
      </c>
      <c r="J226" s="226"/>
      <c r="K226" s="227"/>
      <c r="L226" s="227"/>
    </row>
    <row r="227" spans="1:12" s="26" customFormat="1" ht="13.2">
      <c r="A227" s="169" t="s">
        <v>158</v>
      </c>
      <c r="B227" s="219" t="s">
        <v>64</v>
      </c>
      <c r="C227" s="219"/>
      <c r="D227" s="132">
        <v>3000</v>
      </c>
      <c r="E227" s="170"/>
      <c r="F227" s="220"/>
      <c r="G227" s="222"/>
      <c r="H227" s="222"/>
      <c r="I227" s="222"/>
      <c r="J227" s="226"/>
      <c r="K227" s="227"/>
      <c r="L227" s="227"/>
    </row>
    <row r="228" spans="1:12" s="26" customFormat="1" ht="26.4">
      <c r="A228" s="169" t="s">
        <v>61</v>
      </c>
      <c r="B228" s="221" t="s">
        <v>427</v>
      </c>
      <c r="C228" s="220"/>
      <c r="D228" s="132"/>
      <c r="E228" s="170">
        <v>53</v>
      </c>
      <c r="F228" s="219" t="s">
        <v>415</v>
      </c>
      <c r="G228" s="222">
        <v>224</v>
      </c>
      <c r="H228" s="222">
        <f t="shared" si="10"/>
        <v>11872</v>
      </c>
      <c r="I228" s="222">
        <f t="shared" si="11"/>
        <v>12465.6</v>
      </c>
      <c r="J228" s="226"/>
      <c r="K228" s="227"/>
      <c r="L228" s="227"/>
    </row>
    <row r="229" spans="1:12" s="26" customFormat="1" ht="13.2">
      <c r="A229" s="169" t="s">
        <v>25</v>
      </c>
      <c r="B229" s="219" t="s">
        <v>66</v>
      </c>
      <c r="C229" s="219"/>
      <c r="D229" s="132">
        <v>540</v>
      </c>
      <c r="E229" s="170"/>
      <c r="F229" s="220"/>
      <c r="G229" s="222"/>
      <c r="H229" s="222"/>
      <c r="I229" s="222"/>
      <c r="J229" s="226"/>
      <c r="K229" s="227"/>
      <c r="L229" s="227"/>
    </row>
    <row r="230" spans="1:12" s="26" customFormat="1" ht="26.4">
      <c r="A230" s="169" t="s">
        <v>63</v>
      </c>
      <c r="B230" s="221" t="s">
        <v>426</v>
      </c>
      <c r="C230" s="220"/>
      <c r="D230" s="132"/>
      <c r="E230" s="170">
        <v>16</v>
      </c>
      <c r="F230" s="219" t="s">
        <v>416</v>
      </c>
      <c r="G230" s="222">
        <v>120</v>
      </c>
      <c r="H230" s="222">
        <f t="shared" si="10"/>
        <v>1920</v>
      </c>
      <c r="I230" s="222">
        <f t="shared" si="11"/>
        <v>2016</v>
      </c>
      <c r="J230" s="226"/>
      <c r="K230" s="227"/>
      <c r="L230" s="227"/>
    </row>
    <row r="231" spans="1:12" s="26" customFormat="1" ht="13.2">
      <c r="A231" s="169" t="s">
        <v>26</v>
      </c>
      <c r="B231" s="219" t="s">
        <v>222</v>
      </c>
      <c r="C231" s="219"/>
      <c r="D231" s="132">
        <v>1000</v>
      </c>
      <c r="E231" s="170"/>
      <c r="F231" s="220"/>
      <c r="G231" s="222"/>
      <c r="H231" s="222"/>
      <c r="I231" s="222"/>
      <c r="J231" s="226"/>
      <c r="K231" s="227"/>
      <c r="L231" s="227"/>
    </row>
    <row r="232" spans="1:12" s="26" customFormat="1" ht="26.4">
      <c r="A232" s="169" t="s">
        <v>65</v>
      </c>
      <c r="B232" s="221" t="s">
        <v>425</v>
      </c>
      <c r="C232" s="220"/>
      <c r="D232" s="132"/>
      <c r="E232" s="170">
        <v>34</v>
      </c>
      <c r="F232" s="219" t="s">
        <v>417</v>
      </c>
      <c r="G232" s="222">
        <v>150</v>
      </c>
      <c r="H232" s="222">
        <f t="shared" si="10"/>
        <v>5100</v>
      </c>
      <c r="I232" s="222">
        <f t="shared" si="11"/>
        <v>5355</v>
      </c>
      <c r="J232" s="226"/>
      <c r="K232" s="227"/>
      <c r="L232" s="227"/>
    </row>
    <row r="233" spans="1:12" s="26" customFormat="1" ht="13.2">
      <c r="A233" s="224"/>
      <c r="B233" s="221" t="s">
        <v>419</v>
      </c>
      <c r="C233" s="220"/>
      <c r="D233" s="132"/>
      <c r="E233" s="170">
        <v>16</v>
      </c>
      <c r="F233" s="219" t="s">
        <v>422</v>
      </c>
      <c r="G233" s="222">
        <v>72</v>
      </c>
      <c r="H233" s="222">
        <f t="shared" si="10"/>
        <v>1152</v>
      </c>
      <c r="I233" s="222">
        <f t="shared" si="11"/>
        <v>1209.6000000000001</v>
      </c>
      <c r="J233" s="226"/>
      <c r="K233" s="227"/>
      <c r="L233" s="227"/>
    </row>
    <row r="234" spans="1:12" s="26" customFormat="1" ht="13.2">
      <c r="A234" s="224"/>
      <c r="B234" s="221" t="s">
        <v>420</v>
      </c>
      <c r="C234" s="220"/>
      <c r="D234" s="132"/>
      <c r="E234" s="170">
        <v>4</v>
      </c>
      <c r="F234" s="219" t="s">
        <v>423</v>
      </c>
      <c r="G234" s="222">
        <v>370</v>
      </c>
      <c r="H234" s="222">
        <f t="shared" si="10"/>
        <v>1480</v>
      </c>
      <c r="I234" s="222">
        <f t="shared" si="11"/>
        <v>1554</v>
      </c>
      <c r="J234" s="226"/>
      <c r="K234" s="227"/>
      <c r="L234" s="227"/>
    </row>
    <row r="235" spans="1:12" s="26" customFormat="1" ht="13.2">
      <c r="A235" s="224"/>
      <c r="B235" s="221" t="s">
        <v>421</v>
      </c>
      <c r="C235" s="220"/>
      <c r="D235" s="132"/>
      <c r="E235" s="170">
        <v>100</v>
      </c>
      <c r="F235" s="219" t="s">
        <v>424</v>
      </c>
      <c r="G235" s="222">
        <v>2</v>
      </c>
      <c r="H235" s="222">
        <f t="shared" si="10"/>
        <v>200</v>
      </c>
      <c r="I235" s="222">
        <f>H235*1.21</f>
        <v>242</v>
      </c>
      <c r="J235" s="226"/>
      <c r="K235" s="227"/>
      <c r="L235" s="227"/>
    </row>
    <row r="236" spans="1:12" s="26" customFormat="1" ht="13.2">
      <c r="A236" s="254" t="s">
        <v>244</v>
      </c>
      <c r="B236" s="255"/>
      <c r="C236" s="255"/>
      <c r="D236" s="255"/>
      <c r="E236" s="255"/>
      <c r="F236" s="255"/>
      <c r="G236" s="256"/>
      <c r="H236" s="225">
        <f>SUM(H198:H235)</f>
        <v>103292</v>
      </c>
      <c r="I236" s="225">
        <f>SUM(I198:I235)</f>
        <v>108488.6</v>
      </c>
      <c r="J236" s="229"/>
      <c r="K236" s="97"/>
      <c r="L236" s="228"/>
    </row>
    <row r="237" spans="1:12" s="12" customFormat="1" ht="16.5" customHeight="1">
      <c r="A237" s="293" t="s">
        <v>31</v>
      </c>
      <c r="B237" s="293"/>
      <c r="C237" s="293"/>
      <c r="D237" s="293"/>
      <c r="E237" s="293"/>
      <c r="F237" s="293"/>
      <c r="G237" s="293"/>
      <c r="H237" s="293"/>
      <c r="I237" s="293"/>
      <c r="J237" s="11"/>
    </row>
    <row r="238" spans="1:12" s="12" customFormat="1" ht="16.5" customHeight="1">
      <c r="A238" s="294" t="s">
        <v>224</v>
      </c>
      <c r="B238" s="294"/>
      <c r="C238" s="294"/>
      <c r="D238" s="294"/>
      <c r="E238" s="294"/>
      <c r="F238" s="294"/>
      <c r="G238" s="294"/>
      <c r="H238" s="294"/>
      <c r="I238" s="294"/>
      <c r="J238" s="11"/>
    </row>
    <row r="239" spans="1:12" s="12" customFormat="1" ht="16.5" customHeight="1">
      <c r="A239" s="294" t="s">
        <v>32</v>
      </c>
      <c r="B239" s="294"/>
      <c r="C239" s="294"/>
      <c r="D239" s="294"/>
      <c r="E239" s="294"/>
      <c r="F239" s="294"/>
      <c r="G239" s="294"/>
      <c r="H239" s="294"/>
      <c r="I239" s="294"/>
      <c r="J239" s="8"/>
      <c r="K239" s="8"/>
      <c r="L239" s="8"/>
    </row>
    <row r="240" spans="1:12" s="12" customFormat="1" ht="29.25" customHeight="1">
      <c r="A240" s="294" t="s">
        <v>227</v>
      </c>
      <c r="B240" s="294"/>
      <c r="C240" s="294"/>
      <c r="D240" s="294"/>
      <c r="E240" s="294"/>
      <c r="F240" s="294"/>
      <c r="G240" s="294"/>
      <c r="H240" s="294"/>
      <c r="I240" s="294"/>
      <c r="J240" s="65"/>
      <c r="K240" s="65"/>
      <c r="L240" s="65"/>
    </row>
    <row r="241" spans="1:13" s="12" customFormat="1" ht="16.5" customHeight="1">
      <c r="A241" s="294" t="s">
        <v>187</v>
      </c>
      <c r="B241" s="294"/>
      <c r="C241" s="294"/>
      <c r="D241" s="294"/>
      <c r="E241" s="294"/>
      <c r="F241" s="294"/>
      <c r="G241" s="294"/>
      <c r="H241" s="294"/>
      <c r="I241" s="294"/>
      <c r="J241" s="65"/>
      <c r="K241" s="65"/>
      <c r="L241" s="65"/>
    </row>
    <row r="242" spans="1:13" s="12" customFormat="1" ht="15.75" customHeight="1">
      <c r="A242" s="294" t="s">
        <v>241</v>
      </c>
      <c r="B242" s="294"/>
      <c r="C242" s="294"/>
      <c r="D242" s="294"/>
      <c r="E242" s="294"/>
      <c r="F242" s="294"/>
      <c r="G242" s="294"/>
      <c r="H242" s="294"/>
      <c r="I242" s="294"/>
      <c r="J242" s="8"/>
      <c r="K242" s="8"/>
      <c r="L242" s="8"/>
    </row>
    <row r="243" spans="1:13" s="12" customFormat="1" ht="15.75" customHeight="1">
      <c r="A243" s="294" t="s">
        <v>228</v>
      </c>
      <c r="B243" s="294"/>
      <c r="C243" s="294"/>
      <c r="D243" s="294"/>
      <c r="E243" s="294"/>
      <c r="F243" s="294"/>
      <c r="G243" s="294"/>
      <c r="H243" s="294"/>
      <c r="I243" s="294"/>
      <c r="J243" s="8"/>
      <c r="K243" s="365"/>
      <c r="L243" s="366"/>
      <c r="M243" s="366"/>
    </row>
    <row r="244" spans="1:13" s="13" customFormat="1" ht="26.25" customHeight="1">
      <c r="A244" s="253" t="s">
        <v>242</v>
      </c>
      <c r="B244" s="253"/>
      <c r="C244" s="253"/>
      <c r="D244" s="253"/>
      <c r="E244" s="253"/>
      <c r="F244" s="253"/>
      <c r="G244" s="253"/>
      <c r="H244" s="253"/>
      <c r="I244" s="253"/>
      <c r="J244" s="50"/>
      <c r="K244" s="50"/>
      <c r="L244" s="50"/>
      <c r="M244" s="50"/>
    </row>
    <row r="245" spans="1:13" s="66" customFormat="1" ht="54" customHeight="1">
      <c r="A245" s="291" t="s">
        <v>225</v>
      </c>
      <c r="B245" s="292"/>
      <c r="C245" s="292"/>
      <c r="D245" s="292"/>
      <c r="E245" s="292"/>
      <c r="F245" s="292"/>
      <c r="G245" s="292"/>
      <c r="H245" s="292"/>
      <c r="I245" s="292"/>
    </row>
    <row r="246" spans="1:13" s="66" customFormat="1" ht="60.75" customHeight="1">
      <c r="A246" s="291" t="s">
        <v>239</v>
      </c>
      <c r="B246" s="292"/>
      <c r="C246" s="292"/>
      <c r="D246" s="292"/>
      <c r="E246" s="292"/>
      <c r="F246" s="292"/>
      <c r="G246" s="292"/>
      <c r="H246" s="292"/>
      <c r="I246" s="292"/>
    </row>
    <row r="247" spans="1:13" s="12" customFormat="1" ht="19.5" customHeight="1">
      <c r="A247" s="297" t="s">
        <v>226</v>
      </c>
      <c r="B247" s="298"/>
      <c r="C247" s="298"/>
      <c r="D247" s="298"/>
      <c r="E247" s="298"/>
      <c r="F247" s="298"/>
      <c r="G247" s="298"/>
      <c r="H247" s="298"/>
      <c r="I247" s="230"/>
      <c r="J247" s="11"/>
    </row>
    <row r="248" spans="1:13" s="12" customFormat="1" ht="77.400000000000006" customHeight="1">
      <c r="A248" s="162" t="s">
        <v>33</v>
      </c>
      <c r="B248" s="272" t="s">
        <v>34</v>
      </c>
      <c r="C248" s="273"/>
      <c r="D248" s="272" t="s">
        <v>35</v>
      </c>
      <c r="E248" s="274"/>
      <c r="F248" s="273"/>
      <c r="G248" s="272" t="s">
        <v>254</v>
      </c>
      <c r="H248" s="274"/>
      <c r="I248" s="273"/>
      <c r="J248" s="11"/>
    </row>
    <row r="249" spans="1:13" s="12" customFormat="1" ht="84.6" customHeight="1">
      <c r="A249" s="163" t="s">
        <v>9</v>
      </c>
      <c r="B249" s="275" t="s">
        <v>114</v>
      </c>
      <c r="C249" s="276"/>
      <c r="D249" s="275" t="s">
        <v>106</v>
      </c>
      <c r="E249" s="277"/>
      <c r="F249" s="276"/>
      <c r="G249" s="288" t="s">
        <v>480</v>
      </c>
      <c r="H249" s="289"/>
      <c r="I249" s="290"/>
      <c r="J249" s="11"/>
    </row>
    <row r="250" spans="1:13" s="12" customFormat="1" ht="67.2" customHeight="1">
      <c r="A250" s="163" t="s">
        <v>10</v>
      </c>
      <c r="B250" s="275" t="s">
        <v>67</v>
      </c>
      <c r="C250" s="276"/>
      <c r="D250" s="275" t="s">
        <v>95</v>
      </c>
      <c r="E250" s="277"/>
      <c r="F250" s="276"/>
      <c r="G250" s="280" t="s">
        <v>479</v>
      </c>
      <c r="H250" s="295"/>
      <c r="I250" s="296"/>
      <c r="J250" s="11"/>
    </row>
    <row r="251" spans="1:13" s="12" customFormat="1" ht="101.4" customHeight="1">
      <c r="A251" s="163" t="s">
        <v>11</v>
      </c>
      <c r="B251" s="275" t="s">
        <v>68</v>
      </c>
      <c r="C251" s="276"/>
      <c r="D251" s="275" t="s">
        <v>69</v>
      </c>
      <c r="E251" s="277"/>
      <c r="F251" s="276"/>
      <c r="G251" s="280" t="s">
        <v>478</v>
      </c>
      <c r="H251" s="281"/>
      <c r="I251" s="282"/>
      <c r="J251" s="11"/>
    </row>
    <row r="252" spans="1:13" s="12" customFormat="1" ht="70.2" customHeight="1">
      <c r="A252" s="163" t="s">
        <v>12</v>
      </c>
      <c r="B252" s="275" t="s">
        <v>70</v>
      </c>
      <c r="C252" s="276"/>
      <c r="D252" s="275" t="s">
        <v>71</v>
      </c>
      <c r="E252" s="277"/>
      <c r="F252" s="276"/>
      <c r="G252" s="280" t="s">
        <v>477</v>
      </c>
      <c r="H252" s="281"/>
      <c r="I252" s="282"/>
      <c r="J252" s="11"/>
    </row>
    <row r="253" spans="1:13" s="12" customFormat="1" ht="76.2" customHeight="1">
      <c r="A253" s="163" t="s">
        <v>13</v>
      </c>
      <c r="B253" s="275" t="s">
        <v>72</v>
      </c>
      <c r="C253" s="276"/>
      <c r="D253" s="275" t="s">
        <v>73</v>
      </c>
      <c r="E253" s="277"/>
      <c r="F253" s="276"/>
      <c r="G253" s="280" t="s">
        <v>476</v>
      </c>
      <c r="H253" s="281"/>
      <c r="I253" s="282"/>
      <c r="J253" s="11"/>
    </row>
    <row r="254" spans="1:13" s="12" customFormat="1" ht="33.6" customHeight="1">
      <c r="A254" s="163" t="s">
        <v>14</v>
      </c>
      <c r="B254" s="275" t="s">
        <v>74</v>
      </c>
      <c r="C254" s="276"/>
      <c r="D254" s="275" t="s">
        <v>94</v>
      </c>
      <c r="E254" s="277"/>
      <c r="F254" s="276"/>
      <c r="G254" s="288" t="s">
        <v>475</v>
      </c>
      <c r="H254" s="289"/>
      <c r="I254" s="290"/>
      <c r="J254" s="11"/>
    </row>
    <row r="255" spans="1:13" s="12" customFormat="1" ht="86.4" customHeight="1">
      <c r="A255" s="163" t="s">
        <v>15</v>
      </c>
      <c r="B255" s="275" t="s">
        <v>75</v>
      </c>
      <c r="C255" s="276"/>
      <c r="D255" s="275" t="s">
        <v>76</v>
      </c>
      <c r="E255" s="277"/>
      <c r="F255" s="276"/>
      <c r="G255" s="288" t="s">
        <v>474</v>
      </c>
      <c r="H255" s="289"/>
      <c r="I255" s="290"/>
      <c r="J255" s="11"/>
    </row>
    <row r="256" spans="1:13" s="12" customFormat="1" ht="73.2" customHeight="1">
      <c r="A256" s="163" t="s">
        <v>16</v>
      </c>
      <c r="B256" s="275" t="s">
        <v>77</v>
      </c>
      <c r="C256" s="276"/>
      <c r="D256" s="275" t="s">
        <v>78</v>
      </c>
      <c r="E256" s="277"/>
      <c r="F256" s="276"/>
      <c r="G256" s="280" t="s">
        <v>473</v>
      </c>
      <c r="H256" s="281"/>
      <c r="I256" s="282"/>
      <c r="J256" s="11"/>
    </row>
    <row r="257" spans="1:10" s="12" customFormat="1" ht="48" customHeight="1">
      <c r="A257" s="163" t="s">
        <v>17</v>
      </c>
      <c r="B257" s="275" t="s">
        <v>79</v>
      </c>
      <c r="C257" s="276"/>
      <c r="D257" s="275" t="s">
        <v>80</v>
      </c>
      <c r="E257" s="277"/>
      <c r="F257" s="276"/>
      <c r="G257" s="280" t="s">
        <v>472</v>
      </c>
      <c r="H257" s="281"/>
      <c r="I257" s="282"/>
      <c r="J257" s="11"/>
    </row>
    <row r="258" spans="1:10" s="12" customFormat="1" ht="48" customHeight="1">
      <c r="A258" s="163" t="s">
        <v>18</v>
      </c>
      <c r="B258" s="275" t="s">
        <v>81</v>
      </c>
      <c r="C258" s="276"/>
      <c r="D258" s="275" t="s">
        <v>82</v>
      </c>
      <c r="E258" s="277"/>
      <c r="F258" s="276"/>
      <c r="G258" s="288" t="s">
        <v>471</v>
      </c>
      <c r="H258" s="289"/>
      <c r="I258" s="290"/>
      <c r="J258" s="11"/>
    </row>
    <row r="259" spans="1:10" s="12" customFormat="1" ht="47.4" customHeight="1">
      <c r="A259" s="163" t="s">
        <v>19</v>
      </c>
      <c r="B259" s="275" t="s">
        <v>83</v>
      </c>
      <c r="C259" s="276"/>
      <c r="D259" s="275" t="s">
        <v>84</v>
      </c>
      <c r="E259" s="277"/>
      <c r="F259" s="276"/>
      <c r="G259" s="288" t="s">
        <v>470</v>
      </c>
      <c r="H259" s="289"/>
      <c r="I259" s="290"/>
      <c r="J259" s="11"/>
    </row>
    <row r="260" spans="1:10" s="12" customFormat="1" ht="61.2" customHeight="1">
      <c r="A260" s="163" t="s">
        <v>20</v>
      </c>
      <c r="B260" s="275" t="s">
        <v>85</v>
      </c>
      <c r="C260" s="276"/>
      <c r="D260" s="275" t="s">
        <v>86</v>
      </c>
      <c r="E260" s="277"/>
      <c r="F260" s="276"/>
      <c r="G260" s="280" t="s">
        <v>469</v>
      </c>
      <c r="H260" s="281"/>
      <c r="I260" s="282"/>
      <c r="J260" s="11"/>
    </row>
  </sheetData>
  <mergeCells count="282">
    <mergeCell ref="A67:I67"/>
    <mergeCell ref="A68:I68"/>
    <mergeCell ref="A66:I66"/>
    <mergeCell ref="A60:I60"/>
    <mergeCell ref="A61:I61"/>
    <mergeCell ref="A62:I62"/>
    <mergeCell ref="A63:I63"/>
    <mergeCell ref="A64:I64"/>
    <mergeCell ref="A65:I65"/>
    <mergeCell ref="A239:I239"/>
    <mergeCell ref="A240:I240"/>
    <mergeCell ref="D183:F183"/>
    <mergeCell ref="G183:I183"/>
    <mergeCell ref="B185:C185"/>
    <mergeCell ref="D185:F185"/>
    <mergeCell ref="G185:I185"/>
    <mergeCell ref="B182:C182"/>
    <mergeCell ref="G190:I190"/>
    <mergeCell ref="B191:C191"/>
    <mergeCell ref="D191:F191"/>
    <mergeCell ref="G191:I191"/>
    <mergeCell ref="A188:A189"/>
    <mergeCell ref="B188:C189"/>
    <mergeCell ref="D188:F188"/>
    <mergeCell ref="G188:I188"/>
    <mergeCell ref="D189:F189"/>
    <mergeCell ref="G189:I189"/>
    <mergeCell ref="K243:M243"/>
    <mergeCell ref="A126:I126"/>
    <mergeCell ref="K126:M126"/>
    <mergeCell ref="A120:I120"/>
    <mergeCell ref="A121:I121"/>
    <mergeCell ref="A122:I122"/>
    <mergeCell ref="A123:I123"/>
    <mergeCell ref="A124:I124"/>
    <mergeCell ref="A125:I125"/>
    <mergeCell ref="D190:F190"/>
    <mergeCell ref="K174:M174"/>
    <mergeCell ref="A176:I176"/>
    <mergeCell ref="A177:I177"/>
    <mergeCell ref="A178:I178"/>
    <mergeCell ref="A179:I179"/>
    <mergeCell ref="A180:I180"/>
    <mergeCell ref="A153:F153"/>
    <mergeCell ref="B184:C184"/>
    <mergeCell ref="D184:F184"/>
    <mergeCell ref="G184:I184"/>
    <mergeCell ref="B190:C190"/>
    <mergeCell ref="D182:F182"/>
    <mergeCell ref="G182:I182"/>
    <mergeCell ref="B183:C183"/>
    <mergeCell ref="A85:F85"/>
    <mergeCell ref="A97:F97"/>
    <mergeCell ref="D145:F145"/>
    <mergeCell ref="G145:I145"/>
    <mergeCell ref="B146:C146"/>
    <mergeCell ref="D146:F146"/>
    <mergeCell ref="G146:I146"/>
    <mergeCell ref="D135:F135"/>
    <mergeCell ref="G135:I135"/>
    <mergeCell ref="B136:C136"/>
    <mergeCell ref="G139:I139"/>
    <mergeCell ref="B135:C135"/>
    <mergeCell ref="D138:F138"/>
    <mergeCell ref="G144:I144"/>
    <mergeCell ref="B145:C145"/>
    <mergeCell ref="G138:I138"/>
    <mergeCell ref="D144:F144"/>
    <mergeCell ref="D142:F142"/>
    <mergeCell ref="B139:C139"/>
    <mergeCell ref="D139:F139"/>
    <mergeCell ref="G141:I143"/>
    <mergeCell ref="B140:C140"/>
    <mergeCell ref="G140:I140"/>
    <mergeCell ref="A128:F128"/>
    <mergeCell ref="A154:F154"/>
    <mergeCell ref="B186:C186"/>
    <mergeCell ref="D186:F186"/>
    <mergeCell ref="G186:I186"/>
    <mergeCell ref="B187:C187"/>
    <mergeCell ref="D187:F187"/>
    <mergeCell ref="G187:I187"/>
    <mergeCell ref="A168:I168"/>
    <mergeCell ref="A169:I169"/>
    <mergeCell ref="A170:I170"/>
    <mergeCell ref="A171:I171"/>
    <mergeCell ref="A172:I172"/>
    <mergeCell ref="A173:I173"/>
    <mergeCell ref="A174:I174"/>
    <mergeCell ref="A100:F100"/>
    <mergeCell ref="B150:C150"/>
    <mergeCell ref="D150:F150"/>
    <mergeCell ref="G150:I150"/>
    <mergeCell ref="A141:A143"/>
    <mergeCell ref="D143:F143"/>
    <mergeCell ref="G130:I130"/>
    <mergeCell ref="B134:C134"/>
    <mergeCell ref="B141:C143"/>
    <mergeCell ref="D141:F141"/>
    <mergeCell ref="B148:C148"/>
    <mergeCell ref="D148:F148"/>
    <mergeCell ref="G148:I148"/>
    <mergeCell ref="B149:C149"/>
    <mergeCell ref="D149:F149"/>
    <mergeCell ref="G149:I149"/>
    <mergeCell ref="B144:C144"/>
    <mergeCell ref="A119:G119"/>
    <mergeCell ref="G74:I74"/>
    <mergeCell ref="B73:C73"/>
    <mergeCell ref="D73:F73"/>
    <mergeCell ref="G73:I73"/>
    <mergeCell ref="B74:C74"/>
    <mergeCell ref="D74:F74"/>
    <mergeCell ref="B80:C80"/>
    <mergeCell ref="D80:F80"/>
    <mergeCell ref="B151:C151"/>
    <mergeCell ref="D151:F151"/>
    <mergeCell ref="G151:I151"/>
    <mergeCell ref="G136:I136"/>
    <mergeCell ref="B131:C131"/>
    <mergeCell ref="D131:F131"/>
    <mergeCell ref="B129:C129"/>
    <mergeCell ref="D129:F129"/>
    <mergeCell ref="G129:I129"/>
    <mergeCell ref="B130:C130"/>
    <mergeCell ref="D130:F130"/>
    <mergeCell ref="G133:I133"/>
    <mergeCell ref="B132:C132"/>
    <mergeCell ref="D132:F132"/>
    <mergeCell ref="D133:F133"/>
    <mergeCell ref="D137:F137"/>
    <mergeCell ref="H1:I1"/>
    <mergeCell ref="A2:F2"/>
    <mergeCell ref="A3:F3"/>
    <mergeCell ref="H4:I4"/>
    <mergeCell ref="A5:F5"/>
    <mergeCell ref="A31:F31"/>
    <mergeCell ref="A42:I42"/>
    <mergeCell ref="A43:M43"/>
    <mergeCell ref="H44:I44"/>
    <mergeCell ref="J34:J35"/>
    <mergeCell ref="B37:G37"/>
    <mergeCell ref="D35:G35"/>
    <mergeCell ref="A1:C1"/>
    <mergeCell ref="A29:G29"/>
    <mergeCell ref="A28:C28"/>
    <mergeCell ref="D28:F28"/>
    <mergeCell ref="A21:F21"/>
    <mergeCell ref="A11:B11"/>
    <mergeCell ref="C11:F11"/>
    <mergeCell ref="A27:F27"/>
    <mergeCell ref="A26:F26"/>
    <mergeCell ref="A25:F25"/>
    <mergeCell ref="A24:F24"/>
    <mergeCell ref="A23:F23"/>
    <mergeCell ref="B83:C83"/>
    <mergeCell ref="D83:F83"/>
    <mergeCell ref="G83:I83"/>
    <mergeCell ref="G81:I81"/>
    <mergeCell ref="B82:C82"/>
    <mergeCell ref="G75:I75"/>
    <mergeCell ref="B76:C76"/>
    <mergeCell ref="D76:F76"/>
    <mergeCell ref="G76:I76"/>
    <mergeCell ref="B77:C77"/>
    <mergeCell ref="D77:F77"/>
    <mergeCell ref="G77:I77"/>
    <mergeCell ref="B78:C78"/>
    <mergeCell ref="D78:F78"/>
    <mergeCell ref="G78:I78"/>
    <mergeCell ref="B79:C79"/>
    <mergeCell ref="D79:F79"/>
    <mergeCell ref="D75:F75"/>
    <mergeCell ref="A247:H247"/>
    <mergeCell ref="B248:C248"/>
    <mergeCell ref="D248:F248"/>
    <mergeCell ref="G248:I248"/>
    <mergeCell ref="B252:C252"/>
    <mergeCell ref="D252:F252"/>
    <mergeCell ref="G252:I252"/>
    <mergeCell ref="G80:I80"/>
    <mergeCell ref="B81:C81"/>
    <mergeCell ref="D81:F81"/>
    <mergeCell ref="B147:C147"/>
    <mergeCell ref="D147:F147"/>
    <mergeCell ref="G147:I147"/>
    <mergeCell ref="A99:F99"/>
    <mergeCell ref="G131:I131"/>
    <mergeCell ref="G132:I132"/>
    <mergeCell ref="B133:C133"/>
    <mergeCell ref="G137:I137"/>
    <mergeCell ref="B138:C138"/>
    <mergeCell ref="D140:F140"/>
    <mergeCell ref="B137:C137"/>
    <mergeCell ref="D134:F134"/>
    <mergeCell ref="G134:I134"/>
    <mergeCell ref="D136:F136"/>
    <mergeCell ref="B253:C253"/>
    <mergeCell ref="D253:F253"/>
    <mergeCell ref="G253:I253"/>
    <mergeCell ref="B254:C254"/>
    <mergeCell ref="D254:F254"/>
    <mergeCell ref="G254:I254"/>
    <mergeCell ref="B255:C255"/>
    <mergeCell ref="D255:F255"/>
    <mergeCell ref="G255:I255"/>
    <mergeCell ref="B256:C256"/>
    <mergeCell ref="D256:F256"/>
    <mergeCell ref="G256:I256"/>
    <mergeCell ref="B257:C257"/>
    <mergeCell ref="D257:F257"/>
    <mergeCell ref="G257:I257"/>
    <mergeCell ref="B259:C259"/>
    <mergeCell ref="D259:F259"/>
    <mergeCell ref="G259:I259"/>
    <mergeCell ref="B260:C260"/>
    <mergeCell ref="D260:F260"/>
    <mergeCell ref="G260:I260"/>
    <mergeCell ref="B258:C258"/>
    <mergeCell ref="B102:I102"/>
    <mergeCell ref="A181:I181"/>
    <mergeCell ref="D258:F258"/>
    <mergeCell ref="G258:I258"/>
    <mergeCell ref="A245:I245"/>
    <mergeCell ref="A246:I246"/>
    <mergeCell ref="A237:I237"/>
    <mergeCell ref="A238:I238"/>
    <mergeCell ref="B249:C249"/>
    <mergeCell ref="D249:F249"/>
    <mergeCell ref="G249:I249"/>
    <mergeCell ref="B250:C250"/>
    <mergeCell ref="D250:F250"/>
    <mergeCell ref="G250:I250"/>
    <mergeCell ref="B251:C251"/>
    <mergeCell ref="D251:F251"/>
    <mergeCell ref="G251:I251"/>
    <mergeCell ref="A241:I241"/>
    <mergeCell ref="A242:I242"/>
    <mergeCell ref="A243:I243"/>
    <mergeCell ref="A244:I244"/>
    <mergeCell ref="A236:G236"/>
    <mergeCell ref="A167:G167"/>
    <mergeCell ref="A59:G59"/>
    <mergeCell ref="A41:G41"/>
    <mergeCell ref="A39:G39"/>
    <mergeCell ref="G79:I79"/>
    <mergeCell ref="B69:C69"/>
    <mergeCell ref="D69:F69"/>
    <mergeCell ref="G69:I69"/>
    <mergeCell ref="B70:C70"/>
    <mergeCell ref="D70:F70"/>
    <mergeCell ref="G70:I70"/>
    <mergeCell ref="B71:C71"/>
    <mergeCell ref="D71:F71"/>
    <mergeCell ref="G71:I71"/>
    <mergeCell ref="B72:C72"/>
    <mergeCell ref="D72:F72"/>
    <mergeCell ref="G72:I72"/>
    <mergeCell ref="D82:F82"/>
    <mergeCell ref="G82:I82"/>
    <mergeCell ref="A194:F194"/>
    <mergeCell ref="A195:F195"/>
    <mergeCell ref="B75:C75"/>
    <mergeCell ref="A22:F22"/>
    <mergeCell ref="A20:B20"/>
    <mergeCell ref="C20:F20"/>
    <mergeCell ref="A19:B19"/>
    <mergeCell ref="C19:F19"/>
    <mergeCell ref="A18:B18"/>
    <mergeCell ref="C18:F18"/>
    <mergeCell ref="A17:B17"/>
    <mergeCell ref="C17:F17"/>
    <mergeCell ref="A16:B16"/>
    <mergeCell ref="C16:F16"/>
    <mergeCell ref="A15:B15"/>
    <mergeCell ref="C15:F15"/>
    <mergeCell ref="A14:B14"/>
    <mergeCell ref="C14:F14"/>
    <mergeCell ref="A13:B13"/>
    <mergeCell ref="C13:F13"/>
    <mergeCell ref="A12:B12"/>
    <mergeCell ref="C12:F12"/>
  </mergeCells>
  <hyperlinks>
    <hyperlink ref="C17" r:id="rId1" xr:uid="{0135FFC0-DCDB-4E3E-A42A-C0DE390DA9AB}"/>
  </hyperlinks>
  <pageMargins left="0.70866141732283472" right="0.70866141732283472" top="0.74803149606299213" bottom="0.74803149606299213" header="0.31496062992125984" footer="0.31496062992125984"/>
  <pageSetup paperSize="9" scale="9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43E-E451-4A90-9B16-66BE6FE8A151}">
  <dimension ref="A1:AA37"/>
  <sheetViews>
    <sheetView tabSelected="1" topLeftCell="A23" workbookViewId="0">
      <selection activeCell="B23" sqref="B23:G23"/>
    </sheetView>
  </sheetViews>
  <sheetFormatPr defaultRowHeight="12"/>
  <cols>
    <col min="2" max="2" width="14.7109375" customWidth="1"/>
    <col min="5" max="5" width="14.140625" customWidth="1"/>
    <col min="8" max="8" width="23" customWidth="1"/>
    <col min="10" max="10" width="16.7109375" customWidth="1"/>
    <col min="11" max="11" width="15.7109375" customWidth="1"/>
  </cols>
  <sheetData>
    <row r="1" spans="1:27" ht="15.6">
      <c r="A1" s="72"/>
      <c r="B1" s="72"/>
      <c r="C1" s="72"/>
      <c r="D1" s="72"/>
      <c r="E1" s="72"/>
      <c r="F1" s="72"/>
      <c r="G1" s="72"/>
      <c r="H1" s="72"/>
      <c r="I1" s="72"/>
      <c r="J1" s="72"/>
      <c r="K1" s="72"/>
      <c r="L1" s="72"/>
      <c r="M1" s="72"/>
      <c r="N1" s="72"/>
      <c r="O1" s="72"/>
      <c r="P1" s="72"/>
      <c r="Q1" s="72"/>
      <c r="R1" s="72"/>
      <c r="S1" s="72"/>
      <c r="T1" s="76"/>
      <c r="U1" s="76"/>
      <c r="V1" s="76"/>
      <c r="W1" s="76"/>
      <c r="X1" s="76"/>
      <c r="Y1" s="76"/>
      <c r="Z1" s="76"/>
      <c r="AA1" s="76"/>
    </row>
    <row r="2" spans="1:27" ht="15.6">
      <c r="A2" s="436" t="s">
        <v>279</v>
      </c>
      <c r="B2" s="436"/>
      <c r="C2" s="436"/>
      <c r="D2" s="436"/>
      <c r="E2" s="436"/>
      <c r="F2" s="436"/>
      <c r="G2" s="436"/>
      <c r="H2" s="436"/>
      <c r="I2" s="436"/>
      <c r="J2" s="436"/>
      <c r="K2" s="437"/>
      <c r="L2" s="72"/>
      <c r="M2" s="72"/>
      <c r="N2" s="72"/>
      <c r="O2" s="72"/>
      <c r="P2" s="72"/>
      <c r="Q2" s="72"/>
      <c r="R2" s="72"/>
      <c r="S2" s="72"/>
      <c r="T2" s="76"/>
      <c r="U2" s="76"/>
      <c r="V2" s="76"/>
      <c r="W2" s="76"/>
      <c r="X2" s="76"/>
      <c r="Y2" s="76"/>
      <c r="Z2" s="76"/>
      <c r="AA2" s="76"/>
    </row>
    <row r="3" spans="1:27" ht="15.6">
      <c r="A3" s="436"/>
      <c r="B3" s="436"/>
      <c r="C3" s="436"/>
      <c r="D3" s="436"/>
      <c r="E3" s="436"/>
      <c r="F3" s="436"/>
      <c r="G3" s="436"/>
      <c r="H3" s="436"/>
      <c r="I3" s="436"/>
      <c r="J3" s="436"/>
      <c r="K3" s="437"/>
      <c r="L3" s="72"/>
      <c r="M3" s="72"/>
      <c r="N3" s="72"/>
      <c r="O3" s="72"/>
      <c r="P3" s="72"/>
      <c r="Q3" s="72"/>
      <c r="R3" s="72"/>
      <c r="S3" s="72"/>
      <c r="T3" s="76"/>
      <c r="U3" s="76"/>
      <c r="V3" s="76"/>
      <c r="W3" s="76"/>
      <c r="X3" s="76"/>
      <c r="Y3" s="76"/>
      <c r="Z3" s="76"/>
      <c r="AA3" s="76"/>
    </row>
    <row r="4" spans="1:27" ht="16.2" thickBot="1">
      <c r="A4" s="82"/>
      <c r="B4" s="82"/>
      <c r="C4" s="82"/>
      <c r="D4" s="82"/>
      <c r="E4" s="82"/>
      <c r="F4" s="82"/>
      <c r="G4" s="82"/>
      <c r="H4" s="82"/>
      <c r="I4" s="82"/>
      <c r="J4" s="82"/>
      <c r="K4" s="72"/>
      <c r="L4" s="72"/>
      <c r="M4" s="72"/>
      <c r="N4" s="72"/>
      <c r="O4" s="72"/>
      <c r="P4" s="72"/>
      <c r="Q4" s="72"/>
      <c r="R4" s="72"/>
      <c r="S4" s="72"/>
      <c r="T4" s="76"/>
      <c r="U4" s="76"/>
      <c r="V4" s="76"/>
      <c r="W4" s="76"/>
      <c r="X4" s="76"/>
      <c r="Y4" s="76"/>
      <c r="Z4" s="76"/>
      <c r="AA4" s="76"/>
    </row>
    <row r="5" spans="1:27" ht="79.5" customHeight="1">
      <c r="A5" s="438" t="s">
        <v>280</v>
      </c>
      <c r="B5" s="439"/>
      <c r="C5" s="439" t="s">
        <v>281</v>
      </c>
      <c r="D5" s="439"/>
      <c r="E5" s="439"/>
      <c r="F5" s="439" t="s">
        <v>282</v>
      </c>
      <c r="G5" s="439"/>
      <c r="H5" s="439"/>
      <c r="I5" s="439" t="s">
        <v>283</v>
      </c>
      <c r="J5" s="432"/>
      <c r="K5" s="84" t="s">
        <v>284</v>
      </c>
      <c r="L5" s="72"/>
      <c r="M5" s="72"/>
      <c r="N5" s="72"/>
      <c r="O5" s="72"/>
      <c r="P5" s="72"/>
      <c r="Q5" s="72"/>
      <c r="R5" s="72"/>
      <c r="S5" s="72"/>
      <c r="T5" s="76"/>
      <c r="U5" s="76"/>
      <c r="V5" s="76"/>
      <c r="W5" s="76"/>
      <c r="X5" s="76"/>
      <c r="Y5" s="76"/>
      <c r="Z5" s="76"/>
      <c r="AA5" s="76"/>
    </row>
    <row r="6" spans="1:27" ht="21" customHeight="1">
      <c r="A6" s="433"/>
      <c r="B6" s="434"/>
      <c r="C6" s="435"/>
      <c r="D6" s="434"/>
      <c r="E6" s="434"/>
      <c r="F6" s="435"/>
      <c r="G6" s="434"/>
      <c r="H6" s="434"/>
      <c r="I6" s="435"/>
      <c r="J6" s="434"/>
      <c r="K6" s="86"/>
      <c r="L6" s="72"/>
      <c r="M6" s="72"/>
      <c r="N6" s="72"/>
      <c r="O6" s="72"/>
      <c r="P6" s="72"/>
      <c r="Q6" s="72"/>
      <c r="R6" s="72"/>
      <c r="S6" s="72"/>
      <c r="T6" s="76"/>
      <c r="U6" s="76"/>
      <c r="V6" s="76"/>
      <c r="W6" s="76"/>
      <c r="X6" s="76"/>
      <c r="Y6" s="76"/>
      <c r="Z6" s="76"/>
      <c r="AA6" s="76"/>
    </row>
    <row r="7" spans="1:27" ht="21" customHeight="1">
      <c r="A7" s="433"/>
      <c r="B7" s="434"/>
      <c r="C7" s="435"/>
      <c r="D7" s="434"/>
      <c r="E7" s="434"/>
      <c r="F7" s="435"/>
      <c r="G7" s="434"/>
      <c r="H7" s="434"/>
      <c r="I7" s="435"/>
      <c r="J7" s="434"/>
      <c r="K7" s="86"/>
      <c r="L7" s="72"/>
      <c r="M7" s="72"/>
      <c r="N7" s="72"/>
      <c r="O7" s="72"/>
      <c r="P7" s="72"/>
      <c r="Q7" s="72"/>
      <c r="R7" s="72"/>
      <c r="S7" s="72"/>
      <c r="T7" s="76"/>
      <c r="U7" s="76"/>
      <c r="V7" s="76"/>
      <c r="W7" s="76"/>
      <c r="X7" s="76"/>
      <c r="Y7" s="76"/>
      <c r="Z7" s="76"/>
      <c r="AA7" s="76"/>
    </row>
    <row r="8" spans="1:27" ht="21" customHeight="1">
      <c r="A8" s="433"/>
      <c r="B8" s="434"/>
      <c r="C8" s="435"/>
      <c r="D8" s="434"/>
      <c r="E8" s="434"/>
      <c r="F8" s="435"/>
      <c r="G8" s="434"/>
      <c r="H8" s="434"/>
      <c r="I8" s="435"/>
      <c r="J8" s="434"/>
      <c r="K8" s="86"/>
      <c r="L8" s="72"/>
      <c r="M8" s="72"/>
      <c r="N8" s="72"/>
      <c r="O8" s="72"/>
      <c r="P8" s="72"/>
      <c r="Q8" s="72"/>
      <c r="R8" s="72"/>
      <c r="S8" s="72"/>
      <c r="T8" s="76"/>
      <c r="U8" s="76"/>
      <c r="V8" s="76"/>
      <c r="W8" s="76"/>
      <c r="X8" s="76"/>
      <c r="Y8" s="76"/>
      <c r="Z8" s="76"/>
      <c r="AA8" s="76"/>
    </row>
    <row r="9" spans="1:27" ht="21" customHeight="1">
      <c r="A9" s="433"/>
      <c r="B9" s="434"/>
      <c r="C9" s="435"/>
      <c r="D9" s="434"/>
      <c r="E9" s="434"/>
      <c r="F9" s="435"/>
      <c r="G9" s="434"/>
      <c r="H9" s="434"/>
      <c r="I9" s="435"/>
      <c r="J9" s="434"/>
      <c r="K9" s="86"/>
      <c r="L9" s="72"/>
      <c r="M9" s="72"/>
      <c r="N9" s="72"/>
      <c r="O9" s="72"/>
      <c r="P9" s="72"/>
      <c r="Q9" s="72"/>
      <c r="R9" s="72"/>
      <c r="S9" s="72"/>
      <c r="T9" s="76"/>
      <c r="U9" s="76"/>
      <c r="V9" s="76"/>
      <c r="W9" s="76"/>
      <c r="X9" s="76"/>
      <c r="Y9" s="76"/>
      <c r="Z9" s="76"/>
      <c r="AA9" s="76"/>
    </row>
    <row r="10" spans="1:27" ht="48.9" customHeight="1" thickBot="1">
      <c r="A10" s="430" t="s">
        <v>285</v>
      </c>
      <c r="B10" s="430"/>
      <c r="C10" s="430"/>
      <c r="D10" s="430"/>
      <c r="E10" s="430"/>
      <c r="F10" s="430"/>
      <c r="G10" s="430"/>
      <c r="H10" s="430"/>
      <c r="I10" s="430"/>
      <c r="J10" s="430"/>
      <c r="K10" s="430"/>
      <c r="L10" s="72"/>
      <c r="M10" s="72"/>
      <c r="N10" s="72"/>
      <c r="O10" s="72"/>
      <c r="P10" s="72"/>
      <c r="Q10" s="72"/>
      <c r="R10" s="72"/>
      <c r="S10" s="72"/>
      <c r="T10" s="76"/>
      <c r="U10" s="76"/>
      <c r="V10" s="76"/>
      <c r="W10" s="76"/>
      <c r="X10" s="76"/>
      <c r="Y10" s="76"/>
      <c r="Z10" s="76"/>
      <c r="AA10" s="76"/>
    </row>
    <row r="11" spans="1:27" ht="48.9" customHeight="1">
      <c r="A11" s="431" t="s">
        <v>286</v>
      </c>
      <c r="B11" s="419"/>
      <c r="C11" s="432" t="s">
        <v>281</v>
      </c>
      <c r="D11" s="418"/>
      <c r="E11" s="419"/>
      <c r="F11" s="432" t="s">
        <v>287</v>
      </c>
      <c r="G11" s="418"/>
      <c r="H11" s="419"/>
      <c r="I11" s="432" t="s">
        <v>288</v>
      </c>
      <c r="J11" s="420"/>
      <c r="K11" s="87"/>
      <c r="L11" s="72"/>
      <c r="M11" s="72"/>
      <c r="N11" s="72"/>
      <c r="O11" s="72"/>
      <c r="P11" s="72"/>
      <c r="Q11" s="72"/>
      <c r="R11" s="72"/>
      <c r="S11" s="72"/>
      <c r="T11" s="76"/>
      <c r="U11" s="76"/>
      <c r="V11" s="76"/>
      <c r="W11" s="76"/>
      <c r="X11" s="76"/>
      <c r="Y11" s="76"/>
      <c r="Z11" s="76"/>
      <c r="AA11" s="76"/>
    </row>
    <row r="12" spans="1:27" ht="21" customHeight="1">
      <c r="A12" s="242"/>
      <c r="B12" s="239"/>
      <c r="C12" s="237"/>
      <c r="D12" s="238"/>
      <c r="E12" s="239"/>
      <c r="F12" s="237"/>
      <c r="G12" s="238"/>
      <c r="H12" s="239"/>
      <c r="I12" s="237"/>
      <c r="J12" s="410"/>
      <c r="K12" s="87"/>
      <c r="L12" s="72"/>
      <c r="M12" s="72"/>
      <c r="N12" s="72"/>
      <c r="O12" s="72"/>
      <c r="P12" s="72"/>
      <c r="Q12" s="72"/>
      <c r="R12" s="72"/>
      <c r="S12" s="72"/>
      <c r="T12" s="76"/>
      <c r="U12" s="76"/>
      <c r="V12" s="76"/>
      <c r="W12" s="76"/>
      <c r="X12" s="76"/>
      <c r="Y12" s="76"/>
      <c r="Z12" s="76"/>
      <c r="AA12" s="76"/>
    </row>
    <row r="13" spans="1:27" ht="21" customHeight="1">
      <c r="A13" s="242"/>
      <c r="B13" s="239"/>
      <c r="C13" s="237"/>
      <c r="D13" s="238"/>
      <c r="E13" s="239"/>
      <c r="F13" s="237"/>
      <c r="G13" s="238"/>
      <c r="H13" s="239"/>
      <c r="I13" s="237"/>
      <c r="J13" s="410"/>
      <c r="K13" s="87"/>
      <c r="L13" s="72"/>
      <c r="M13" s="72"/>
      <c r="N13" s="72"/>
      <c r="O13" s="72"/>
      <c r="P13" s="72"/>
      <c r="Q13" s="72"/>
      <c r="R13" s="72"/>
      <c r="S13" s="72"/>
      <c r="T13" s="76"/>
      <c r="U13" s="76"/>
      <c r="V13" s="76"/>
      <c r="W13" s="76"/>
      <c r="X13" s="76"/>
      <c r="Y13" s="76"/>
      <c r="Z13" s="76"/>
      <c r="AA13" s="76"/>
    </row>
    <row r="14" spans="1:27" ht="21" customHeight="1">
      <c r="A14" s="242"/>
      <c r="B14" s="239"/>
      <c r="C14" s="237"/>
      <c r="D14" s="238"/>
      <c r="E14" s="239"/>
      <c r="F14" s="237"/>
      <c r="G14" s="238"/>
      <c r="H14" s="239"/>
      <c r="I14" s="237"/>
      <c r="J14" s="410"/>
      <c r="K14" s="87"/>
      <c r="L14" s="72"/>
      <c r="M14" s="72"/>
      <c r="N14" s="72"/>
      <c r="O14" s="72"/>
      <c r="P14" s="72"/>
      <c r="Q14" s="72"/>
      <c r="R14" s="72"/>
      <c r="S14" s="72"/>
      <c r="T14" s="76"/>
      <c r="U14" s="76"/>
      <c r="V14" s="76"/>
      <c r="W14" s="76"/>
      <c r="X14" s="76"/>
      <c r="Y14" s="76"/>
      <c r="Z14" s="76"/>
      <c r="AA14" s="76"/>
    </row>
    <row r="15" spans="1:27" ht="21" customHeight="1">
      <c r="A15" s="242"/>
      <c r="B15" s="239"/>
      <c r="C15" s="237"/>
      <c r="D15" s="238"/>
      <c r="E15" s="239"/>
      <c r="F15" s="237"/>
      <c r="G15" s="238"/>
      <c r="H15" s="239"/>
      <c r="I15" s="237"/>
      <c r="J15" s="410"/>
      <c r="K15" s="87"/>
      <c r="L15" s="72"/>
      <c r="M15" s="72"/>
      <c r="N15" s="72"/>
      <c r="O15" s="72"/>
      <c r="P15" s="72"/>
      <c r="Q15" s="72"/>
      <c r="R15" s="72"/>
      <c r="S15" s="72"/>
      <c r="T15" s="76"/>
      <c r="U15" s="76"/>
      <c r="V15" s="76"/>
      <c r="W15" s="76"/>
      <c r="X15" s="76"/>
      <c r="Y15" s="76"/>
      <c r="Z15" s="76"/>
      <c r="AA15" s="76"/>
    </row>
    <row r="16" spans="1:27" ht="15.6">
      <c r="A16" s="72"/>
      <c r="B16" s="72"/>
      <c r="C16" s="72"/>
      <c r="D16" s="72"/>
      <c r="E16" s="72"/>
      <c r="F16" s="72"/>
      <c r="G16" s="72"/>
      <c r="H16" s="72"/>
      <c r="I16" s="72"/>
      <c r="J16" s="72"/>
      <c r="K16" s="72"/>
      <c r="L16" s="72"/>
      <c r="M16" s="72"/>
      <c r="N16" s="72"/>
      <c r="O16" s="72"/>
      <c r="P16" s="72"/>
      <c r="Q16" s="72"/>
      <c r="R16" s="72"/>
      <c r="S16" s="72"/>
      <c r="T16" s="76"/>
      <c r="U16" s="76"/>
      <c r="V16" s="76"/>
      <c r="W16" s="76"/>
      <c r="X16" s="76"/>
      <c r="Y16" s="76"/>
      <c r="Z16" s="76"/>
      <c r="AA16" s="76"/>
    </row>
    <row r="17" spans="1:27" ht="15.9" customHeight="1">
      <c r="A17" s="417" t="s">
        <v>289</v>
      </c>
      <c r="B17" s="417"/>
      <c r="C17" s="417"/>
      <c r="D17" s="417"/>
      <c r="E17" s="417"/>
      <c r="F17" s="417"/>
      <c r="G17" s="417"/>
      <c r="H17" s="417"/>
      <c r="I17" s="417"/>
      <c r="J17" s="417"/>
      <c r="K17" s="72"/>
      <c r="L17" s="72"/>
      <c r="M17" s="72"/>
      <c r="N17" s="72"/>
      <c r="O17" s="72"/>
      <c r="P17" s="72"/>
      <c r="Q17" s="72"/>
      <c r="R17" s="72"/>
      <c r="S17" s="72"/>
      <c r="T17" s="76"/>
      <c r="U17" s="76"/>
      <c r="V17" s="76"/>
      <c r="W17" s="76"/>
      <c r="X17" s="76"/>
      <c r="Y17" s="76"/>
      <c r="Z17" s="76"/>
      <c r="AA17" s="76"/>
    </row>
    <row r="18" spans="1:27" ht="16.2" thickBot="1">
      <c r="A18" s="72"/>
      <c r="B18" s="72"/>
      <c r="C18" s="72"/>
      <c r="D18" s="72"/>
      <c r="E18" s="72"/>
      <c r="F18" s="72"/>
      <c r="G18" s="72"/>
      <c r="H18" s="72"/>
      <c r="I18" s="72"/>
      <c r="J18" s="72"/>
      <c r="K18" s="72"/>
      <c r="L18" s="72"/>
      <c r="M18" s="72"/>
      <c r="N18" s="72"/>
      <c r="O18" s="72"/>
      <c r="P18" s="72"/>
      <c r="Q18" s="72"/>
      <c r="R18" s="72"/>
      <c r="S18" s="72"/>
      <c r="T18" s="76"/>
      <c r="U18" s="76"/>
      <c r="V18" s="76"/>
      <c r="W18" s="76"/>
      <c r="X18" s="76"/>
      <c r="Y18" s="76"/>
      <c r="Z18" s="76"/>
      <c r="AA18" s="76"/>
    </row>
    <row r="19" spans="1:27" ht="51" customHeight="1">
      <c r="A19" s="83" t="s">
        <v>290</v>
      </c>
      <c r="B19" s="418" t="s">
        <v>291</v>
      </c>
      <c r="C19" s="418"/>
      <c r="D19" s="418"/>
      <c r="E19" s="418"/>
      <c r="F19" s="418"/>
      <c r="G19" s="419"/>
      <c r="H19" s="418" t="s">
        <v>292</v>
      </c>
      <c r="I19" s="418"/>
      <c r="J19" s="420"/>
      <c r="K19" s="72"/>
      <c r="L19" s="72"/>
      <c r="M19" s="72"/>
      <c r="N19" s="72"/>
      <c r="O19" s="72"/>
      <c r="P19" s="72"/>
      <c r="Q19" s="72"/>
      <c r="R19" s="72"/>
      <c r="S19" s="72"/>
      <c r="T19" s="76"/>
      <c r="U19" s="76"/>
      <c r="V19" s="76"/>
      <c r="W19" s="76"/>
      <c r="X19" s="76"/>
      <c r="Y19" s="76"/>
      <c r="Z19" s="76"/>
      <c r="AA19" s="76"/>
    </row>
    <row r="20" spans="1:27" ht="48" customHeight="1">
      <c r="A20" s="88">
        <v>1</v>
      </c>
      <c r="B20" s="421" t="s">
        <v>293</v>
      </c>
      <c r="C20" s="422"/>
      <c r="D20" s="422"/>
      <c r="E20" s="422"/>
      <c r="F20" s="422"/>
      <c r="G20" s="423"/>
      <c r="H20" s="409" t="s">
        <v>519</v>
      </c>
      <c r="I20" s="238"/>
      <c r="J20" s="410"/>
      <c r="K20" s="72"/>
      <c r="L20" s="72"/>
      <c r="M20" s="72"/>
      <c r="N20" s="72"/>
      <c r="O20" s="72"/>
      <c r="P20" s="72"/>
      <c r="Q20" s="72"/>
      <c r="R20" s="72"/>
      <c r="S20" s="72"/>
      <c r="T20" s="76"/>
      <c r="U20" s="76"/>
      <c r="V20" s="76"/>
      <c r="W20" s="76"/>
      <c r="X20" s="76"/>
      <c r="Y20" s="76"/>
      <c r="Z20" s="76"/>
      <c r="AA20" s="76"/>
    </row>
    <row r="21" spans="1:27" ht="48" customHeight="1">
      <c r="A21" s="88">
        <v>2</v>
      </c>
      <c r="B21" s="421" t="s">
        <v>294</v>
      </c>
      <c r="C21" s="422"/>
      <c r="D21" s="422"/>
      <c r="E21" s="422"/>
      <c r="F21" s="422"/>
      <c r="G21" s="423"/>
      <c r="H21" s="409" t="s">
        <v>522</v>
      </c>
      <c r="I21" s="238"/>
      <c r="J21" s="410"/>
      <c r="K21" s="72"/>
      <c r="L21" s="72"/>
      <c r="M21" s="72"/>
      <c r="N21" s="72"/>
      <c r="O21" s="72"/>
      <c r="P21" s="72"/>
      <c r="Q21" s="72"/>
      <c r="R21" s="72"/>
      <c r="S21" s="72"/>
      <c r="T21" s="76"/>
      <c r="U21" s="76"/>
      <c r="V21" s="76"/>
      <c r="W21" s="76"/>
      <c r="X21" s="76"/>
      <c r="Y21" s="76"/>
      <c r="Z21" s="76"/>
      <c r="AA21" s="76"/>
    </row>
    <row r="22" spans="1:27" s="94" customFormat="1" ht="73.5" customHeight="1">
      <c r="A22" s="93" t="s">
        <v>11</v>
      </c>
      <c r="B22" s="424" t="s">
        <v>301</v>
      </c>
      <c r="C22" s="425"/>
      <c r="D22" s="425"/>
      <c r="E22" s="425"/>
      <c r="F22" s="425"/>
      <c r="G22" s="426"/>
      <c r="H22" s="427" t="s">
        <v>519</v>
      </c>
      <c r="I22" s="428"/>
      <c r="J22" s="429"/>
    </row>
    <row r="23" spans="1:27" ht="409.2" customHeight="1">
      <c r="A23" s="85" t="s">
        <v>521</v>
      </c>
      <c r="B23" s="406" t="s">
        <v>525</v>
      </c>
      <c r="C23" s="407"/>
      <c r="D23" s="407"/>
      <c r="E23" s="407"/>
      <c r="F23" s="407"/>
      <c r="G23" s="408"/>
      <c r="H23" s="409" t="s">
        <v>522</v>
      </c>
      <c r="I23" s="238"/>
      <c r="J23" s="410"/>
      <c r="K23" s="72"/>
      <c r="L23" s="72"/>
      <c r="M23" s="72"/>
      <c r="N23" s="72"/>
      <c r="O23" s="72"/>
      <c r="P23" s="72"/>
      <c r="Q23" s="72"/>
      <c r="R23" s="72"/>
      <c r="S23" s="72"/>
      <c r="T23" s="76"/>
      <c r="U23" s="76"/>
      <c r="V23" s="76"/>
      <c r="W23" s="76"/>
      <c r="X23" s="76"/>
      <c r="Y23" s="76"/>
      <c r="Z23" s="76"/>
      <c r="AA23" s="76"/>
    </row>
    <row r="24" spans="1:27" ht="21" customHeight="1">
      <c r="A24" s="85"/>
      <c r="B24" s="406"/>
      <c r="C24" s="407"/>
      <c r="D24" s="407"/>
      <c r="E24" s="407"/>
      <c r="F24" s="407"/>
      <c r="G24" s="408"/>
      <c r="H24" s="409"/>
      <c r="I24" s="238"/>
      <c r="J24" s="410"/>
      <c r="K24" s="72"/>
      <c r="L24" s="72"/>
      <c r="M24" s="72"/>
      <c r="N24" s="72"/>
      <c r="O24" s="72"/>
      <c r="P24" s="72"/>
      <c r="Q24" s="72"/>
      <c r="R24" s="72"/>
      <c r="S24" s="72"/>
      <c r="T24" s="76"/>
      <c r="U24" s="76"/>
      <c r="V24" s="76"/>
      <c r="W24" s="76"/>
      <c r="X24" s="76"/>
      <c r="Y24" s="76"/>
      <c r="Z24" s="76"/>
      <c r="AA24" s="76"/>
    </row>
    <row r="25" spans="1:27" ht="21" customHeight="1">
      <c r="A25" s="85"/>
      <c r="B25" s="406"/>
      <c r="C25" s="407"/>
      <c r="D25" s="407"/>
      <c r="E25" s="407"/>
      <c r="F25" s="407"/>
      <c r="G25" s="408"/>
      <c r="H25" s="409"/>
      <c r="I25" s="238"/>
      <c r="J25" s="410"/>
      <c r="K25" s="72"/>
      <c r="L25" s="72"/>
      <c r="M25" s="72"/>
      <c r="N25" s="72"/>
      <c r="O25" s="72"/>
      <c r="P25" s="72"/>
      <c r="Q25" s="72"/>
      <c r="R25" s="72"/>
      <c r="S25" s="72"/>
      <c r="T25" s="76"/>
      <c r="U25" s="76"/>
      <c r="V25" s="76"/>
      <c r="W25" s="76"/>
      <c r="X25" s="76"/>
      <c r="Y25" s="76"/>
      <c r="Z25" s="76"/>
      <c r="AA25" s="76"/>
    </row>
    <row r="26" spans="1:27" ht="21" customHeight="1">
      <c r="A26" s="85"/>
      <c r="B26" s="406"/>
      <c r="C26" s="407"/>
      <c r="D26" s="407"/>
      <c r="E26" s="407"/>
      <c r="F26" s="407"/>
      <c r="G26" s="408"/>
      <c r="H26" s="409"/>
      <c r="I26" s="238"/>
      <c r="J26" s="410"/>
      <c r="K26" s="72"/>
      <c r="L26" s="72"/>
      <c r="M26" s="72"/>
      <c r="N26" s="72"/>
      <c r="O26" s="72"/>
      <c r="P26" s="72"/>
      <c r="Q26" s="72"/>
      <c r="R26" s="72"/>
      <c r="S26" s="72"/>
      <c r="T26" s="76"/>
      <c r="U26" s="76"/>
      <c r="V26" s="76"/>
      <c r="W26" s="76"/>
      <c r="X26" s="76"/>
      <c r="Y26" s="76"/>
      <c r="Z26" s="76"/>
      <c r="AA26" s="76"/>
    </row>
    <row r="27" spans="1:27" ht="21" customHeight="1">
      <c r="A27" s="85"/>
      <c r="B27" s="406"/>
      <c r="C27" s="407"/>
      <c r="D27" s="407"/>
      <c r="E27" s="407"/>
      <c r="F27" s="407"/>
      <c r="G27" s="408"/>
      <c r="H27" s="409"/>
      <c r="I27" s="238"/>
      <c r="J27" s="410"/>
      <c r="K27" s="72"/>
      <c r="L27" s="72"/>
      <c r="M27" s="72"/>
      <c r="N27" s="72"/>
      <c r="O27" s="72"/>
      <c r="P27" s="72"/>
      <c r="Q27" s="72"/>
      <c r="R27" s="72"/>
      <c r="S27" s="72"/>
      <c r="T27" s="76"/>
      <c r="U27" s="76"/>
      <c r="V27" s="76"/>
      <c r="W27" s="76"/>
      <c r="X27" s="76"/>
      <c r="Y27" s="76"/>
      <c r="Z27" s="76"/>
      <c r="AA27" s="76"/>
    </row>
    <row r="28" spans="1:27" ht="21" customHeight="1">
      <c r="A28" s="85"/>
      <c r="B28" s="406"/>
      <c r="C28" s="407"/>
      <c r="D28" s="407"/>
      <c r="E28" s="407"/>
      <c r="F28" s="407"/>
      <c r="G28" s="408"/>
      <c r="H28" s="409"/>
      <c r="I28" s="238"/>
      <c r="J28" s="410"/>
      <c r="K28" s="72"/>
      <c r="L28" s="72"/>
      <c r="M28" s="72"/>
      <c r="N28" s="72"/>
      <c r="O28" s="72"/>
      <c r="P28" s="72"/>
      <c r="Q28" s="72"/>
      <c r="R28" s="72"/>
      <c r="S28" s="72"/>
      <c r="T28" s="76"/>
      <c r="U28" s="76"/>
      <c r="V28" s="76"/>
      <c r="W28" s="76"/>
      <c r="X28" s="76"/>
      <c r="Y28" s="76"/>
      <c r="Z28" s="76"/>
      <c r="AA28" s="76"/>
    </row>
    <row r="29" spans="1:27" ht="21" customHeight="1" thickBot="1">
      <c r="A29" s="89"/>
      <c r="B29" s="411"/>
      <c r="C29" s="412"/>
      <c r="D29" s="412"/>
      <c r="E29" s="412"/>
      <c r="F29" s="412"/>
      <c r="G29" s="413"/>
      <c r="H29" s="414"/>
      <c r="I29" s="415"/>
      <c r="J29" s="416"/>
      <c r="K29" s="72"/>
      <c r="L29" s="72"/>
      <c r="M29" s="72"/>
      <c r="N29" s="72"/>
      <c r="O29" s="72"/>
      <c r="P29" s="72"/>
      <c r="Q29" s="72"/>
      <c r="R29" s="72"/>
      <c r="S29" s="72"/>
      <c r="T29" s="76"/>
      <c r="U29" s="76"/>
      <c r="V29" s="76"/>
      <c r="W29" s="76"/>
      <c r="X29" s="76"/>
      <c r="Y29" s="76"/>
      <c r="Z29" s="76"/>
      <c r="AA29" s="76"/>
    </row>
    <row r="30" spans="1:27" ht="15.6">
      <c r="A30" s="72"/>
      <c r="B30" s="72"/>
      <c r="C30" s="72"/>
      <c r="D30" s="72"/>
      <c r="E30" s="72"/>
      <c r="F30" s="72"/>
      <c r="G30" s="72"/>
      <c r="H30" s="72"/>
      <c r="I30" s="72"/>
      <c r="J30" s="72"/>
      <c r="K30" s="72"/>
      <c r="L30" s="72"/>
      <c r="M30" s="72"/>
      <c r="N30" s="72"/>
      <c r="O30" s="72"/>
      <c r="P30" s="72"/>
      <c r="Q30" s="72"/>
      <c r="R30" s="72"/>
      <c r="S30" s="72"/>
      <c r="T30" s="76"/>
      <c r="U30" s="76"/>
      <c r="V30" s="76"/>
      <c r="W30" s="76"/>
      <c r="X30" s="76"/>
      <c r="Y30" s="76"/>
      <c r="Z30" s="76"/>
      <c r="AA30" s="76"/>
    </row>
    <row r="31" spans="1:27" ht="102" customHeight="1">
      <c r="A31" s="399" t="s">
        <v>295</v>
      </c>
      <c r="B31" s="399"/>
      <c r="C31" s="399"/>
      <c r="D31" s="399"/>
      <c r="E31" s="399"/>
      <c r="F31" s="399"/>
      <c r="G31" s="399"/>
      <c r="H31" s="399"/>
      <c r="I31" s="399"/>
      <c r="J31" s="399"/>
      <c r="K31" s="72"/>
      <c r="L31" s="72"/>
      <c r="M31" s="72"/>
      <c r="N31" s="72"/>
      <c r="O31" s="72"/>
      <c r="P31" s="72"/>
      <c r="Q31" s="72"/>
      <c r="R31" s="72"/>
      <c r="S31" s="72"/>
      <c r="T31" s="76"/>
      <c r="U31" s="76"/>
      <c r="V31" s="76"/>
      <c r="W31" s="76"/>
      <c r="X31" s="76"/>
      <c r="Y31" s="76"/>
      <c r="Z31" s="76"/>
      <c r="AA31" s="76"/>
    </row>
    <row r="32" spans="1:27" ht="15.6">
      <c r="A32" s="72"/>
      <c r="B32" s="72"/>
      <c r="C32" s="72"/>
      <c r="D32" s="72"/>
      <c r="E32" s="72"/>
      <c r="F32" s="72"/>
      <c r="G32" s="72"/>
      <c r="H32" s="72"/>
      <c r="I32" s="72"/>
      <c r="J32" s="72"/>
      <c r="K32" s="72"/>
      <c r="L32" s="72"/>
      <c r="M32" s="72"/>
      <c r="N32" s="72"/>
      <c r="O32" s="72"/>
      <c r="P32" s="72"/>
      <c r="Q32" s="72"/>
      <c r="R32" s="72"/>
      <c r="S32" s="72"/>
      <c r="T32" s="76"/>
      <c r="U32" s="76"/>
      <c r="V32" s="76"/>
      <c r="W32" s="76"/>
      <c r="X32" s="76"/>
      <c r="Y32" s="76"/>
      <c r="Z32" s="76"/>
      <c r="AA32" s="76"/>
    </row>
    <row r="33" spans="1:27" ht="15.6">
      <c r="A33" s="72"/>
      <c r="B33" s="72"/>
      <c r="C33" s="72"/>
      <c r="D33" s="72"/>
      <c r="E33" s="72"/>
      <c r="F33" s="72"/>
      <c r="G33" s="72"/>
      <c r="H33" s="72"/>
      <c r="I33" s="72"/>
      <c r="J33" s="72"/>
      <c r="K33" s="72"/>
      <c r="L33" s="72"/>
      <c r="M33" s="72"/>
      <c r="N33" s="72"/>
      <c r="O33" s="72"/>
      <c r="P33" s="72"/>
      <c r="Q33" s="72"/>
      <c r="R33" s="72"/>
      <c r="S33" s="72"/>
      <c r="T33" s="76"/>
      <c r="U33" s="76"/>
      <c r="V33" s="76"/>
      <c r="W33" s="76"/>
      <c r="X33" s="76"/>
      <c r="Y33" s="76"/>
      <c r="Z33" s="76"/>
      <c r="AA33" s="76"/>
    </row>
    <row r="34" spans="1:27" s="92" customFormat="1" ht="29.25" customHeight="1">
      <c r="A34" s="400" t="s">
        <v>296</v>
      </c>
      <c r="B34" s="400"/>
      <c r="C34" s="400"/>
      <c r="D34" s="400"/>
      <c r="E34" s="401" t="s">
        <v>520</v>
      </c>
      <c r="F34" s="402"/>
      <c r="G34" s="402"/>
      <c r="H34" s="402"/>
      <c r="I34" s="402"/>
      <c r="J34" s="402"/>
      <c r="K34" s="91"/>
      <c r="L34" s="91"/>
      <c r="M34" s="91"/>
      <c r="N34" s="91"/>
      <c r="O34" s="91"/>
      <c r="P34" s="91"/>
      <c r="Q34" s="91"/>
      <c r="R34" s="91"/>
      <c r="S34" s="91"/>
      <c r="T34" s="81"/>
      <c r="U34" s="81"/>
      <c r="V34" s="81"/>
      <c r="W34" s="81"/>
      <c r="X34" s="81"/>
      <c r="Y34" s="81"/>
      <c r="Z34" s="81"/>
      <c r="AA34" s="81"/>
    </row>
    <row r="35" spans="1:27" ht="15.6">
      <c r="A35" s="72"/>
      <c r="B35" s="72"/>
      <c r="C35" s="72"/>
      <c r="D35" s="72"/>
      <c r="E35" s="72"/>
      <c r="F35" s="72"/>
      <c r="G35" s="72"/>
      <c r="H35" s="72"/>
      <c r="I35" s="72"/>
      <c r="J35" s="72"/>
      <c r="K35" s="72"/>
      <c r="L35" s="72"/>
      <c r="M35" s="72"/>
      <c r="N35" s="72"/>
      <c r="O35" s="72"/>
      <c r="P35" s="72"/>
      <c r="Q35" s="72"/>
      <c r="R35" s="72"/>
      <c r="S35" s="72"/>
      <c r="T35" s="76"/>
      <c r="U35" s="76"/>
      <c r="V35" s="76"/>
      <c r="W35" s="76"/>
      <c r="X35" s="76"/>
      <c r="Y35" s="76"/>
      <c r="Z35" s="76"/>
      <c r="AA35" s="76"/>
    </row>
    <row r="36" spans="1:27" ht="15.6">
      <c r="A36" s="403" t="s">
        <v>297</v>
      </c>
      <c r="B36" s="403"/>
      <c r="C36" s="403"/>
      <c r="D36" s="403"/>
      <c r="E36" s="404" t="s">
        <v>452</v>
      </c>
      <c r="F36" s="405"/>
      <c r="G36" s="405"/>
      <c r="H36" s="405"/>
      <c r="I36" s="405"/>
      <c r="J36" s="405"/>
      <c r="K36" s="72"/>
      <c r="L36" s="72"/>
      <c r="M36" s="72"/>
      <c r="N36" s="72"/>
      <c r="O36" s="72"/>
      <c r="P36" s="72"/>
      <c r="Q36" s="72"/>
      <c r="R36" s="72"/>
      <c r="S36" s="72"/>
      <c r="T36" s="76"/>
      <c r="U36" s="76"/>
      <c r="V36" s="76"/>
      <c r="W36" s="76"/>
      <c r="X36" s="76"/>
      <c r="Y36" s="76"/>
      <c r="Z36" s="76"/>
      <c r="AA36" s="76"/>
    </row>
    <row r="37" spans="1:27" ht="15.6">
      <c r="A37" s="72"/>
      <c r="B37" s="72"/>
      <c r="C37" s="72"/>
      <c r="D37" s="72"/>
      <c r="E37" s="72"/>
      <c r="F37" s="72"/>
      <c r="G37" s="72"/>
      <c r="H37" s="72"/>
      <c r="I37" s="72"/>
      <c r="J37" s="72"/>
      <c r="K37" s="72"/>
      <c r="L37" s="72"/>
      <c r="M37" s="72"/>
      <c r="N37" s="72"/>
      <c r="O37" s="72"/>
      <c r="P37" s="72"/>
      <c r="Q37" s="72"/>
      <c r="R37" s="72"/>
      <c r="S37" s="72"/>
      <c r="T37" s="76"/>
      <c r="U37" s="76"/>
      <c r="V37" s="76"/>
      <c r="W37" s="76"/>
      <c r="X37" s="76"/>
      <c r="Y37" s="76"/>
      <c r="Z37" s="76"/>
      <c r="AA37" s="76"/>
    </row>
  </sheetData>
  <mergeCells count="70">
    <mergeCell ref="A2:K3"/>
    <mergeCell ref="A5:B5"/>
    <mergeCell ref="C5:E5"/>
    <mergeCell ref="F5:H5"/>
    <mergeCell ref="I5:J5"/>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1:B11"/>
    <mergeCell ref="C11:E11"/>
    <mergeCell ref="F11:H11"/>
    <mergeCell ref="I11:J11"/>
    <mergeCell ref="A13:B13"/>
    <mergeCell ref="C13:E13"/>
    <mergeCell ref="F13:H13"/>
    <mergeCell ref="I13:J13"/>
    <mergeCell ref="A14:B14"/>
    <mergeCell ref="C14:E14"/>
    <mergeCell ref="F14:H14"/>
    <mergeCell ref="I14:J14"/>
    <mergeCell ref="A15:B15"/>
    <mergeCell ref="C15:E15"/>
    <mergeCell ref="F15:H15"/>
    <mergeCell ref="I15:J15"/>
    <mergeCell ref="B22:G22"/>
    <mergeCell ref="H22:J22"/>
    <mergeCell ref="B23:G23"/>
    <mergeCell ref="H23:J23"/>
    <mergeCell ref="A17:J17"/>
    <mergeCell ref="B19:G19"/>
    <mergeCell ref="H19:J19"/>
    <mergeCell ref="B20:G20"/>
    <mergeCell ref="H20:J20"/>
    <mergeCell ref="B21:G21"/>
    <mergeCell ref="H21:J21"/>
    <mergeCell ref="B24:G24"/>
    <mergeCell ref="H24:J24"/>
    <mergeCell ref="B25:G25"/>
    <mergeCell ref="H25:J25"/>
    <mergeCell ref="B26:G26"/>
    <mergeCell ref="H26:J26"/>
    <mergeCell ref="B27:G27"/>
    <mergeCell ref="H27:J27"/>
    <mergeCell ref="B28:G28"/>
    <mergeCell ref="H28:J28"/>
    <mergeCell ref="B29:G29"/>
    <mergeCell ref="H29:J29"/>
    <mergeCell ref="A31:J31"/>
    <mergeCell ref="A34:D34"/>
    <mergeCell ref="E34:J34"/>
    <mergeCell ref="A36:D36"/>
    <mergeCell ref="E36:J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2f2003c66ee54864f22a9092e786809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756c327d2e39c4777d772393681e0fde"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905292-4EB4-43FB-A8A4-2F5FBF843E1B}">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2.xml><?xml version="1.0" encoding="utf-8"?>
<ds:datastoreItem xmlns:ds="http://schemas.openxmlformats.org/officeDocument/2006/customXml" ds:itemID="{E5D09C39-2888-4C0E-BA93-36A3579FC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CCB634-DC3B-4447-9478-DA22AD3C2E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Asta Montrimienė | Diamedica</cp:lastModifiedBy>
  <cp:lastPrinted>2024-01-18T10:22:38Z</cp:lastPrinted>
  <dcterms:created xsi:type="dcterms:W3CDTF">2017-09-04T10:20:10Z</dcterms:created>
  <dcterms:modified xsi:type="dcterms:W3CDTF">2024-01-23T07:36:17Z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