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U:\KONKURSAI\konkursai\Kauno ligoninė\2024\Reag. (701223) 24-01-30\"/>
    </mc:Choice>
  </mc:AlternateContent>
  <xr:revisionPtr revIDLastSave="0" documentId="13_ncr:1_{295C23E7-7998-4B7C-BFD6-DED284DF2BD9}" xr6:coauthVersionLast="47" xr6:coauthVersionMax="47" xr10:uidLastSave="{00000000-0000-0000-0000-000000000000}"/>
  <bookViews>
    <workbookView xWindow="-108" yWindow="-108" windowWidth="30936" windowHeight="16896" xr2:uid="{00000000-000D-0000-FFFF-FFFF00000000}"/>
  </bookViews>
  <sheets>
    <sheet name="Pasiūlymas" sheetId="1" r:id="rId1"/>
    <sheet name="Subtiekėjai ir pried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8" i="1" l="1"/>
  <c r="H257" i="1"/>
  <c r="H34" i="1"/>
  <c r="H35" i="1" s="1"/>
  <c r="H36" i="1"/>
  <c r="H37" i="1" s="1"/>
  <c r="H42" i="1"/>
  <c r="H43" i="1" s="1"/>
  <c r="H44" i="1"/>
  <c r="H45" i="1" s="1"/>
  <c r="H38" i="1"/>
  <c r="I38" i="1" s="1"/>
  <c r="I39" i="1" s="1"/>
  <c r="H40" i="1"/>
  <c r="I40" i="1" s="1"/>
  <c r="I41" i="1" s="1"/>
  <c r="H46" i="1"/>
  <c r="I46" i="1" s="1"/>
  <c r="I47" i="1" s="1"/>
  <c r="H50" i="1"/>
  <c r="I50" i="1" s="1"/>
  <c r="H49" i="1"/>
  <c r="I49" i="1" s="1"/>
  <c r="H54" i="1"/>
  <c r="I54" i="1" s="1"/>
  <c r="H53" i="1"/>
  <c r="I53" i="1" s="1"/>
  <c r="H71" i="1"/>
  <c r="H72" i="1" s="1"/>
  <c r="H58" i="1"/>
  <c r="I58" i="1" s="1"/>
  <c r="H57" i="1"/>
  <c r="H62" i="1"/>
  <c r="I62" i="1" s="1"/>
  <c r="H63" i="1"/>
  <c r="I63" i="1" s="1"/>
  <c r="H64" i="1"/>
  <c r="I64" i="1" s="1"/>
  <c r="H65" i="1"/>
  <c r="I65" i="1" s="1"/>
  <c r="H61" i="1"/>
  <c r="H67" i="1"/>
  <c r="H68" i="1" s="1"/>
  <c r="H69" i="1"/>
  <c r="H70" i="1" s="1"/>
  <c r="I34" i="1" l="1"/>
  <c r="I35" i="1" s="1"/>
  <c r="I36" i="1"/>
  <c r="I37" i="1" s="1"/>
  <c r="H39" i="1"/>
  <c r="I44" i="1"/>
  <c r="I45" i="1" s="1"/>
  <c r="I42" i="1"/>
  <c r="I43" i="1" s="1"/>
  <c r="H41" i="1"/>
  <c r="I55" i="1"/>
  <c r="H51" i="1"/>
  <c r="H55" i="1"/>
  <c r="I51" i="1"/>
  <c r="H47" i="1"/>
  <c r="I71" i="1"/>
  <c r="I72" i="1" s="1"/>
  <c r="H66" i="1"/>
  <c r="H59" i="1"/>
  <c r="I67" i="1"/>
  <c r="I68" i="1" s="1"/>
  <c r="I69" i="1"/>
  <c r="I70" i="1" s="1"/>
  <c r="I61" i="1"/>
  <c r="I66" i="1" s="1"/>
  <c r="I57" i="1"/>
  <c r="I59" i="1" s="1"/>
  <c r="H82" i="1"/>
  <c r="I82" i="1" s="1"/>
  <c r="H83" i="1"/>
  <c r="I83" i="1" s="1"/>
  <c r="H84" i="1"/>
  <c r="I84" i="1" s="1"/>
  <c r="H85" i="1"/>
  <c r="I85" i="1" s="1"/>
  <c r="H86" i="1"/>
  <c r="I86" i="1" s="1"/>
  <c r="H87" i="1"/>
  <c r="I87" i="1" s="1"/>
  <c r="H88" i="1"/>
  <c r="I88" i="1" s="1"/>
  <c r="H89" i="1"/>
  <c r="I89" i="1" s="1"/>
  <c r="H90" i="1"/>
  <c r="I90" i="1" s="1"/>
  <c r="H80" i="1"/>
  <c r="I80" i="1" s="1"/>
  <c r="I91" i="1" l="1"/>
  <c r="H91" i="1"/>
  <c r="H221" i="1"/>
  <c r="H220" i="1"/>
  <c r="H219" i="1"/>
  <c r="H183" i="1"/>
  <c r="I183" i="1" s="1"/>
  <c r="H184" i="1"/>
  <c r="I184" i="1" s="1"/>
  <c r="H259" i="1"/>
  <c r="H260" i="1" s="1"/>
  <c r="H253" i="1"/>
  <c r="H254" i="1" s="1"/>
  <c r="H265" i="1"/>
  <c r="I265" i="1" s="1"/>
  <c r="I266" i="1" s="1"/>
  <c r="H263" i="1"/>
  <c r="I263" i="1" s="1"/>
  <c r="I264" i="1" s="1"/>
  <c r="H261" i="1"/>
  <c r="H262" i="1" s="1"/>
  <c r="I258" i="1"/>
  <c r="H185" i="1" l="1"/>
  <c r="I185" i="1"/>
  <c r="H222" i="1"/>
  <c r="H264" i="1"/>
  <c r="I253" i="1"/>
  <c r="I254" i="1" s="1"/>
  <c r="I261" i="1"/>
  <c r="I262" i="1" s="1"/>
  <c r="H266" i="1"/>
  <c r="I259" i="1"/>
  <c r="I260" i="1" s="1"/>
  <c r="I257" i="1" l="1"/>
  <c r="H255" i="1"/>
  <c r="I255" i="1" s="1"/>
  <c r="I256" i="1" s="1"/>
  <c r="H251" i="1"/>
  <c r="I251" i="1" s="1"/>
  <c r="I252" i="1" s="1"/>
  <c r="H249" i="1"/>
  <c r="I249" i="1" s="1"/>
  <c r="I250" i="1" s="1"/>
  <c r="H247" i="1"/>
  <c r="I247" i="1" s="1"/>
  <c r="I248" i="1" s="1"/>
  <c r="I221" i="1"/>
  <c r="I220" i="1"/>
  <c r="I219" i="1"/>
  <c r="I222" i="1" l="1"/>
  <c r="H256" i="1"/>
  <c r="H250" i="1"/>
  <c r="H252" i="1"/>
  <c r="H248" i="1"/>
  <c r="H153" i="1"/>
  <c r="I153" i="1" s="1"/>
  <c r="H152" i="1"/>
  <c r="I152" i="1" s="1"/>
  <c r="H151" i="1"/>
  <c r="H119" i="1"/>
  <c r="I119" i="1" s="1"/>
  <c r="H118" i="1"/>
  <c r="I118" i="1" s="1"/>
  <c r="H117" i="1"/>
  <c r="I117" i="1" s="1"/>
  <c r="H154" i="1" l="1"/>
  <c r="I151" i="1"/>
  <c r="I154" i="1" s="1"/>
  <c r="I120" i="1"/>
  <c r="H120" i="1"/>
  <c r="G20" i="1" l="1"/>
  <c r="D247" i="1" l="1"/>
  <c r="D249" i="1"/>
</calcChain>
</file>

<file path=xl/sharedStrings.xml><?xml version="1.0" encoding="utf-8"?>
<sst xmlns="http://schemas.openxmlformats.org/spreadsheetml/2006/main" count="651" uniqueCount="490">
  <si>
    <t xml:space="preserve">Eil.
Nr.
</t>
  </si>
  <si>
    <t>Diagnostinių reagentų, medžiagų pavadinimai</t>
  </si>
  <si>
    <t>Techniniai ir kokybiniai reikalavimai tyrimams</t>
  </si>
  <si>
    <t>Preliminarus tyrimų skaičius per 36 mėn. (vnt kiekis)</t>
  </si>
  <si>
    <t>Reagentų ir priemonių kiekis (ml./vnt.) nurodytam tyrimų skaičiui</t>
  </si>
  <si>
    <t>Siūloma pakuotė</t>
  </si>
  <si>
    <t>Siūlomos pakuotės kaina, EUR be PVM</t>
  </si>
  <si>
    <t>Suma, EUR be PVM 36 mėn.</t>
  </si>
  <si>
    <t>Suma, EUR su PVM 36 mėn.</t>
  </si>
  <si>
    <t>1</t>
  </si>
  <si>
    <t>2</t>
  </si>
  <si>
    <t>3</t>
  </si>
  <si>
    <t>4</t>
  </si>
  <si>
    <t>5</t>
  </si>
  <si>
    <t>6</t>
  </si>
  <si>
    <t>7</t>
  </si>
  <si>
    <t>8</t>
  </si>
  <si>
    <t>9</t>
  </si>
  <si>
    <t>10</t>
  </si>
  <si>
    <t>11</t>
  </si>
  <si>
    <t>12</t>
  </si>
  <si>
    <t>13</t>
  </si>
  <si>
    <t>14</t>
  </si>
  <si>
    <t>15</t>
  </si>
  <si>
    <t>16</t>
  </si>
  <si>
    <t>Greitas testas S.pneumoniae antigenui šlapime nustatyti</t>
  </si>
  <si>
    <t>28</t>
  </si>
  <si>
    <t>30</t>
  </si>
  <si>
    <t>31</t>
  </si>
  <si>
    <t>38</t>
  </si>
  <si>
    <t>43</t>
  </si>
  <si>
    <t>Preliminarus tyrimų skaičius per 36 mėn.</t>
  </si>
  <si>
    <t>PASTABOS:</t>
  </si>
  <si>
    <t>2. Pateikti reikalingą reagentų, kitų priemonių ir kontrolinių medžiagų (atliekant kasdieninę 2-jų lygių kokybės kontrolę) kiekį, numatomam nurodytam tyrimų skaičiui per 36 mėn. atlikimui.</t>
  </si>
  <si>
    <t>Eil.Nr.</t>
  </si>
  <si>
    <t>Pavadinimas/ techniniai parametrai</t>
  </si>
  <si>
    <t>Reikalaujami techniniai parametrai</t>
  </si>
  <si>
    <t>Būtina</t>
  </si>
  <si>
    <t>47</t>
  </si>
  <si>
    <t>48</t>
  </si>
  <si>
    <t>49</t>
  </si>
  <si>
    <t>50</t>
  </si>
  <si>
    <t xml:space="preserve"> </t>
  </si>
  <si>
    <t xml:space="preserve"> INFEKCIJŲ SEROLOGINIAI TYRIMAI </t>
  </si>
  <si>
    <t>TPHA reagentų rinkinys su kontroliniais serumais</t>
  </si>
  <si>
    <t>Rotaviruso Ag  greitas testas (imunochromatografinis)</t>
  </si>
  <si>
    <t xml:space="preserve">Būtinos mėginio paruošimo priemonės  (vienkartiniai mėgintuvėliai, pipetės, antgaliai) </t>
  </si>
  <si>
    <t>1.1</t>
  </si>
  <si>
    <t>Matavimo metodas</t>
  </si>
  <si>
    <t>Parametrai (specifikacija)</t>
  </si>
  <si>
    <t>Parametro reikšmė</t>
  </si>
  <si>
    <t>Kontrolė</t>
  </si>
  <si>
    <t>Kokybės kontrolė</t>
  </si>
  <si>
    <t>Atmintis</t>
  </si>
  <si>
    <t>Kalibracija</t>
  </si>
  <si>
    <t>Rezultatų pateikimas</t>
  </si>
  <si>
    <t xml:space="preserve">RPR reagentų rinkinys su kontroliniu serumu, plokštelemis, pipetėmis. </t>
  </si>
  <si>
    <t xml:space="preserve">Monolateks rinkinys infekc. mononukleozės heterof. a/k  nustatyti. </t>
  </si>
  <si>
    <t xml:space="preserve">Anti Helicobacter pylori IgG </t>
  </si>
  <si>
    <t>Greitas imunochromatografinis testas su CagAg ir VacAg</t>
  </si>
  <si>
    <t xml:space="preserve"> Imunochromatografinis testas</t>
  </si>
  <si>
    <t xml:space="preserve"> Helicobacter pylori  antigenas išmatose </t>
  </si>
  <si>
    <t>S. pneumoniae testas</t>
  </si>
  <si>
    <t>54</t>
  </si>
  <si>
    <t>57</t>
  </si>
  <si>
    <t>Metileno mėlis. Atidaryti  dažai stabilūs iki galiojimo laiko,  nurodyto ant pakuotės, išfasavimas ne daugiau kaip po 500 ml</t>
  </si>
  <si>
    <t>Plokštelė mikrotestams PS 96  U-formos , 275 μl</t>
  </si>
  <si>
    <t>Sterilios kilpelės  1,0 μl</t>
  </si>
  <si>
    <t>Dėžutės  objektyvinių stikliukų transportavimui, 25 vietų</t>
  </si>
  <si>
    <t>Objektyviniai stikliukai , Šlifuotu  galu 76x26mm</t>
  </si>
  <si>
    <t>Dengiamieji stikliukai  24x24 mm</t>
  </si>
  <si>
    <t>Antgaliai  1,0 – 5,0  ml</t>
  </si>
  <si>
    <t>Gramo dažai  (rinkinys 4x250ml)</t>
  </si>
  <si>
    <t>94</t>
  </si>
  <si>
    <t>97</t>
  </si>
  <si>
    <t>99</t>
  </si>
  <si>
    <t>100</t>
  </si>
  <si>
    <t>102</t>
  </si>
  <si>
    <t>4 vnt.</t>
  </si>
  <si>
    <t>1.</t>
  </si>
  <si>
    <t>Mėginio tipas</t>
  </si>
  <si>
    <t>Matuojami parametrai</t>
  </si>
  <si>
    <t>Matavimo principas</t>
  </si>
  <si>
    <t>Analizatoriaus paskirtis</t>
  </si>
  <si>
    <t>Analizatoriaus duomenų bazė ir valdymas</t>
  </si>
  <si>
    <t>Eil. Nr.</t>
  </si>
  <si>
    <t>Būtina.</t>
  </si>
  <si>
    <t xml:space="preserve">Bilirubinas bendras </t>
  </si>
  <si>
    <t>Mėginys</t>
  </si>
  <si>
    <t>Serumas, bendras kraujas, minamalus mėginio kiekis – ne daugiau kaip 500mkl tyrimui. Galima tirti iš kiuvetės ir/arba pirminio vakuuminio mėgintuvėlio ar kapiliarinio kraujo mėgintuvėlio.</t>
  </si>
  <si>
    <t xml:space="preserve">Bilirubin Total
Bilirubin Direct
UREA
Glucose
</t>
  </si>
  <si>
    <t>Analizatorius kalibruojasi  automatiškai, o esant reikalui ir rankiniu programos paleidimu.</t>
  </si>
  <si>
    <t>Ne mažiau 400 paskutinių tyrimų su data ir laiku ir paskutinių kokybės kontrolės duomenų kiekvienam lygiui, bei kalibracijos duomenims su paieškos funkcija ir išspausdinimu.</t>
  </si>
  <si>
    <t>Mėginio paėmimas</t>
  </si>
  <si>
    <t>Automatinis, iš įstatytos kiuvetės ar mėgintuvėlio</t>
  </si>
  <si>
    <t>Skysta kokybės kontrolė, ne mažiau 2 lygių kiekvienam parametrui ir atliekama per integruotą kokybės kontrolės programą / išspausdinamas rezultatas ir kontrolės ribos/ kokybės kontrolės ribos.</t>
  </si>
  <si>
    <t>Reagentų, kokybės kontrolės, operatoriaus, paciento ir mėginio duomenų įvedimas</t>
  </si>
  <si>
    <t>Su barkodo skaneriu, taip pat turi būti galimybė suvesti ir ranka, tiek skaičiais tiek raidėmis.</t>
  </si>
  <si>
    <t>Maitinimas</t>
  </si>
  <si>
    <t>El.220V</t>
  </si>
  <si>
    <t>Valdymas</t>
  </si>
  <si>
    <t>Lietimui jautrus ekranas (touch-screen). Tyrimo atlikimo metu, analizatorius vartotojui ekrane rodo tyrimo seką ir atliekamos procedūros eigą.</t>
  </si>
  <si>
    <t>Lietuviškas valdymo meniu.</t>
  </si>
  <si>
    <t>Analizatorius – 1 vnt. (pavadinimas, tipas/modelis, gamintojas)</t>
  </si>
  <si>
    <t>Automatinis elektrolitų (K, Na, Cl) tyrimų analizatorius</t>
  </si>
  <si>
    <t>Matavimo metodai ir technologijos</t>
  </si>
  <si>
    <t>Jonų selektyvinis, tiesioginis, elektrodinis</t>
  </si>
  <si>
    <t>Mėginio tipas ir tūris</t>
  </si>
  <si>
    <t>Reagentų tipas</t>
  </si>
  <si>
    <t>Skysti tirpalai pilnai uždaroje pakuotėje</t>
  </si>
  <si>
    <t>Automatinis adatos prasiplovimas</t>
  </si>
  <si>
    <t>Saugomi duomenys</t>
  </si>
  <si>
    <t>Reagentai ir papildomos priemonės elektrolitų tyrimų sistemos analizatoriui teikiamam panaudos būdu</t>
  </si>
  <si>
    <t>Matavimo ribos kraujyje</t>
  </si>
  <si>
    <t>Mėginių detektorius</t>
  </si>
  <si>
    <t>Nuolatinė mėginių ir kalibravimo tirpalų priežiūra, oro burbulų detekcija</t>
  </si>
  <si>
    <t>Mėginių zondas</t>
  </si>
  <si>
    <t>Automatiškai nuplaunamas po kiekvieno mėginio įsiurbimo, užtikrinant apsaugą nuo bet kokio užteršimo</t>
  </si>
  <si>
    <t>Kalibravimo režimas</t>
  </si>
  <si>
    <t>Automatinis arba laisvai pasirenkamas pagal poreikį</t>
  </si>
  <si>
    <t>Analizatoriaus ekrane ir atspausdinami</t>
  </si>
  <si>
    <t>Integruotas spausdintuvas</t>
  </si>
  <si>
    <t>Analizatoriaus atmintis</t>
  </si>
  <si>
    <t>Tyrimų rezultatai – ne mažiau 100 mėginių, kokybės kontrolės rezultatai – po ne mažiau kaip 20 norma ir patologija.</t>
  </si>
  <si>
    <t>Matavimo ribos</t>
  </si>
  <si>
    <t xml:space="preserve">Kokybės kontrolė </t>
  </si>
  <si>
    <t xml:space="preserve">Reagentai ir papildomos priemonėss analizatoriui panaudai </t>
  </si>
  <si>
    <t xml:space="preserve">reagentų pakuotės pritaikytos pavieniams tyrimams atlikti, lengvai dalomos </t>
  </si>
  <si>
    <t>Būtinas. Išorinis arba integruotas, ne mažiau 57mm terminiam popieriui, spausdinamas tyrimo rezultatas su normos ribomis kiekvienam parametrui. Esant patologiniam rezultatui jis pažymimas rodykle ar žvaigždute.</t>
  </si>
  <si>
    <t xml:space="preserve">Kiekybiniam CRB nustatymui </t>
  </si>
  <si>
    <t>Imunoturbodimetrinis arba lygiavertis</t>
  </si>
  <si>
    <t>ne mažiau kaip 300mg/l</t>
  </si>
  <si>
    <t>Bendras kraujas, serumas, plazma,</t>
  </si>
  <si>
    <t>Mėginio kiekis</t>
  </si>
  <si>
    <t>ne daugaiu kaip 30µl.</t>
  </si>
  <si>
    <t>Išorinis barkodų skaitytuvas,  spausdintuvas.</t>
  </si>
  <si>
    <t>automatinė</t>
  </si>
  <si>
    <t>ne mažiau kaip 2 lygių. Integruota atskira kokybės kontrolės programa kokybės kontrolei sekti ir atlikti</t>
  </si>
  <si>
    <t>ne mažiau kaip 100 tyrimų su reagentų serijos numeriu ir paciento ID/pavarde, tyrimo laiku ir : ne mažiau kaip 100 kokybės kontrolės duomenų su reagentų serijos numeriu ir tyrimo laiku</t>
  </si>
  <si>
    <t xml:space="preserve">Ne mažesnės kaip: Na+: 20-200 mmol/L; K+: 0.2-40 mmol/L; Cl-: 0,2-200 mmol/L </t>
  </si>
  <si>
    <t>Ne daugiau 100 μL bendro kraujo, serumo, plazmos</t>
  </si>
  <si>
    <t xml:space="preserve">Helmintų (kirminų kiaušinėlių  ir pirmuonių cistų) nustatymas išmatose </t>
  </si>
  <si>
    <t xml:space="preserve">Koncentracijos metodas. Rinkinys  skirtas švariai ir efektyviai helmintų kiaušinėlių ir lervų, pirmuonių cistų ir oocistų išskyrimui iš išmatų. Rinkinys  paruoštas naudojimui: reagentai, mėgintuveliai, kitos reikalingos tyrimui priemonės. </t>
  </si>
  <si>
    <t>Dažai rūgščiai atsparioms bakterijoms (RAB)</t>
  </si>
  <si>
    <t>Dažai vienoje rinkinio sudėtyje (karbolio fuksino reagentas, blankintojas, malachito žaluma) . Dažymas Cylio- Nylseno metodu. Pageidaujamas išfasavimas 4 x 500 ml.</t>
  </si>
  <si>
    <t>20 vnt.</t>
  </si>
  <si>
    <t>1 proc. vandeninis tirpalas</t>
  </si>
  <si>
    <t>Eppendorfo tipo mėgintuvėliai , Bespalviai, su dangteliais 1,5 ml</t>
  </si>
  <si>
    <t xml:space="preserve">Mentelė hemogramų paruošimui </t>
  </si>
  <si>
    <t>500 vnt.</t>
  </si>
  <si>
    <t xml:space="preserve">Mentelė kraujo tepinėlių  hemogramų  paruošimui </t>
  </si>
  <si>
    <t>Su uždengiamu dangteliu</t>
  </si>
  <si>
    <t>Vonelė tepinėliams dažyti</t>
  </si>
  <si>
    <t>Su stikliukų padėties reguliavimo įdėklu. Tepinėliai dažomi horizontalioje padėtyje.</t>
  </si>
  <si>
    <t>1 vnt.</t>
  </si>
  <si>
    <t xml:space="preserve">Stovelis mėgintuvėliams </t>
  </si>
  <si>
    <t>Stovelis mėgintuvėliams iš polipropileno 50 vietų. Vientisas, su 13 mm diametro duobutėmis, ilgis -180 mm, plotis - 96 mm,aukštis 45 mm,  autoklavuojamas</t>
  </si>
  <si>
    <t>turi tikti automatinei pipetei Eppendorf Research 5 ml.</t>
  </si>
  <si>
    <t xml:space="preserve">Antgaliai  0 - 200 µl tūrio </t>
  </si>
  <si>
    <t xml:space="preserve">Antgaliai  200 – 1000 µl tūrio </t>
  </si>
  <si>
    <t xml:space="preserve">Antgaliai  100 – 1000 µl tūrio </t>
  </si>
  <si>
    <t>2 vnt.</t>
  </si>
  <si>
    <t>Objektyviniai stikleliai</t>
  </si>
  <si>
    <t>Dėžutės objektyvinių stikliukų transportavimui</t>
  </si>
  <si>
    <t>Dėžutė objektyvinių stikliukų transportavimui, 2-4 vietų</t>
  </si>
  <si>
    <t>Plastikinė, uždara, sandari, autoklavuojama</t>
  </si>
  <si>
    <t>Dėžutės objektyvinių stikliukų archyvavimui</t>
  </si>
  <si>
    <t>Dėžutė objektyvinių stikliukų archyvavimui, 100-200 vietų</t>
  </si>
  <si>
    <t xml:space="preserve">Sandari, su stikliukų įstatymu vietomis </t>
  </si>
  <si>
    <t>Dėžutė objektyvinių stikliukų archyvavimui , 50 - 100 vietų</t>
  </si>
  <si>
    <t>Sandari, su stikliukų įstatymu vietomis</t>
  </si>
  <si>
    <t>10 vnt.</t>
  </si>
  <si>
    <t xml:space="preserve">Greitų plazmos reaginų testas su 0,02 % anglies dalelių, ne daugiau 100 testų pakuotėje, su teigiama/neigiama kontrole </t>
  </si>
  <si>
    <t xml:space="preserve">ne daugiau 100 testų pakuotėje, su teigiama/neigiama kontrole </t>
  </si>
  <si>
    <t xml:space="preserve">Testas kokybinis, imunochromatografinis, įpakuotas hermetiškai uždarytame maišelyje, skirtas žmogaus IgM antikūnių prieš Epštein-Baro virusą  serume / plazmoje  nustatymui. Pasirinkimo pirmumas tyrimų fasuotėms:  ne daugiau 25 testų. </t>
  </si>
  <si>
    <t>550 vnt</t>
  </si>
  <si>
    <t>Antikūnai prieš hepatito C virusą (anti-HCV)</t>
  </si>
  <si>
    <t>Hepatito B paviršinis antigenas (HBsAg)</t>
  </si>
  <si>
    <t xml:space="preserve">Sistemos tipas </t>
  </si>
  <si>
    <t>Kokybiniai ir techniniai reikalavimai tyrimui</t>
  </si>
  <si>
    <t>Tyrimų skaičius per 36 mėn.</t>
  </si>
  <si>
    <t>Reagentų, medžiagų ir papildomų priemonių kiekis (ml/vnt.) nurodytam tyrimų skaičiui</t>
  </si>
  <si>
    <t>Gliukozės tyrimas</t>
  </si>
  <si>
    <t>Kiekybinis kapiliarinės gliukozės nustatymas</t>
  </si>
  <si>
    <t>Gamyklinis kalibravimas</t>
  </si>
  <si>
    <t>Mėginio tipas ir kiekis</t>
  </si>
  <si>
    <t>Matavimo laikas</t>
  </si>
  <si>
    <t>Tuberkuliozės antikūnių nustatymas</t>
  </si>
  <si>
    <t xml:space="preserve">Testas kokybinis, imunochromatografinis, įpakuotas hermetiškai uždarytame maišelyje, skirtas tuberkuliozės antikūnų nustatymui. Pasirinkimo pirmumas tyrimų fasuotėms:  ne daugiau 25 testų. </t>
  </si>
  <si>
    <t>Mėgintuvėlis ENG nustatymui</t>
  </si>
  <si>
    <t>Kiekybinė Eritrocitų nusėdimo greičio analizė</t>
  </si>
  <si>
    <t>≤ 30 min</t>
  </si>
  <si>
    <t>Veninis kraujas su natrio citratu 3,2 proc.</t>
  </si>
  <si>
    <t>1 -120 mm/val</t>
  </si>
  <si>
    <t>Mechaninio / optinio aptikimo tikslumas</t>
  </si>
  <si>
    <t xml:space="preserve"> +/ - 0,2 mm</t>
  </si>
  <si>
    <t>Nuskaitymo kanalai</t>
  </si>
  <si>
    <t>mm/val pagal 1 valandos Westergren</t>
  </si>
  <si>
    <t>Automatizuotas, infraraudonųjų daviklių (koreliuojant su Westergren)</t>
  </si>
  <si>
    <t>Veniniam kraujui su natrio citratu 3,2 proc.</t>
  </si>
  <si>
    <t xml:space="preserve">   ( pavadinimas)</t>
  </si>
  <si>
    <t>Analizatorius turi būti naujas, neeksploatuotas</t>
  </si>
  <si>
    <t>Elektrocheminė gliukozės dehidrogenazės  reakcija arba lygiavertis metodas</t>
  </si>
  <si>
    <t xml:space="preserve">Naudojami reagentai </t>
  </si>
  <si>
    <t>Tyrimo juostelės</t>
  </si>
  <si>
    <t>Ne mažiau 18 mėn., atidarius pakuotę</t>
  </si>
  <si>
    <t xml:space="preserve">Tyrimo juostelių pakuotės dydis </t>
  </si>
  <si>
    <t>Ne mažiau 50 vnt.</t>
  </si>
  <si>
    <t xml:space="preserve">Tyrimų atlikimo galimybė autonominiu režimu </t>
  </si>
  <si>
    <t>Ne mažiau 100 matavimų iš eilės su vienu pilnu įkrovimu.</t>
  </si>
  <si>
    <t>Ne mažiau 2 lygių kontroliniai tyrimai</t>
  </si>
  <si>
    <t>Galimybė užblokuoti darbą analizatoriumi, jei neatlikti kontroliniai tyrimai</t>
  </si>
  <si>
    <t xml:space="preserve">Tyrimo tikslumas </t>
  </si>
  <si>
    <t xml:space="preserve">Testų rezultatų pateikimas </t>
  </si>
  <si>
    <t>Ne ilgiau nei  5 sek., apie 720 testų per 1 val.</t>
  </si>
  <si>
    <t>Rezultatų standartas pagal  IFCC rekomendacijas ir PSO etaloną kraujo plazmoje</t>
  </si>
  <si>
    <t>52</t>
  </si>
  <si>
    <t>95</t>
  </si>
  <si>
    <t xml:space="preserve"> MIKROBIOLOGINIAI  TYRIMAI </t>
  </si>
  <si>
    <t>4. Reagentų galiojimo terminas ne trumpesnis kaip 3 mėnesiai nuo pristatymo dienos.</t>
  </si>
  <si>
    <t>10 000 vnt.</t>
  </si>
  <si>
    <t>120 vnt.</t>
  </si>
  <si>
    <t>Pastaba: jei siūlomi tik reagentai įstaigos turimiems analizatoriams, analizatorių techninės specifikacijos lentelių pildyti nereikia.</t>
  </si>
  <si>
    <t xml:space="preserve"> Spausdintuvas</t>
  </si>
  <si>
    <t>Reagentai ir papildomos priemonės</t>
  </si>
  <si>
    <t>Ne senesnikai kaip 3 metai nuo pagaminimo datos</t>
  </si>
  <si>
    <t>Siūlomas panaudai analizatorius turi būti ne senesnis nei 5 metai. Kartu su išoriniam mėgintuvėlių išmaišymui tinkančia vartykle.</t>
  </si>
  <si>
    <t>Ne mažiau 2 lygių</t>
  </si>
  <si>
    <t>Analizatorius – 9 vnt. (pavadinimas, tipas / modelis, gamintojas)</t>
  </si>
  <si>
    <t>Tyrimo juostelių galiojimo laikas</t>
  </si>
  <si>
    <t xml:space="preserve">Duomenų valdymo sistema </t>
  </si>
  <si>
    <t>Būtina. Sistema gali būti jungiama į laboratorijos informacinę sistemą arba tiesiai į ligoninės informacinę sistemą.</t>
  </si>
  <si>
    <t>49.1</t>
  </si>
  <si>
    <t>49.2</t>
  </si>
  <si>
    <t>50.1</t>
  </si>
  <si>
    <t>50.2</t>
  </si>
  <si>
    <t>52.1</t>
  </si>
  <si>
    <t>52.2</t>
  </si>
  <si>
    <t>54.1</t>
  </si>
  <si>
    <t>54.2</t>
  </si>
  <si>
    <t>54.3</t>
  </si>
  <si>
    <t>54.4</t>
  </si>
  <si>
    <t>54.5</t>
  </si>
  <si>
    <t>58</t>
  </si>
  <si>
    <t>59</t>
  </si>
  <si>
    <t>71  PIRKIMO DALIS - REAGENTAI BEI PAPILDOMOS PRIEMONĖS BIOCHEMINIŲ  TYRIMŲ  ANALIZATORIUI PANAUDAI</t>
  </si>
  <si>
    <t>73 PIRKIMO DALIS - REAGENTAI BEI PAPILDOMOS PRIEMONĖS ELEKTROLITŲ TYRIMŲ SISTEMOS ANALIZATORIUI PANAUDAI  (1vnt)</t>
  </si>
  <si>
    <t>96</t>
  </si>
  <si>
    <t>98</t>
  </si>
  <si>
    <t>103</t>
  </si>
  <si>
    <t>104</t>
  </si>
  <si>
    <t xml:space="preserve">71.1. Reagentai bei papildomos priemonės biocheminių tyrimų  analizatoriui (1 vnt.) </t>
  </si>
  <si>
    <t xml:space="preserve">73.1. Reagentai bei papildomos priemonės elektrolitų tyrimų sistemos analizatoriui </t>
  </si>
  <si>
    <t>150 vnt.</t>
  </si>
  <si>
    <t>72. 1. Reagentai bei papildomos priemonės elektrolitų tyrimų sistemos analizatoriui (1 vnt.)  panaudai</t>
  </si>
  <si>
    <t xml:space="preserve">CRB </t>
  </si>
  <si>
    <t>Reagentai K/NA/Cl tyrimams</t>
  </si>
  <si>
    <t>1. Tiekėjas privalo įvertinti ir įrašyti visus reikiamas reagentus, kalibratorius, kontrolines medžiagas, papildomas priemones, reikalingas tyrimui atlikti.</t>
  </si>
  <si>
    <t xml:space="preserve"> 5. Jeigu pageidaujamam tyrimui atlikti prie reagentų pagalbinės priemonės nenaudojamos, lentelėje nurodoma 0 (nulis).</t>
  </si>
  <si>
    <t xml:space="preserve">3. Visos siūlomos prekės turi būti tinkamos darbui su siūlomais analizatoriais. Jei siūlomi kito gamintojo (nei siūlomi analizatoriai) reagentai ir/ar papildomos priemonės, kartu su pasiūlymu konkursui turi būti pateiktas  siūlomų analizatorių gamintojo  rašytinis patvirtinimas, kad siūlomi reagentai ir/ar papildomos priemonės tinka ir gali būti naudojami su siūlomais analizatoriais.  	</t>
  </si>
  <si>
    <t>6. Jei teikiamas lygiavertis prietaisas panaudai, Tiekėjas turi tai pažymėti pasiūlyme ir kartu su pasiūlymu pateikti visus būtinus prietaiso lygiavertiškumą įrodančius dokumentus</t>
  </si>
  <si>
    <t xml:space="preserve">85.1. Reagentai, medžiagos bei papildomos priemonės Eritrocitų nusėdimo greičio matuokliui (1 vnt.) </t>
  </si>
  <si>
    <r>
      <t xml:space="preserve">85.2  </t>
    </r>
    <r>
      <rPr>
        <b/>
        <sz val="10"/>
        <rFont val="Times New Roman"/>
        <family val="1"/>
        <charset val="186"/>
      </rPr>
      <t xml:space="preserve">Reikalavimai ERITROCITŲ NUSĖDIMO GREIČIO MATUOKLIUI </t>
    </r>
  </si>
  <si>
    <r>
      <t xml:space="preserve">77 . PIRKIMO DALIS REAGENTAI BEI PAPILDOMOS PRIEMONĖS PORTATYVINIAM GLIUKOZĖS STEBĖJIMO PRIE LIGONIO LOVOS MATUOKLIUI "ACCU-CHEK INFORM II" (įstaigos nuosavybė 2 vnt.) ir 7vnt. </t>
    </r>
    <r>
      <rPr>
        <sz val="10"/>
        <rFont val="Times New Roman"/>
        <family val="1"/>
        <charset val="186"/>
      </rPr>
      <t>PANAUDAI arba siūlyti lygiaverčius prietaisus panaudai (9 vnt.)</t>
    </r>
  </si>
  <si>
    <t>85. PIRKIMO DALIS -  REAGENTAI, MEDŽIAGOS IR PAPILDOMOS PRIEMONĖS ERITROCITŲ NUDĖDIMO GREIČIO (ENG) MATUOKLIUI  panaudai</t>
  </si>
  <si>
    <t>40 komplektų</t>
  </si>
  <si>
    <t>5. Jeigu pageidaujamam tyrimui atlikti prie reagentų pagalbinės priemonės nenaudojamos, lentelėje nurodoma 0 (nulis).</t>
  </si>
  <si>
    <t>104 pirkimo dalies palyginamoji kaina Eur:</t>
  </si>
  <si>
    <t>103 pirkimo dalies palyginamoji kaina Eur:</t>
  </si>
  <si>
    <t>102 pirkimo dalies palyginamoji kaina Eur</t>
  </si>
  <si>
    <t>100 pirkimo dalies palyginamoji kaina Eur:</t>
  </si>
  <si>
    <t>99 pirkimo dalies palyginamoji kaina Eur:</t>
  </si>
  <si>
    <t>98 pirkimo dalies palyginamoji kaina Eur:</t>
  </si>
  <si>
    <t>97 pirkimo dalies palyginamoji kaina Eurr:</t>
  </si>
  <si>
    <t>96 pirkimo dalies palyginamoji kaina Eur:</t>
  </si>
  <si>
    <t>95 pirkimo dalies palyginamoji kaina Eur:</t>
  </si>
  <si>
    <t>94 pirkimo dalies palyginamoji kaina Eur:</t>
  </si>
  <si>
    <t>85 pirkimo dalies palyginamoji kaina Eur:</t>
  </si>
  <si>
    <t>77 pirkimo dalies palyginamoji kaina Eur:</t>
  </si>
  <si>
    <t>72 pirkimo dalies palyginamoji kaina Eur:</t>
  </si>
  <si>
    <t>73 pirkimo dalies palyginamoji kaina Eur:</t>
  </si>
  <si>
    <t>71 pirkimo dalies palyginamoji kaina Eur:</t>
  </si>
  <si>
    <t>59 pirkimo dalies palyginamoji kaina Eur:</t>
  </si>
  <si>
    <t>58 pirkimo dalies palyginamoji kaina Eur:</t>
  </si>
  <si>
    <t>57 pirkimo dalies palyginamoji kaina Eur:</t>
  </si>
  <si>
    <t>54 pirkimo dalies palyginamoji kaina Eur:</t>
  </si>
  <si>
    <t>52 pirkimo dalies palyginamoji kaina Eur:</t>
  </si>
  <si>
    <t>50 pirkimo dalies palyginamoji kaina Eur:</t>
  </si>
  <si>
    <t>49 pirkimo dalies palyginamoji kaina Eur:</t>
  </si>
  <si>
    <t>48 pirkimo dalies palyginamoji kaina Eur:</t>
  </si>
  <si>
    <t>47 pirkimo dalies palyginamoji kaina Eur:</t>
  </si>
  <si>
    <t>43 pirkimo dalies palyginamoji kaina Eur:</t>
  </si>
  <si>
    <t>38 pirkimo dalies palyginamoji kaina Eur:</t>
  </si>
  <si>
    <t>31 pirkimo dalies palyginamoji kaina Eur:</t>
  </si>
  <si>
    <t>30 pirkimo dalies palyginamoji kaina Eur:</t>
  </si>
  <si>
    <t>28 pirkimo dalies palyginamoji kaina Eur:</t>
  </si>
  <si>
    <t xml:space="preserve">72  PIRKIMO DALIS -REAGENTAI BEI PAPILDOMOS PRIEMONĖS BIOCHEMINIŲ TYRIMŲ SISTEMOS ANALIZATORIUI "Quik Reag GO" (įstaigos nuosavybė) arba jam lygiaverčiui prietaisui pagal panaudą (1 vnt.) </t>
  </si>
  <si>
    <t>Antgaliai automatiniams dozatoriams (Gilson tipo)</t>
  </si>
  <si>
    <t xml:space="preserve">50 000 vnt. </t>
  </si>
  <si>
    <t>1500 vnt.</t>
  </si>
  <si>
    <r>
      <rPr>
        <b/>
        <sz val="10"/>
        <color rgb="FFFF0000"/>
        <rFont val="Times New Roman"/>
        <family val="1"/>
        <charset val="186"/>
      </rPr>
      <t>Pagal pirkimo sąlygų 5.10.7. p.</t>
    </r>
    <r>
      <rPr>
        <b/>
        <sz val="10"/>
        <rFont val="Times New Roman"/>
        <family val="1"/>
        <charset val="186"/>
      </rPr>
      <t xml:space="preserve"> Siūlomos prekės tikslūs parametrai ir parametrą pagrindžiantis dokumento puslapis (dokumentacijoje tiksliai pažymimas techninis parametras)</t>
    </r>
  </si>
  <si>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</si>
  <si>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</si>
  <si>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</si>
  <si>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</si>
  <si>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</si>
  <si>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</si>
  <si>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</si>
  <si>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</si>
  <si>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</si>
  <si>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</si>
  <si>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</si>
  <si>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</si>
  <si>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</si>
  <si>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</si>
  <si>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</si>
  <si>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</si>
  <si>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</si>
  <si>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</si>
  <si>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</si>
  <si>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</si>
  <si>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</si>
  <si>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</si>
  <si>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VšĮ LSMU Kauno ligoninei</t>
  </si>
  <si>
    <t>Svarbu: Jei darbo metu yra generuojamos užterštos pavojingomis medžiagomis skystos atliekos, tiekėjas atliekų surinkimo ir nukenksminimo kaštus privalo pateikti pasiūlymuose pagal EC No 1907/2006 (REACH) reikalavimus</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</si>
  <si>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</si>
  <si>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</si>
  <si>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</si>
  <si>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</si>
  <si>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</si>
  <si>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</si>
  <si>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</si>
  <si>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Pavadinimas</t>
  </si>
  <si>
    <t>Perduodama veikla*</t>
  </si>
  <si>
    <t>Perduodamos veiklos dalis nuo visos pirkimo sutarties (Eur arba %)</t>
  </si>
  <si>
    <t>Kartu su pasiūlymu pateikiami šie dokumentai:</t>
  </si>
  <si>
    <t>Nr.</t>
  </si>
  <si>
    <t>Dokumento  pavadinimas</t>
  </si>
  <si>
    <t>Dokumentas yra konfidencialus? Taip/Ne</t>
  </si>
  <si>
    <t>Jungtinės veiklos kopija (jei taikoma)</t>
  </si>
  <si>
    <t>Europos bendrasis viešųjų pirkimų dokumentas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</si>
  <si>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</si>
  <si>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</si>
  <si>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</si>
  <si>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Pirkimo dalis, kurių tiekėjas nesiūlo, prašome ištrinti </t>
  </si>
  <si>
    <t>71.2 REIKALAVIMAI  BIOCHEMINIŲ TYRIMŲ ANALIZATORIUI (1 vnt.  panaudai)</t>
  </si>
  <si>
    <t>72.2 REIKALAVIMAI  BIOCHEMINIŲ TYRIMŲ SISTEMOS ANALIZATORIUI PANAUDAI (1 vnt. panaudai)</t>
  </si>
  <si>
    <t>73.2 REIKALAVIMAI  ELEKTROLITŲ TYRIMŲ SISTEMOS ANALIZATORIUI (1 vnt. panaudai)</t>
  </si>
  <si>
    <t>77.2 REIKALAVIMAI  GLIUKOZĖS TYRIMŲ  ANALIZATORIUI PANAUDAI</t>
  </si>
  <si>
    <t>Subtiekimo sutartis, ketinimų protokolas, preliminarios sutartys ar kiti dokumentai, patvirtinantys, kad laimėjus pirkimą tiekėjui bus prieinami kitų ūkio subjektų ištekliai (jei pasitelkiami kvalifikacijos atitikimui)</t>
  </si>
  <si>
    <t>Ne mažiau kaip 0,6-33,3 mmol/ l</t>
  </si>
  <si>
    <t>Tikslumas pagal EN ISO 15197 –  95% visos matuotos gliukozės vertės turi būti ne daugiau kaip ±0,83 mmol/l esant 5,55mmol/l etaloninėms gliukozės koncentracijoms</t>
  </si>
  <si>
    <t>Kapiliarinis kraujas, ne daugiau kaip 0,75 µL.</t>
  </si>
  <si>
    <t xml:space="preserve"> REAGENTAI IR PAPILDOMOS PRIEMONĖS  LABORATORINIAMS TYRIMAMS </t>
  </si>
  <si>
    <t>REAGENTŲ BEI PAPILDOMŲ PRIEMONIŲ PAVADINIMAI, PRELIMINARŪS KIEKIAI IR ĮKAINIAI</t>
  </si>
  <si>
    <t xml:space="preserve">         Techninė specifikacija ir pasiūlymo forma</t>
  </si>
  <si>
    <t>Aidian OY, QuikRead go CRP kit, 135174 N500</t>
  </si>
  <si>
    <t>Kontrolinė medžiaga 1 lygis, Aidian OY, QuikRead go CRP control, 153763, 1 ml</t>
  </si>
  <si>
    <t>Kontrolinė medžiaga 2 lygis, Aidian OY, QuikRead go CRP control, 153764, 1ml</t>
  </si>
  <si>
    <t>1xN500</t>
  </si>
  <si>
    <t>1x1ml</t>
  </si>
  <si>
    <t>1.1.</t>
  </si>
  <si>
    <t>1.2.</t>
  </si>
  <si>
    <t>1.3.</t>
  </si>
  <si>
    <t>1.4.</t>
  </si>
  <si>
    <t>1.5.</t>
  </si>
  <si>
    <t> I-SENS 03 I-Smart 30 PRO reagentų pak. 200 testų (4 sav).</t>
  </si>
  <si>
    <t>N200</t>
  </si>
  <si>
    <t>I-SENS 04 i-Smart 30 kokybės kontrolė 3x10ml (L/N/H)</t>
  </si>
  <si>
    <t>3 x 10 ml</t>
  </si>
  <si>
    <t>N1</t>
  </si>
  <si>
    <t>I-SENS POP I-Smart terminis popierius KT55F20 /1 vnt.</t>
  </si>
  <si>
    <t>Ne senesnis kaip 3 metai nuo pagaminimo datos</t>
  </si>
  <si>
    <t>Ne senesni kaip 3 metai nuo pagaminimo datos</t>
  </si>
  <si>
    <r>
      <t xml:space="preserve">Automatinis elektrolitų (K, Na, Cl) tyrimų analizatorius </t>
    </r>
    <r>
      <rPr>
        <sz val="10"/>
        <color rgb="FFFF0000"/>
        <rFont val="Times New Roman"/>
        <family val="1"/>
        <charset val="186"/>
      </rPr>
      <t>(Žr.faile Gamintojų dokumentai/73 dalis/Elektrolitu analizatorius nuorodos/i-Smart 30 PRO with Urine/2psl)</t>
    </r>
  </si>
  <si>
    <r>
      <t xml:space="preserve">Jonų selektyvinis, tiesioginis, elektrodinis </t>
    </r>
    <r>
      <rPr>
        <sz val="10"/>
        <color rgb="FFFF0000"/>
        <rFont val="Times New Roman"/>
        <family val="1"/>
        <charset val="186"/>
      </rPr>
      <t>(Žr.faile Gamintojų dokumentai/73 dalis/Elektrolitu analizatorius nuorodos/i-Smart 30 PRO with Urine/1psl)</t>
    </r>
  </si>
  <si>
    <r>
      <t xml:space="preserve"> Na+: 20-250 mmol/L; K+: 0.5-20 mmol/L; Cl-: 20-250 mmol/L </t>
    </r>
    <r>
      <rPr>
        <sz val="10"/>
        <color rgb="FFFF0000"/>
        <rFont val="Times New Roman"/>
        <family val="1"/>
        <charset val="186"/>
      </rPr>
      <t>(Žr.faile Gamintojų dokumentai/73 dalis/Elektrolitu analizatorius nuorodos/i-Smart 30 PRO with Urine/1psl)</t>
    </r>
  </si>
  <si>
    <r>
      <t xml:space="preserve">60 μL bendro kraujo, serumo, plazmos </t>
    </r>
    <r>
      <rPr>
        <sz val="10"/>
        <color rgb="FFFF0000"/>
        <rFont val="Times New Roman"/>
        <family val="1"/>
        <charset val="186"/>
      </rPr>
      <t>(Žr.faile Gamintojų dokumentai/73 dalis/Elektrolitu analizatorius nuorodos/i-Smart 30 PRO with Urine/1psl)</t>
    </r>
  </si>
  <si>
    <r>
      <t xml:space="preserve">Automatinė mėginių ir kalibravimo tirpalų priežiūra, oro burbulų detekcija </t>
    </r>
    <r>
      <rPr>
        <sz val="10"/>
        <color rgb="FFFF0000"/>
        <rFont val="Times New Roman"/>
        <family val="1"/>
        <charset val="186"/>
      </rPr>
      <t>(Žr.faile: Gamintojų dokumentai/ Elektrolitu analizatorius nuorodos/4 i-smart 30 pro instrukcija_rev0_201209.docx, 9-3p.).</t>
    </r>
  </si>
  <si>
    <r>
      <t xml:space="preserve">Automatiškai nuplaunamas po kiekvieno mėginio įsiurbimo, užtikrinant apsaugą nuo bet kokio užteršimo </t>
    </r>
    <r>
      <rPr>
        <sz val="10"/>
        <color rgb="FFFF0000"/>
        <rFont val="Times New Roman"/>
        <family val="1"/>
        <charset val="186"/>
      </rPr>
      <t>(Žr.faile: Gamintojų dokumentai/ Elektrolitu analizatorius nuorodos/4 i-smart 30 pro instrukcija_rev0_201209.docx, 4-6p.).</t>
    </r>
  </si>
  <si>
    <r>
      <t xml:space="preserve">Automatinis arba laisvai pasirenkamas pagal poreikį </t>
    </r>
    <r>
      <rPr>
        <sz val="10"/>
        <color rgb="FFFF0000"/>
        <rFont val="Times New Roman"/>
        <family val="1"/>
        <charset val="186"/>
      </rPr>
      <t>(Žr.faile Gamintojų dokumentai/73 dalis/Elektrolitu analizatorius nuorodos/i-Smart 30 PRO with Urine/1psl)</t>
    </r>
  </si>
  <si>
    <r>
      <t xml:space="preserve">Analizatoriaus ekrane ir atspausdinami </t>
    </r>
    <r>
      <rPr>
        <sz val="10"/>
        <color rgb="FFFF0000"/>
        <rFont val="Times New Roman"/>
        <family val="1"/>
        <charset val="186"/>
      </rPr>
      <t>(Žr.faile Gamintojų dokumentai/73 dalis/Elektrolitu analizatorius nuorodos/i-Smart 30 PRO with Urine/1psl ir 2psl)</t>
    </r>
  </si>
  <si>
    <r>
      <t xml:space="preserve">Taip </t>
    </r>
    <r>
      <rPr>
        <sz val="10"/>
        <color rgb="FFFF0000"/>
        <rFont val="Times New Roman"/>
        <family val="1"/>
        <charset val="186"/>
      </rPr>
      <t>(Žr.faile Gamintojų dokumentai/73 dalis/Elektrolitu analizatorius nuorodos/i-Smart 30 PRO with Urine/1psl)</t>
    </r>
  </si>
  <si>
    <r>
      <t xml:space="preserve">Skysti tirpalai pilnai uždaroje pakuotėje </t>
    </r>
    <r>
      <rPr>
        <sz val="10"/>
        <color rgb="FFFF0000"/>
        <rFont val="Times New Roman"/>
        <family val="1"/>
        <charset val="186"/>
      </rPr>
      <t>(Žr.faile Gamintojų dokumentai/73 dalis/Elektrolitu analizatorius nuorodos/i-Smart 30 PRO with Urine/2psl)</t>
    </r>
  </si>
  <si>
    <r>
      <t xml:space="preserve">Tyrimų ir kokybės kontrolių rezultatai – 32000 mėginių. </t>
    </r>
    <r>
      <rPr>
        <sz val="10"/>
        <color rgb="FFFF0000"/>
        <rFont val="Times New Roman"/>
        <family val="1"/>
        <charset val="186"/>
      </rPr>
      <t>(Žr.faile Gamintojų dokumentai/73 dalis/Elektrolitu analizatorius nuorodos/i-Smart 30 Pro_Brochure)</t>
    </r>
  </si>
  <si>
    <t>05942861044 Accu-Chek Inform II EU2 juostelės Roche N50</t>
  </si>
  <si>
    <t>05078164001 Accu-Chek Performa Controls II Roche 2x2.5ml kokybės kontrolė</t>
  </si>
  <si>
    <t>2 x 2.5 ml</t>
  </si>
  <si>
    <t>N50</t>
  </si>
  <si>
    <t>Analizatorius naujas, neeksploatuotas</t>
  </si>
  <si>
    <r>
      <t xml:space="preserve">Kiekybinis kapiliarinės gliukozės nustatymas / </t>
    </r>
    <r>
      <rPr>
        <sz val="9"/>
        <color rgb="FFFF0000"/>
        <rFont val="Times New Roman"/>
        <family val="1"/>
        <charset val="186"/>
      </rPr>
      <t>atsakymas pateikiamas kiekybiškai - skaičiais nurodytose ribose.</t>
    </r>
  </si>
  <si>
    <r>
      <t xml:space="preserve">Elektrocheminė gliukozės dehidrogenazės  reakcija  </t>
    </r>
    <r>
      <rPr>
        <sz val="9"/>
        <color rgb="FFFF0000"/>
        <rFont val="Times New Roman"/>
        <family val="1"/>
        <charset val="186"/>
      </rPr>
      <t>/ Brochure Accu-Chek Inform II Atitikimai 12psl</t>
    </r>
    <r>
      <rPr>
        <sz val="9"/>
        <rFont val="Times New Roman"/>
        <family val="1"/>
        <charset val="186"/>
      </rPr>
      <t>.</t>
    </r>
  </si>
  <si>
    <r>
      <t xml:space="preserve">0,56-33,3 mmol </t>
    </r>
    <r>
      <rPr>
        <sz val="9"/>
        <color rgb="FFFF0000"/>
        <rFont val="Times New Roman"/>
        <family val="1"/>
        <charset val="186"/>
      </rPr>
      <t>/ Brochure Accu-Chek Inform II Atitikimai 12psl.</t>
    </r>
  </si>
  <si>
    <r>
      <t>Tyrimo juostelės</t>
    </r>
    <r>
      <rPr>
        <sz val="9"/>
        <color rgb="FFFF0000"/>
        <rFont val="Times New Roman"/>
        <family val="1"/>
        <charset val="186"/>
      </rPr>
      <t xml:space="preserve"> / Brochure Accu-Chek Inform II Atitikimai 3psl</t>
    </r>
  </si>
  <si>
    <r>
      <t xml:space="preserve">18 mėn., atidarius pakuotę </t>
    </r>
    <r>
      <rPr>
        <sz val="9"/>
        <color rgb="FFFF0000"/>
        <rFont val="Times New Roman"/>
        <family val="1"/>
        <charset val="186"/>
      </rPr>
      <t>/ Brochure Accu-Chek Inform II Atitikimai 3psl</t>
    </r>
  </si>
  <si>
    <r>
      <t>50 vnt. /</t>
    </r>
    <r>
      <rPr>
        <sz val="9"/>
        <color rgb="FFFF0000"/>
        <rFont val="Times New Roman"/>
        <family val="1"/>
        <charset val="186"/>
      </rPr>
      <t xml:space="preserve"> Atitikimas 7</t>
    </r>
  </si>
  <si>
    <r>
      <t xml:space="preserve">100 matavimų iš eilės su vienu pilnu įkrovimu./ </t>
    </r>
    <r>
      <rPr>
        <sz val="9"/>
        <color rgb="FFFF0000"/>
        <rFont val="Times New Roman"/>
        <family val="1"/>
        <charset val="186"/>
      </rPr>
      <t>AC Inform II Atitikimai 8 ir 11</t>
    </r>
  </si>
  <si>
    <r>
      <t xml:space="preserve">Taip </t>
    </r>
    <r>
      <rPr>
        <sz val="9"/>
        <color rgb="FFFF0000"/>
        <rFont val="Times New Roman"/>
        <family val="1"/>
        <charset val="186"/>
      </rPr>
      <t>/ Prietaisas sukalibruotas gamykliškai, todėl poreikio kalibruoti nėra ir gamintojo instrukcijose nenurodoma</t>
    </r>
  </si>
  <si>
    <r>
      <t>Taip /</t>
    </r>
    <r>
      <rPr>
        <sz val="9"/>
        <color rgb="FFFF0000"/>
        <rFont val="Times New Roman"/>
        <family val="1"/>
        <charset val="186"/>
      </rPr>
      <t xml:space="preserve"> Brochure Accu-Chek Inform II Atitikimai 3 psl.</t>
    </r>
  </si>
  <si>
    <r>
      <t>2 lygių KK /</t>
    </r>
    <r>
      <rPr>
        <sz val="9"/>
        <color rgb="FFFF0000"/>
        <rFont val="Times New Roman"/>
        <family val="1"/>
        <charset val="186"/>
      </rPr>
      <t xml:space="preserve"> Brochure Accu-Chek Inform II Atitikimai 3psl.</t>
    </r>
  </si>
  <si>
    <r>
      <t xml:space="preserve">Tikslumas pagal EN ISO 15197 – 99% </t>
    </r>
    <r>
      <rPr>
        <sz val="9"/>
        <color rgb="FFFF0000"/>
        <rFont val="Times New Roman"/>
        <family val="1"/>
        <charset val="186"/>
      </rPr>
      <t>/ AccuChek Inform II Brochure unlc.4psl.</t>
    </r>
  </si>
  <si>
    <r>
      <t xml:space="preserve">Veninis, kapiliarinis, arterinis kraujo mėginiai. Ne daugiau nei 0,6 µL </t>
    </r>
    <r>
      <rPr>
        <sz val="9"/>
        <color rgb="FFFF0000"/>
        <rFont val="Times New Roman"/>
        <family val="1"/>
        <charset val="186"/>
      </rPr>
      <t>/Brochure Accu-Chek Inform II Atitikimai 12psl.</t>
    </r>
  </si>
  <si>
    <r>
      <t xml:space="preserve">5 sek., apie 720 testų per 1 val. / </t>
    </r>
    <r>
      <rPr>
        <sz val="9"/>
        <color rgb="FFFF0000"/>
        <rFont val="Times New Roman"/>
        <family val="1"/>
        <charset val="186"/>
      </rPr>
      <t>Brochure Accu-Chek Inform II Atitikimai 12psl.</t>
    </r>
  </si>
  <si>
    <r>
      <t xml:space="preserve">Taip </t>
    </r>
    <r>
      <rPr>
        <sz val="9"/>
        <color rgb="FFFF0000"/>
        <rFont val="Times New Roman"/>
        <family val="1"/>
        <charset val="186"/>
      </rPr>
      <t>/ Brochure Accu-Chek Inform II Atitikimai 12psl.</t>
    </r>
  </si>
  <si>
    <r>
      <t xml:space="preserve">Būtina. </t>
    </r>
    <r>
      <rPr>
        <sz val="10"/>
        <color rgb="FFFF0000"/>
        <rFont val="Times New Roman1"/>
        <charset val="186"/>
      </rPr>
      <t>Sistema gali būti jungiama į laboratorijos informacinę sistemą arba tiesiai į ligoninės informacinę sistemą.</t>
    </r>
  </si>
  <si>
    <t>77.1. Reagentai, medžiagos bei papildomos priemonės portatyviniam gliukozės stebėjimo prie ligonio lovos matuokliui (ACCU-CHEK INFORM II)</t>
  </si>
  <si>
    <t xml:space="preserve">PRD-PRV11B-50 VT+ESRV mėgint. 6/1.28ml ENG, 50vnt </t>
  </si>
  <si>
    <t>Eurocell SEDRite Plus 2x9ml/2levels(1pos+1neg)</t>
  </si>
  <si>
    <t>2x9ml</t>
  </si>
  <si>
    <t>Termo poierius</t>
  </si>
  <si>
    <t>N5</t>
  </si>
  <si>
    <t>10 - 20 vnt.</t>
  </si>
  <si>
    <t>Siūlomas panaudai analizatorius "Microsed-System" gam. Elitechgroup, ne senesnis nei 5 metai. Kartu su išoriniam mėgintuvėlių išmaišymui tinkančia vartykle.</t>
  </si>
  <si>
    <r>
      <t xml:space="preserve">Kiekybinė Eritrocitų nusėdimo greičio analizė 
/ </t>
    </r>
    <r>
      <rPr>
        <sz val="9"/>
        <color rgb="FFFF0000"/>
        <rFont val="Times New Roman"/>
        <family val="1"/>
        <charset val="186"/>
      </rPr>
      <t>1 -120 mm/val / Monosed-system naud instr israsas</t>
    </r>
  </si>
  <si>
    <r>
      <t xml:space="preserve">Automatizuotas, infraraudonųjų daviklių (koreliuojant su Westergren)
</t>
    </r>
    <r>
      <rPr>
        <sz val="9"/>
        <color rgb="FFFF0000"/>
        <rFont val="Times New Roman"/>
        <family val="1"/>
        <charset val="186"/>
      </rPr>
      <t>ESR-Brochure-ECS-ESR-RANGE-490-201901EN 2psl.</t>
    </r>
  </si>
  <si>
    <r>
      <t xml:space="preserve">10vnt / </t>
    </r>
    <r>
      <rPr>
        <sz val="9"/>
        <color rgb="FFFF0000"/>
        <rFont val="Times New Roman"/>
        <family val="1"/>
        <charset val="186"/>
      </rPr>
      <t>ESR-Brochure-ECS-ESR-RANGE-490-201901EN 2psl</t>
    </r>
  </si>
  <si>
    <r>
      <t xml:space="preserve">1 -120 mm/val / </t>
    </r>
    <r>
      <rPr>
        <sz val="9"/>
        <color rgb="FFFF0000"/>
        <rFont val="Times New Roman"/>
        <family val="1"/>
        <charset val="186"/>
      </rPr>
      <t>Monosed-system naud instr israsas</t>
    </r>
  </si>
  <si>
    <r>
      <t xml:space="preserve">≤ 30 min / </t>
    </r>
    <r>
      <rPr>
        <sz val="9"/>
        <color rgb="FFFF0000"/>
        <rFont val="Times New Roman"/>
        <family val="1"/>
        <charset val="186"/>
      </rPr>
      <t>ESR-Brochure-ECS-ESR-RANGE-490-201901EN 2psl</t>
    </r>
  </si>
  <si>
    <r>
      <t xml:space="preserve"> +/- 0,2 mm /</t>
    </r>
    <r>
      <rPr>
        <sz val="9"/>
        <color rgb="FFFF0000"/>
        <rFont val="Times New Roman"/>
        <family val="1"/>
        <charset val="186"/>
      </rPr>
      <t xml:space="preserve"> Monosed-system naud instr israsas</t>
    </r>
  </si>
  <si>
    <r>
      <t xml:space="preserve">2 lygių / </t>
    </r>
    <r>
      <rPr>
        <sz val="9"/>
        <color rgb="FFFF0000"/>
        <rFont val="Times New Roman"/>
        <family val="1"/>
        <charset val="186"/>
      </rPr>
      <t>ENG ribos</t>
    </r>
  </si>
  <si>
    <r>
      <t xml:space="preserve">Veninis kraujas su natrio citratu 3,2 proc. / </t>
    </r>
    <r>
      <rPr>
        <sz val="9"/>
        <color rgb="FFFF0000"/>
        <rFont val="Times New Roman"/>
        <family val="1"/>
        <charset val="186"/>
      </rPr>
      <t>ESR-Brochure-ECS-ESR-RANGE-490-201901EN 3psl</t>
    </r>
  </si>
  <si>
    <r>
      <t xml:space="preserve">mm/val pagal 1 valandos Westergren / </t>
    </r>
    <r>
      <rPr>
        <sz val="9"/>
        <color rgb="FFFF0000"/>
        <rFont val="Times New Roman"/>
        <family val="1"/>
        <charset val="186"/>
      </rPr>
      <t>Monosed-system naud instr israsas</t>
    </r>
  </si>
  <si>
    <t>N100</t>
  </si>
  <si>
    <t>N25</t>
  </si>
  <si>
    <t xml:space="preserve">N10 </t>
  </si>
  <si>
    <t>05795648190, BIL-T Gen.3, 400Tests cobas c 111</t>
  </si>
  <si>
    <t>N400</t>
  </si>
  <si>
    <t>Kitos priemonės, reikalingos tyrimui atlikimui bei analizatoriaus priežiūrai</t>
  </si>
  <si>
    <t>10759350190, 	Cfas 12x3ML</t>
  </si>
  <si>
    <t>1 (12x3ML)</t>
  </si>
  <si>
    <t>05947626190	PreciControl ClinChem Multi 1, 4x5 ml</t>
  </si>
  <si>
    <t>1 (4x5 ml)</t>
  </si>
  <si>
    <t>05947774190	PreciControl ClinChem Multi 2, 4x5 ml</t>
  </si>
  <si>
    <t>20754765322,	Cleaner, cobas c, Integra</t>
  </si>
  <si>
    <t>1 x 1000ml</t>
  </si>
  <si>
    <t>1 (4 × 21 ml)</t>
  </si>
  <si>
    <t>05085713001, Sample Cup Micro 13/16</t>
  </si>
  <si>
    <t>N900</t>
  </si>
  <si>
    <t>N1000</t>
  </si>
  <si>
    <t>04357108001, 	Micro Cuvette Segment</t>
  </si>
  <si>
    <t>N1600</t>
  </si>
  <si>
    <t>05344620001	LAMP HALOGEN 12V/20W ASSY</t>
  </si>
  <si>
    <t>04352483001	Thermo-printer paper 5 pcs, u 411, c 111</t>
  </si>
  <si>
    <t>1.6.</t>
  </si>
  <si>
    <t>1.7.</t>
  </si>
  <si>
    <t>1.8.</t>
  </si>
  <si>
    <t>1.9.</t>
  </si>
  <si>
    <t>1.10.</t>
  </si>
  <si>
    <r>
      <t xml:space="preserve">Serumas, bendras kraujas, minamalus mėginio kiekis – ne daugiau kaip 500mkl tyrimui. Galima tirti iš kiuvetės ir/arba pirminio vakuuminio mėgintuvėlio ar kapiliarinio kraujo mėgintuvėlio. </t>
    </r>
    <r>
      <rPr>
        <sz val="10"/>
        <color rgb="FFFF0000"/>
        <rFont val="Times New Roman"/>
        <family val="1"/>
        <charset val="186"/>
      </rPr>
      <t>(Žr.faile Gamintojų dokumentai/71 dalis/cobas c 111 analyzer brochure/14psl)</t>
    </r>
  </si>
  <si>
    <r>
      <t xml:space="preserve">Bilirubin Total
Bilirubin Direct
UREA
Glucose </t>
    </r>
    <r>
      <rPr>
        <sz val="10"/>
        <color rgb="FFFF0000"/>
        <rFont val="Times New Roman"/>
        <family val="1"/>
        <charset val="186"/>
      </rPr>
      <t>(Žr.faile Gamintojų dokumentai/71 dalis/cobas c 111 analyzer brochure/13psl)</t>
    </r>
  </si>
  <si>
    <r>
      <t xml:space="preserve">Analizatorius kalibruojasi  automatiškai, o esant reikalui ir rankiniu programos paleidimu </t>
    </r>
    <r>
      <rPr>
        <sz val="10"/>
        <color rgb="FFFF0000"/>
        <rFont val="Times New Roman"/>
        <family val="1"/>
        <charset val="186"/>
      </rPr>
      <t>(Žr.faile Gamintojų dokumentai/71 dalis/c111_4.0_OM_LT Word/A-27psl)</t>
    </r>
  </si>
  <si>
    <r>
      <t>600 paskutinių tyrimų su data ir laiku ir paskutinių kokybės kontrolės duomenų kiekvienam lygiui, bei kalibracijos duomenims su paieškos funkcija ir išspausdinimu.</t>
    </r>
    <r>
      <rPr>
        <sz val="10"/>
        <color rgb="FFFF0000"/>
        <rFont val="Times New Roman"/>
        <family val="1"/>
        <charset val="186"/>
      </rPr>
      <t>(Žr.faile Gamintojų dokumentai/71 dalis/C111 duomenų saugojimas)</t>
    </r>
  </si>
  <si>
    <r>
      <t xml:space="preserve">Automatinis, iš įstatytos kiuvetės ar mėgintuvėlio </t>
    </r>
    <r>
      <rPr>
        <sz val="10"/>
        <color rgb="FFFF0000"/>
        <rFont val="Times New Roman"/>
        <family val="1"/>
        <charset val="186"/>
      </rPr>
      <t>(Žr.faile Gamintojų dokumentai/71 dalis/cobas c 111 analyzer brochure/4psl)</t>
    </r>
  </si>
  <si>
    <r>
      <t xml:space="preserve">Skysta kokybės kontrolė, ne mažiau 2 lygių kiekvienam parametrui ir atliekama per integruotą kokybės kontrolės programą / išspausdinamas rezultatas ir kontrolės ribos/ kokybės kontrolės ribos. </t>
    </r>
    <r>
      <rPr>
        <sz val="10"/>
        <color rgb="FFFF0000"/>
        <rFont val="Times New Roman"/>
        <family val="1"/>
        <charset val="186"/>
      </rPr>
      <t>(Žr.faile Gamintojų dokumentai/71 dalis/c111_4.0_OM_LT Word/ B-71psl ir Kontrolės ir kalibratoriai)</t>
    </r>
  </si>
  <si>
    <r>
      <t>Su barkodo skaneriu, taip pat turi būti galimybė suvesti ir ranka, tiek skaičiais tiek raidėmis.</t>
    </r>
    <r>
      <rPr>
        <sz val="10"/>
        <color rgb="FFFF0000"/>
        <rFont val="Times New Roman"/>
        <family val="1"/>
        <charset val="186"/>
      </rPr>
      <t>(Žr.faile Gamintojų dokumentai/71 dalis/cobas c 111 analyzer brochure/14psl)</t>
    </r>
  </si>
  <si>
    <r>
      <t xml:space="preserve">Būtinas. Išorinis arba integruotas, ne mažiau 57mm terminiam popieriui, spausdinamas tyrimo rezultatas su normos ribomis kiekvienam parametrui. Esant patologiniam rezultatui jis pažymimas rodykle ar žvaigždute. </t>
    </r>
    <r>
      <rPr>
        <sz val="10"/>
        <color rgb="FFFF0000"/>
        <rFont val="Times New Roman"/>
        <family val="1"/>
        <charset val="186"/>
      </rPr>
      <t>(Žr.faile Gamintojų dokumentai/71 dalis/cobas c 111 analyzer brochure/10psl)</t>
    </r>
  </si>
  <si>
    <r>
      <t xml:space="preserve">El.220V </t>
    </r>
    <r>
      <rPr>
        <sz val="10"/>
        <color rgb="FFFF0000"/>
        <rFont val="Times New Roman"/>
        <family val="1"/>
        <charset val="186"/>
      </rPr>
      <t>(Žr.faile Gamintojų dokumentai/71 dalis/cobas c 111 analyzer brochure/14psl)</t>
    </r>
  </si>
  <si>
    <r>
      <t xml:space="preserve">Lietimui jautrus ekranas (touch-screen). Tyrimo atlikimo metu, analizatorius vartotojui ekrane rodo tyrimo seką ir atliekamos procedūros eigą. </t>
    </r>
    <r>
      <rPr>
        <sz val="10"/>
        <color rgb="FFFF0000"/>
        <rFont val="Times New Roman"/>
        <family val="1"/>
        <charset val="186"/>
      </rPr>
      <t>(Žr.faile Gamintojų dokumentai/71 dalis/cobas c 111 analyzer brochure/14psl)</t>
    </r>
  </si>
  <si>
    <t>N150</t>
  </si>
  <si>
    <t>N500</t>
  </si>
  <si>
    <t>N250</t>
  </si>
  <si>
    <t xml:space="preserve">270 000 vnt. </t>
  </si>
  <si>
    <t>19 000 vnt.</t>
  </si>
  <si>
    <t>4 500 vnt.</t>
  </si>
  <si>
    <t>40 000 vnt.</t>
  </si>
  <si>
    <t xml:space="preserve">35 000 vnt. </t>
  </si>
  <si>
    <t>55 000 vnt.</t>
  </si>
  <si>
    <t>6 000 ml</t>
  </si>
  <si>
    <t xml:space="preserve">250 ml </t>
  </si>
  <si>
    <t>4 x 250 ml</t>
  </si>
  <si>
    <t>Vilnius</t>
  </si>
  <si>
    <t>24-032</t>
  </si>
  <si>
    <t>UAB Mediq Lietuva</t>
  </si>
  <si>
    <t>Kolektyvo g. 15-20, 08314 Vilnius</t>
  </si>
  <si>
    <t>LT100005456916</t>
  </si>
  <si>
    <t>LT87 7300 0101 5958 2502, AB Swedbank, b/k 73000</t>
  </si>
  <si>
    <t>Inga Rinkevičienė</t>
  </si>
  <si>
    <t>(8 5) 268 8445, inga.rinkeviciene@mediq.com</t>
  </si>
  <si>
    <t>generalinis direktorius Giedrius Marcinkonis</t>
  </si>
  <si>
    <t>užsakymų vadybininkė Loreta Mickevičienė, tel. (8 5) 268 8451, loreta.mickeviciene@mediq.com</t>
  </si>
  <si>
    <t>Aare Jarvelaid, Christa Elisabeth Volmer Nielsen, Philip Morch Nadelmann</t>
  </si>
  <si>
    <t>nepasitelkiami</t>
  </si>
  <si>
    <t>x</t>
  </si>
  <si>
    <t>ne</t>
  </si>
  <si>
    <t>Tiekėjo deklaracija</t>
  </si>
  <si>
    <t>Įgaliojimas pasirašyti dokumentus</t>
  </si>
  <si>
    <t>Gamintojų dokumentai</t>
  </si>
  <si>
    <t>Deklaracija dėl tiekėjo atsakingų asmenų</t>
  </si>
  <si>
    <t>konkursų ruošimo vadybininkė</t>
  </si>
  <si>
    <t>04774248190, Cobas c111 Cleaner Basisch Roche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</si>
</sst>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9"/>
      <color theme="1"/>
      <name val="Times New Roman"/>
      <family val="1"/>
      <charset val="186"/>
    </font>
    <font>
      <sz val="10"/>
      <name val="Times New Roman1"/>
    </font>
    <font>
      <b/>
      <sz val="10"/>
      <name val="Times New Roman1"/>
    </font>
    <font>
      <b/>
      <sz val="14"/>
      <name val="Times New Roman"/>
      <family val="1"/>
      <charset val="186"/>
    </font>
    <font>
      <sz val="11"/>
      <name val="Calibri"/>
      <family val="2"/>
      <charset val="186"/>
      <scheme val="minor"/>
    </font>
    <font>
      <b/>
      <sz val="10"/>
      <name val="Times New Roman"/>
      <family val="1"/>
      <charset val="186"/>
    </font>
    <font>
      <sz val="10"/>
      <name val="Times New Roman"/>
      <family val="1"/>
      <charset val="186"/>
    </font>
    <font>
      <sz val="10"/>
      <name val="Times New Roman1"/>
      <charset val="186"/>
    </font>
    <font>
      <i/>
      <sz val="10"/>
      <name val="Times New Roman"/>
      <family val="1"/>
      <charset val="186"/>
    </font>
    <font>
      <sz val="11"/>
      <name val="Times New Roman"/>
      <family val="1"/>
      <charset val="186"/>
    </font>
    <font>
      <sz val="11"/>
      <color rgb="FF000000"/>
      <name val="Calibri"/>
      <family val="2"/>
    </font>
    <font>
      <sz val="11"/>
      <color rgb="FF00B050"/>
      <name val="Calibri"/>
      <family val="2"/>
      <charset val="186"/>
      <scheme val="minor"/>
    </font>
    <font>
      <sz val="11"/>
      <color rgb="FFFF0000"/>
      <name val="Calibri"/>
      <family val="2"/>
      <charset val="186"/>
      <scheme val="minor"/>
    </font>
    <font>
      <sz val="10"/>
      <color rgb="FFFF0000"/>
      <name val="Times New Roman1"/>
    </font>
    <font>
      <sz val="10"/>
      <name val="Times New Roman"/>
      <family val="1"/>
    </font>
    <font>
      <b/>
      <sz val="10"/>
      <name val="Times New Roman"/>
      <family val="1"/>
    </font>
    <font>
      <sz val="11"/>
      <color theme="9"/>
      <name val="Calibri"/>
      <family val="2"/>
      <charset val="186"/>
      <scheme val="minor"/>
    </font>
    <font>
      <sz val="11"/>
      <name val="Calibri"/>
      <family val="2"/>
      <charset val="186"/>
    </font>
    <font>
      <sz val="10"/>
      <name val="Calibri"/>
      <family val="2"/>
      <charset val="186"/>
      <scheme val="minor"/>
    </font>
    <font>
      <b/>
      <sz val="9"/>
      <name val="Times New Roman"/>
      <family val="1"/>
      <charset val="186"/>
    </font>
    <font>
      <sz val="9"/>
      <color indexed="8"/>
      <name val="Times New Roman"/>
      <family val="1"/>
      <charset val="186"/>
    </font>
    <font>
      <sz val="9"/>
      <name val="Times New Roman"/>
      <family val="1"/>
      <charset val="186"/>
    </font>
    <font>
      <b/>
      <sz val="9"/>
      <color indexed="8"/>
      <name val="Times New Roman"/>
      <family val="1"/>
      <charset val="186"/>
    </font>
    <font>
      <sz val="10"/>
      <color indexed="8"/>
      <name val="Arial"/>
      <family val="2"/>
      <charset val="186"/>
    </font>
    <font>
      <sz val="9"/>
      <color indexed="8"/>
      <name val="Times New Roman1"/>
      <charset val="186"/>
    </font>
    <font>
      <sz val="9"/>
      <color rgb="FFFF0000"/>
      <name val="Times New Roman"/>
      <family val="1"/>
      <charset val="186"/>
    </font>
    <font>
      <sz val="9"/>
      <name val="Arial"/>
      <family val="2"/>
      <charset val="186"/>
    </font>
    <font>
      <i/>
      <sz val="9"/>
      <name val="Times New Roman"/>
      <family val="1"/>
      <charset val="186"/>
    </font>
    <font>
      <i/>
      <sz val="9"/>
      <color indexed="8"/>
      <name val="Times New Roman"/>
      <family val="1"/>
      <charset val="186"/>
    </font>
    <font>
      <sz val="9"/>
      <color indexed="10"/>
      <name val="Times New Roman"/>
      <family val="1"/>
      <charset val="186"/>
    </font>
    <font>
      <sz val="11"/>
      <color indexed="8"/>
      <name val="Calibri"/>
      <family val="2"/>
      <charset val="1"/>
    </font>
    <font>
      <b/>
      <sz val="9"/>
      <color indexed="8"/>
      <name val="Times New Roman1"/>
      <charset val="186"/>
    </font>
    <font>
      <sz val="9"/>
      <name val="Times New Roman1"/>
      <charset val="186"/>
    </font>
    <font>
      <sz val="11"/>
      <color rgb="FFC00000"/>
      <name val="Calibri"/>
      <family val="2"/>
      <charset val="186"/>
      <scheme val="minor"/>
    </font>
    <font>
      <sz val="10"/>
      <name val="Arial"/>
      <family val="2"/>
    </font>
    <font>
      <sz val="12"/>
      <name val="Times New Roman"/>
      <family val="1"/>
      <charset val="186"/>
    </font>
    <font>
      <sz val="12"/>
      <color rgb="FF00B050"/>
      <name val="Times New Roman"/>
      <family val="1"/>
      <charset val="186"/>
    </font>
    <font>
      <b/>
      <sz val="12"/>
      <color theme="1"/>
      <name val="Times New Roman"/>
      <family val="1"/>
      <charset val="186"/>
    </font>
    <font>
      <b/>
      <sz val="12"/>
      <color theme="4"/>
      <name val="Times New Roman"/>
      <family val="1"/>
      <charset val="186"/>
    </font>
    <font>
      <sz val="11"/>
      <color rgb="FF000000"/>
      <name val="Arial1"/>
    </font>
    <font>
      <b/>
      <sz val="9"/>
      <color theme="1"/>
      <name val="Times New Roman"/>
      <family val="1"/>
      <charset val="186"/>
    </font>
    <font>
      <sz val="10"/>
      <color rgb="FFFF0000"/>
      <name val="Times New Roman"/>
      <family val="1"/>
      <charset val="186"/>
    </font>
    <font>
      <sz val="9"/>
      <color rgb="FFFF0000"/>
      <name val="Times New Roman"/>
      <family val="1"/>
    </font>
    <font>
      <b/>
      <sz val="10"/>
      <color rgb="FFFF0000"/>
      <name val="Times New Roman"/>
      <family val="1"/>
      <charset val="186"/>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color rgb="FFFF0000"/>
      <name val="Times New Roman"/>
      <family val="1"/>
    </font>
    <font>
      <sz val="11"/>
      <color theme="1"/>
      <name val="Calibri"/>
      <family val="2"/>
      <scheme val="minor"/>
    </font>
    <font>
      <sz val="11"/>
      <color theme="1"/>
      <name val="Times New Roman"/>
      <family val="1"/>
      <charset val="186"/>
    </font>
    <font>
      <b/>
      <sz val="12"/>
      <name val="Times New Roman"/>
      <family val="1"/>
      <charset val="186"/>
    </font>
    <font>
      <sz val="9"/>
      <color theme="1"/>
      <name val="Times New Roman"/>
      <family val="1"/>
      <charset val="186"/>
    </font>
    <font>
      <i/>
      <sz val="10"/>
      <name val="Times New Roman1"/>
      <charset val="186"/>
    </font>
    <font>
      <i/>
      <sz val="10"/>
      <color indexed="8"/>
      <name val="Times New Roman"/>
      <family val="1"/>
      <charset val="186"/>
    </font>
    <font>
      <sz val="10"/>
      <color rgb="FFFF0000"/>
      <name val="Times New Roman1"/>
      <charset val="186"/>
    </font>
    <font>
      <b/>
      <sz val="10"/>
      <name val="Times New Roman1"/>
      <charset val="186"/>
    </font>
    <font>
      <b/>
      <i/>
      <sz val="10"/>
      <name val="Times New Roman"/>
      <family val="1"/>
      <charset val="186"/>
    </font>
    <font>
      <sz val="12"/>
      <color theme="1"/>
      <name val="Times New Roman"/>
      <family val="1"/>
      <charset val="186"/>
    </font>
  </fonts>
  <fills count="8">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indexed="22"/>
        <bgColor indexed="64"/>
      </patternFill>
    </fill>
    <fill>
      <patternFill patternType="solid">
        <fgColor indexed="9"/>
        <bgColor indexed="64"/>
      </patternFill>
    </fill>
    <fill>
      <patternFill patternType="solid">
        <fgColor rgb="FFC0C0C0"/>
        <bgColor indexed="64"/>
      </patternFill>
    </fill>
    <fill>
      <patternFill patternType="solid">
        <fgColor rgb="FFFFFFFF"/>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thin">
        <color indexed="8"/>
      </left>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8"/>
      </left>
      <right/>
      <top/>
      <bottom style="thin">
        <color indexed="64"/>
      </bottom>
      <diagonal/>
    </border>
    <border>
      <left style="thin">
        <color indexed="8"/>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thin">
        <color indexed="8"/>
      </bottom>
      <diagonal/>
    </border>
    <border>
      <left/>
      <right style="medium">
        <color indexed="64"/>
      </right>
      <top style="thin">
        <color indexed="64"/>
      </top>
      <bottom style="thin">
        <color indexed="8"/>
      </bottom>
      <diagonal/>
    </border>
    <border>
      <left style="medium">
        <color indexed="64"/>
      </left>
      <right/>
      <top style="thin">
        <color indexed="8"/>
      </top>
      <bottom style="thin">
        <color indexed="64"/>
      </bottom>
      <diagonal/>
    </border>
    <border>
      <left/>
      <right style="medium">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indexed="8"/>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8"/>
      </bottom>
      <diagonal/>
    </border>
  </borders>
  <cellStyleXfs count="9">
    <xf numFmtId="0" fontId="0" fillId="0" borderId="0"/>
    <xf numFmtId="0" fontId="10" fillId="0" borderId="0" applyBorder="0" applyProtection="0"/>
    <xf numFmtId="0" fontId="23" fillId="0" borderId="0" applyNumberFormat="0" applyBorder="0" applyProtection="0"/>
    <xf numFmtId="0" fontId="23" fillId="0" borderId="0" applyNumberFormat="0" applyBorder="0" applyProtection="0"/>
    <xf numFmtId="0" fontId="17" fillId="0" borderId="0"/>
    <xf numFmtId="0" fontId="30" fillId="0" borderId="0"/>
    <xf numFmtId="0" fontId="34" fillId="0" borderId="0"/>
    <xf numFmtId="0" fontId="39" fillId="0" borderId="0"/>
    <xf numFmtId="0" fontId="52" fillId="0" borderId="0"/>
  </cellStyleXfs>
  <cellXfs count="496">
    <xf numFmtId="0" fontId="0" fillId="0" borderId="0" xfId="0"/>
    <xf numFmtId="0" fontId="13" fillId="2" borderId="0" xfId="0" applyFont="1" applyFill="1"/>
    <xf numFmtId="0" fontId="12" fillId="2" borderId="0" xfId="0" applyFont="1" applyFill="1"/>
    <xf numFmtId="0" fontId="6" fillId="2" borderId="0" xfId="0" applyFont="1" applyFill="1" applyAlignment="1">
      <alignment horizontal="left" vertical="center" wrapText="1"/>
    </xf>
    <xf numFmtId="0" fontId="1" fillId="2" borderId="0" xfId="0" applyFont="1" applyFill="1"/>
    <xf numFmtId="0" fontId="6" fillId="2" borderId="0" xfId="0" applyFont="1" applyFill="1" applyAlignment="1">
      <alignment vertical="top" wrapText="1"/>
    </xf>
    <xf numFmtId="0" fontId="6" fillId="2" borderId="0" xfId="0" applyFont="1" applyFill="1" applyAlignment="1">
      <alignment horizontal="center" vertical="center" wrapText="1"/>
    </xf>
    <xf numFmtId="0" fontId="4" fillId="2" borderId="0" xfId="0" applyFont="1" applyFill="1"/>
    <xf numFmtId="0" fontId="11" fillId="2" borderId="0" xfId="0" applyFont="1" applyFill="1"/>
    <xf numFmtId="0" fontId="26" fillId="2" borderId="0" xfId="0" applyFont="1" applyFill="1"/>
    <xf numFmtId="0" fontId="24" fillId="2" borderId="0" xfId="0" applyFont="1" applyFill="1"/>
    <xf numFmtId="0" fontId="0" fillId="2" borderId="0" xfId="0" applyFill="1"/>
    <xf numFmtId="0" fontId="32" fillId="2" borderId="0" xfId="0" applyFont="1" applyFill="1"/>
    <xf numFmtId="0" fontId="26" fillId="3" borderId="0" xfId="0" applyFont="1" applyFill="1"/>
    <xf numFmtId="0" fontId="4" fillId="2" borderId="0" xfId="0" applyFont="1" applyFill="1" applyAlignment="1">
      <alignment horizontal="center" vertical="center"/>
    </xf>
    <xf numFmtId="0" fontId="24" fillId="3" borderId="0" xfId="0" applyFont="1" applyFill="1"/>
    <xf numFmtId="0" fontId="1" fillId="2" borderId="0" xfId="0" applyFont="1" applyFill="1" applyAlignment="1">
      <alignment horizontal="center" vertical="center"/>
    </xf>
    <xf numFmtId="0" fontId="6" fillId="2" borderId="1" xfId="0" applyFont="1" applyFill="1" applyBorder="1" applyAlignment="1">
      <alignment horizontal="left" vertical="top" wrapText="1"/>
    </xf>
    <xf numFmtId="0" fontId="5" fillId="2" borderId="0" xfId="0" applyFont="1" applyFill="1" applyAlignment="1">
      <alignment vertical="top" wrapText="1"/>
    </xf>
    <xf numFmtId="0" fontId="3" fillId="2" borderId="0" xfId="0" applyFont="1" applyFill="1" applyAlignment="1">
      <alignment vertical="top" wrapText="1"/>
    </xf>
    <xf numFmtId="0" fontId="16" fillId="2" borderId="0" xfId="0" applyFont="1" applyFill="1"/>
    <xf numFmtId="0" fontId="33" fillId="0" borderId="0" xfId="0" applyFont="1"/>
    <xf numFmtId="0" fontId="11" fillId="0" borderId="0" xfId="0" applyFont="1"/>
    <xf numFmtId="0" fontId="36" fillId="2" borderId="0" xfId="0" applyFont="1" applyFill="1"/>
    <xf numFmtId="0" fontId="33" fillId="2" borderId="0" xfId="0" applyFont="1" applyFill="1"/>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top"/>
    </xf>
    <xf numFmtId="49" fontId="1" fillId="2" borderId="1" xfId="0" applyNumberFormat="1" applyFont="1" applyFill="1" applyBorder="1" applyAlignment="1">
      <alignment horizontal="center" vertical="center"/>
    </xf>
    <xf numFmtId="0" fontId="6" fillId="2" borderId="1" xfId="0" applyFont="1" applyFill="1" applyBorder="1" applyAlignment="1">
      <alignment vertical="top" wrapText="1"/>
    </xf>
    <xf numFmtId="0" fontId="1" fillId="2" borderId="1" xfId="0" applyFont="1" applyFill="1" applyBorder="1"/>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49" fontId="1" fillId="2" borderId="0" xfId="0" applyNumberFormat="1" applyFont="1" applyFill="1" applyAlignment="1">
      <alignment horizontal="center" vertical="center"/>
    </xf>
    <xf numFmtId="0" fontId="1" fillId="2" borderId="0" xfId="0" applyFont="1" applyFill="1" applyAlignment="1">
      <alignment vertical="center"/>
    </xf>
    <xf numFmtId="0" fontId="7"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0" fillId="2" borderId="23"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20" fillId="2" borderId="23" xfId="0" applyFont="1" applyFill="1" applyBorder="1" applyAlignment="1">
      <alignment vertical="center" wrapText="1"/>
    </xf>
    <xf numFmtId="0" fontId="7" fillId="2" borderId="1" xfId="0" applyFont="1" applyFill="1" applyBorder="1"/>
    <xf numFmtId="0" fontId="1" fillId="2" borderId="1" xfId="0" applyFont="1" applyFill="1" applyBorder="1" applyAlignment="1">
      <alignment horizontal="center" vertical="center" wrapText="1"/>
    </xf>
    <xf numFmtId="0" fontId="6" fillId="2" borderId="0" xfId="0" applyFont="1" applyFill="1" applyAlignment="1">
      <alignment horizontal="center" vertical="top"/>
    </xf>
    <xf numFmtId="0" fontId="1" fillId="2" borderId="1" xfId="0" applyFont="1" applyFill="1" applyBorder="1" applyAlignment="1">
      <alignment horizontal="center" vertical="center"/>
    </xf>
    <xf numFmtId="0" fontId="7" fillId="2" borderId="14" xfId="0" applyFont="1" applyFill="1" applyBorder="1" applyAlignment="1">
      <alignment horizontal="center" vertical="center"/>
    </xf>
    <xf numFmtId="0" fontId="5" fillId="2" borderId="1" xfId="0" applyFont="1" applyFill="1" applyBorder="1" applyAlignment="1">
      <alignment horizontal="center"/>
    </xf>
    <xf numFmtId="0" fontId="20" fillId="2" borderId="1" xfId="2" applyNumberFormat="1" applyFont="1" applyFill="1" applyBorder="1" applyAlignment="1" applyProtection="1">
      <alignment vertical="center" wrapText="1"/>
    </xf>
    <xf numFmtId="0" fontId="20" fillId="2" borderId="1" xfId="0" applyFont="1" applyFill="1" applyBorder="1" applyAlignment="1">
      <alignment vertical="top" wrapText="1"/>
    </xf>
    <xf numFmtId="0" fontId="20" fillId="2" borderId="1" xfId="2" applyNumberFormat="1" applyFont="1" applyFill="1" applyBorder="1" applyAlignment="1" applyProtection="1">
      <alignment vertical="top" wrapText="1"/>
    </xf>
    <xf numFmtId="0" fontId="24" fillId="2" borderId="23" xfId="0" applyFont="1" applyFill="1" applyBorder="1" applyAlignment="1">
      <alignment horizontal="left" vertical="center"/>
    </xf>
    <xf numFmtId="0" fontId="24" fillId="2" borderId="23" xfId="0" applyFont="1" applyFill="1" applyBorder="1" applyAlignment="1">
      <alignment vertical="center" wrapText="1"/>
    </xf>
    <xf numFmtId="0" fontId="22" fillId="2" borderId="27" xfId="0" applyFont="1" applyFill="1" applyBorder="1" applyAlignment="1">
      <alignment horizontal="left" vertical="center"/>
    </xf>
    <xf numFmtId="0" fontId="20" fillId="2" borderId="26" xfId="3" applyNumberFormat="1" applyFont="1" applyFill="1" applyBorder="1" applyAlignment="1" applyProtection="1">
      <alignment horizontal="left" vertical="top" wrapText="1"/>
    </xf>
    <xf numFmtId="0" fontId="21" fillId="2" borderId="23" xfId="3" applyNumberFormat="1" applyFont="1" applyFill="1" applyBorder="1" applyAlignment="1" applyProtection="1">
      <alignment horizontal="left" vertical="top" wrapText="1"/>
    </xf>
    <xf numFmtId="0" fontId="5" fillId="2" borderId="1" xfId="0" applyFont="1" applyFill="1" applyBorder="1" applyAlignment="1">
      <alignment horizontal="right" vertical="top"/>
    </xf>
    <xf numFmtId="0" fontId="20" fillId="2" borderId="26" xfId="0" applyFont="1" applyFill="1" applyBorder="1" applyAlignment="1">
      <alignment horizontal="left" vertical="top" wrapText="1"/>
    </xf>
    <xf numFmtId="0" fontId="20" fillId="2" borderId="23" xfId="0" applyFont="1" applyFill="1" applyBorder="1" applyAlignment="1">
      <alignment horizontal="left" vertical="top" wrapText="1"/>
    </xf>
    <xf numFmtId="0" fontId="9" fillId="2" borderId="1" xfId="0" applyFont="1" applyFill="1" applyBorder="1" applyAlignment="1">
      <alignment vertical="center" wrapText="1"/>
    </xf>
    <xf numFmtId="49" fontId="6" fillId="2" borderId="23" xfId="0" applyNumberFormat="1" applyFont="1" applyFill="1" applyBorder="1" applyAlignment="1">
      <alignment horizontal="left" vertical="center" wrapText="1"/>
    </xf>
    <xf numFmtId="0" fontId="6" fillId="2" borderId="23" xfId="0" applyFont="1" applyFill="1" applyBorder="1" applyAlignment="1">
      <alignment vertical="top" wrapText="1"/>
    </xf>
    <xf numFmtId="0" fontId="20" fillId="3" borderId="0" xfId="0" applyFont="1" applyFill="1"/>
    <xf numFmtId="0" fontId="19" fillId="2" borderId="23"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0" fillId="2" borderId="23" xfId="0" applyFont="1" applyFill="1" applyBorder="1" applyAlignment="1">
      <alignment horizontal="center" vertical="top"/>
    </xf>
    <xf numFmtId="0" fontId="20" fillId="2" borderId="1" xfId="0" applyFont="1" applyFill="1" applyBorder="1" applyAlignment="1">
      <alignment horizontal="center" vertical="top"/>
    </xf>
    <xf numFmtId="49" fontId="20" fillId="2" borderId="23" xfId="0" applyNumberFormat="1" applyFont="1" applyFill="1" applyBorder="1" applyAlignment="1">
      <alignment horizontal="center" vertical="center"/>
    </xf>
    <xf numFmtId="0" fontId="21" fillId="2" borderId="23" xfId="0" applyFont="1" applyFill="1" applyBorder="1" applyAlignment="1">
      <alignment horizontal="center" vertical="top"/>
    </xf>
    <xf numFmtId="49" fontId="21" fillId="2" borderId="23" xfId="0" applyNumberFormat="1" applyFont="1" applyFill="1" applyBorder="1" applyAlignment="1">
      <alignment horizontal="center" vertical="center"/>
    </xf>
    <xf numFmtId="0" fontId="21" fillId="2" borderId="1" xfId="0" applyFont="1" applyFill="1" applyBorder="1" applyAlignment="1">
      <alignment horizontal="center" vertical="top"/>
    </xf>
    <xf numFmtId="0" fontId="5"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1" fillId="2" borderId="1" xfId="0" applyFont="1" applyFill="1" applyBorder="1" applyAlignment="1">
      <alignment vertical="top"/>
    </xf>
    <xf numFmtId="0" fontId="5" fillId="2" borderId="0" xfId="0" applyFont="1" applyFill="1"/>
    <xf numFmtId="0" fontId="6" fillId="2" borderId="1" xfId="0" applyFont="1" applyFill="1" applyBorder="1" applyAlignment="1">
      <alignment wrapText="1"/>
    </xf>
    <xf numFmtId="0" fontId="20" fillId="2" borderId="23" xfId="0" applyFont="1" applyFill="1" applyBorder="1" applyAlignment="1">
      <alignment horizontal="center" vertical="center"/>
    </xf>
    <xf numFmtId="0" fontId="5" fillId="2" borderId="0" xfId="0" applyFont="1" applyFill="1" applyAlignment="1">
      <alignment vertical="top"/>
    </xf>
    <xf numFmtId="0" fontId="6" fillId="2" borderId="1" xfId="0" applyFont="1" applyFill="1" applyBorder="1"/>
    <xf numFmtId="0" fontId="8" fillId="2" borderId="1" xfId="0" applyFont="1" applyFill="1" applyBorder="1" applyAlignment="1">
      <alignment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top" wrapText="1"/>
    </xf>
    <xf numFmtId="0" fontId="6" fillId="2" borderId="0" xfId="0" applyFont="1" applyFill="1" applyAlignment="1">
      <alignment horizontal="center"/>
    </xf>
    <xf numFmtId="0" fontId="7" fillId="2" borderId="1" xfId="0" applyFont="1" applyFill="1" applyBorder="1" applyAlignment="1">
      <alignment horizontal="center"/>
    </xf>
    <xf numFmtId="0" fontId="7" fillId="2" borderId="0" xfId="0" applyFont="1" applyFill="1" applyAlignment="1">
      <alignment horizontal="center" vertical="center" wrapText="1"/>
    </xf>
    <xf numFmtId="0" fontId="7" fillId="2" borderId="0" xfId="0" applyFont="1" applyFill="1"/>
    <xf numFmtId="0" fontId="7" fillId="2" borderId="0" xfId="0" applyFont="1" applyFill="1" applyAlignment="1">
      <alignment horizontal="center" vertical="center"/>
    </xf>
    <xf numFmtId="49" fontId="5" fillId="2" borderId="14" xfId="0" applyNumberFormat="1"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49" fontId="6" fillId="2" borderId="14" xfId="0" applyNumberFormat="1" applyFont="1" applyFill="1" applyBorder="1" applyAlignment="1">
      <alignment horizontal="center" vertical="center"/>
    </xf>
    <xf numFmtId="0" fontId="6" fillId="2" borderId="14" xfId="0" applyFont="1" applyFill="1" applyBorder="1" applyAlignment="1">
      <alignment horizontal="center" vertical="center"/>
    </xf>
    <xf numFmtId="0" fontId="6" fillId="2" borderId="14" xfId="0" applyFont="1" applyFill="1" applyBorder="1" applyAlignment="1">
      <alignment horizontal="center" vertical="top"/>
    </xf>
    <xf numFmtId="0" fontId="6" fillId="2" borderId="15" xfId="0" applyFont="1" applyFill="1" applyBorder="1" applyAlignment="1">
      <alignment horizontal="center" vertical="top"/>
    </xf>
    <xf numFmtId="0" fontId="6" fillId="2" borderId="14" xfId="0" applyFont="1" applyFill="1" applyBorder="1" applyAlignment="1">
      <alignment vertical="center" wrapText="1"/>
    </xf>
    <xf numFmtId="0" fontId="6" fillId="2" borderId="14" xfId="0" applyFont="1" applyFill="1" applyBorder="1" applyAlignment="1">
      <alignment wrapText="1"/>
    </xf>
    <xf numFmtId="0" fontId="6" fillId="2" borderId="15" xfId="0" applyFont="1" applyFill="1" applyBorder="1"/>
    <xf numFmtId="0" fontId="5" fillId="2" borderId="14"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7" xfId="0" applyFont="1" applyFill="1" applyBorder="1" applyAlignment="1">
      <alignment horizontal="center" vertical="center"/>
    </xf>
    <xf numFmtId="49" fontId="7" fillId="2" borderId="7" xfId="0" applyNumberFormat="1" applyFont="1" applyFill="1" applyBorder="1" applyAlignment="1">
      <alignment horizontal="center" vertical="center"/>
    </xf>
    <xf numFmtId="49" fontId="7" fillId="2" borderId="6" xfId="0" applyNumberFormat="1" applyFont="1" applyFill="1" applyBorder="1" applyAlignment="1">
      <alignment horizontal="center" vertical="center"/>
    </xf>
    <xf numFmtId="49" fontId="24" fillId="3" borderId="0" xfId="0" applyNumberFormat="1" applyFont="1" applyFill="1" applyAlignment="1">
      <alignment horizontal="center" vertical="center"/>
    </xf>
    <xf numFmtId="0" fontId="24" fillId="3" borderId="0" xfId="0" applyFont="1" applyFill="1" applyAlignment="1">
      <alignment horizontal="justify" vertical="center" wrapText="1"/>
    </xf>
    <xf numFmtId="49" fontId="22" fillId="2" borderId="23" xfId="0" applyNumberFormat="1" applyFont="1" applyFill="1" applyBorder="1" applyAlignment="1">
      <alignment horizontal="center" vertical="center" wrapText="1"/>
    </xf>
    <xf numFmtId="49" fontId="20" fillId="3" borderId="0" xfId="0" applyNumberFormat="1" applyFont="1" applyFill="1" applyAlignment="1">
      <alignment horizontal="center" vertical="center"/>
    </xf>
    <xf numFmtId="0" fontId="20" fillId="3" borderId="0" xfId="0" applyFont="1" applyFill="1" applyAlignment="1">
      <alignment vertical="center"/>
    </xf>
    <xf numFmtId="0" fontId="19" fillId="3" borderId="0" xfId="0" applyFont="1" applyFill="1" applyAlignment="1">
      <alignment horizontal="center" vertical="center" wrapText="1"/>
    </xf>
    <xf numFmtId="0" fontId="19" fillId="2" borderId="0" xfId="0" applyFont="1" applyFill="1" applyAlignment="1">
      <alignment horizontal="center" vertical="center" wrapText="1"/>
    </xf>
    <xf numFmtId="0" fontId="5" fillId="2" borderId="1" xfId="0" applyFont="1" applyFill="1" applyBorder="1" applyAlignment="1">
      <alignment vertical="center"/>
    </xf>
    <xf numFmtId="49" fontId="19" fillId="2" borderId="23" xfId="0" applyNumberFormat="1" applyFont="1" applyFill="1" applyBorder="1" applyAlignment="1">
      <alignment horizontal="center" vertical="center" wrapText="1"/>
    </xf>
    <xf numFmtId="0" fontId="21" fillId="2" borderId="23"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0" xfId="0" applyFont="1" applyFill="1" applyAlignment="1">
      <alignment horizontal="right"/>
    </xf>
    <xf numFmtId="0" fontId="5" fillId="2" borderId="0" xfId="0" applyFont="1" applyFill="1" applyAlignment="1">
      <alignment horizontal="center" vertical="center"/>
    </xf>
    <xf numFmtId="0" fontId="26" fillId="3" borderId="0" xfId="0" applyFont="1" applyFill="1" applyAlignment="1">
      <alignment wrapText="1"/>
    </xf>
    <xf numFmtId="0" fontId="5" fillId="2" borderId="2" xfId="0" applyFont="1" applyFill="1" applyBorder="1" applyAlignment="1">
      <alignment horizontal="right" vertical="top"/>
    </xf>
    <xf numFmtId="0" fontId="19" fillId="2" borderId="0" xfId="0" applyFont="1" applyFill="1" applyAlignment="1">
      <alignment horizontal="center"/>
    </xf>
    <xf numFmtId="0" fontId="1" fillId="2" borderId="2" xfId="0" applyFont="1" applyFill="1" applyBorder="1"/>
    <xf numFmtId="0" fontId="19" fillId="2" borderId="25" xfId="0" applyFont="1" applyFill="1" applyBorder="1" applyAlignment="1">
      <alignment horizontal="center" vertical="center" wrapText="1"/>
    </xf>
    <xf numFmtId="0" fontId="21" fillId="2" borderId="25" xfId="0" applyFont="1" applyFill="1" applyBorder="1" applyAlignment="1">
      <alignment horizontal="center" vertical="top"/>
    </xf>
    <xf numFmtId="0" fontId="20" fillId="2" borderId="25" xfId="0" applyFont="1" applyFill="1" applyBorder="1" applyAlignment="1">
      <alignment horizontal="center" vertical="top"/>
    </xf>
    <xf numFmtId="0" fontId="35" fillId="2" borderId="0" xfId="0" applyFont="1" applyFill="1"/>
    <xf numFmtId="0" fontId="5" fillId="3" borderId="0" xfId="0" applyFont="1" applyFill="1" applyAlignment="1">
      <alignment horizontal="center" wrapText="1"/>
    </xf>
    <xf numFmtId="0" fontId="5" fillId="2" borderId="0" xfId="0" applyFont="1" applyFill="1" applyAlignment="1">
      <alignment horizontal="center" wrapText="1"/>
    </xf>
    <xf numFmtId="0" fontId="19" fillId="2" borderId="1" xfId="0" applyFont="1" applyFill="1" applyBorder="1" applyAlignment="1">
      <alignment horizontal="center" vertical="center" wrapText="1"/>
    </xf>
    <xf numFmtId="0" fontId="6" fillId="2" borderId="0" xfId="0" applyFont="1" applyFill="1" applyAlignment="1">
      <alignment horizontal="left" vertical="top" wrapText="1"/>
    </xf>
    <xf numFmtId="0" fontId="25" fillId="2" borderId="0" xfId="0" applyFont="1" applyFill="1"/>
    <xf numFmtId="0" fontId="31" fillId="3" borderId="0" xfId="0" applyFont="1" applyFill="1" applyAlignment="1">
      <alignment horizontal="left" vertical="top" wrapText="1"/>
    </xf>
    <xf numFmtId="0" fontId="24" fillId="3" borderId="0" xfId="0" applyFont="1" applyFill="1" applyAlignment="1">
      <alignment horizontal="left" vertical="top" wrapText="1"/>
    </xf>
    <xf numFmtId="0" fontId="5" fillId="3" borderId="0" xfId="0" applyFont="1" applyFill="1"/>
    <xf numFmtId="0" fontId="22" fillId="2" borderId="25" xfId="0" applyFont="1" applyFill="1" applyBorder="1" applyAlignment="1">
      <alignment horizontal="center" vertical="center" wrapText="1"/>
    </xf>
    <xf numFmtId="49" fontId="13" fillId="2" borderId="0" xfId="0" applyNumberFormat="1" applyFont="1" applyFill="1" applyAlignment="1">
      <alignment horizontal="center" vertical="center"/>
    </xf>
    <xf numFmtId="0" fontId="13" fillId="2" borderId="0" xfId="0" applyFont="1" applyFill="1" applyAlignment="1">
      <alignment vertical="center"/>
    </xf>
    <xf numFmtId="0" fontId="13" fillId="2" borderId="0" xfId="0" applyFont="1" applyFill="1" applyAlignment="1">
      <alignment horizontal="center" vertical="center"/>
    </xf>
    <xf numFmtId="0" fontId="41" fillId="2" borderId="0" xfId="0" applyFont="1" applyFill="1" applyAlignment="1">
      <alignment vertical="top" wrapText="1"/>
    </xf>
    <xf numFmtId="0" fontId="44" fillId="4" borderId="0" xfId="0" applyFont="1" applyFill="1"/>
    <xf numFmtId="0" fontId="45" fillId="4" borderId="0" xfId="0" applyFont="1" applyFill="1"/>
    <xf numFmtId="0" fontId="44" fillId="4" borderId="1" xfId="0" applyFont="1" applyFill="1" applyBorder="1" applyAlignment="1">
      <alignment horizontal="left"/>
    </xf>
    <xf numFmtId="0" fontId="0" fillId="4" borderId="0" xfId="0" applyFill="1"/>
    <xf numFmtId="0" fontId="44" fillId="4" borderId="0" xfId="0" applyFont="1" applyFill="1" applyAlignment="1" applyProtection="1">
      <alignment horizontal="left"/>
      <protection locked="0"/>
    </xf>
    <xf numFmtId="0" fontId="44" fillId="4" borderId="0" xfId="0" applyFont="1" applyFill="1" applyAlignment="1">
      <alignment horizontal="left"/>
    </xf>
    <xf numFmtId="0" fontId="44" fillId="6" borderId="0" xfId="0" applyFont="1" applyFill="1" applyAlignment="1" applyProtection="1">
      <alignment horizontal="left"/>
      <protection locked="0"/>
    </xf>
    <xf numFmtId="0" fontId="44" fillId="6" borderId="0" xfId="0" applyFont="1" applyFill="1" applyAlignment="1">
      <alignment horizontal="left"/>
    </xf>
    <xf numFmtId="0" fontId="0" fillId="4" borderId="0" xfId="0" applyFill="1" applyAlignment="1">
      <alignment wrapText="1"/>
    </xf>
    <xf numFmtId="0" fontId="44" fillId="4" borderId="51" xfId="0" applyFont="1" applyFill="1" applyBorder="1"/>
    <xf numFmtId="0" fontId="44" fillId="4" borderId="52" xfId="0" applyFont="1" applyFill="1" applyBorder="1" applyAlignment="1">
      <alignment horizontal="center" vertical="center" wrapText="1"/>
    </xf>
    <xf numFmtId="0" fontId="44" fillId="4" borderId="55" xfId="0" applyFont="1" applyFill="1" applyBorder="1" applyAlignment="1">
      <alignment horizontal="center" vertical="center" wrapText="1"/>
    </xf>
    <xf numFmtId="0" fontId="44" fillId="5" borderId="56" xfId="0" applyFont="1" applyFill="1" applyBorder="1" applyAlignment="1" applyProtection="1">
      <alignment horizontal="center" vertical="center" wrapText="1"/>
      <protection locked="0"/>
    </xf>
    <xf numFmtId="0" fontId="44" fillId="5" borderId="57" xfId="0" applyFont="1" applyFill="1" applyBorder="1" applyAlignment="1" applyProtection="1">
      <alignment horizontal="center" vertical="center"/>
      <protection locked="0"/>
    </xf>
    <xf numFmtId="0" fontId="44" fillId="4" borderId="0" xfId="0" applyFont="1" applyFill="1" applyAlignment="1">
      <alignment horizontal="center" vertical="center"/>
    </xf>
    <xf numFmtId="0" fontId="44" fillId="4" borderId="56" xfId="0" applyFont="1" applyFill="1" applyBorder="1" applyAlignment="1">
      <alignment horizontal="center" vertical="center" wrapText="1"/>
    </xf>
    <xf numFmtId="0" fontId="44" fillId="5" borderId="63" xfId="0" applyFont="1" applyFill="1" applyBorder="1" applyAlignment="1" applyProtection="1">
      <alignment horizontal="center" vertical="center" wrapText="1"/>
      <protection locked="0"/>
    </xf>
    <xf numFmtId="0" fontId="44" fillId="4" borderId="0" xfId="0" applyFont="1" applyFill="1" applyAlignment="1">
      <alignment wrapText="1"/>
    </xf>
    <xf numFmtId="0" fontId="0" fillId="0" borderId="0" xfId="0" applyAlignment="1">
      <alignment wrapText="1"/>
    </xf>
    <xf numFmtId="0" fontId="5" fillId="2" borderId="6" xfId="0" applyFont="1" applyFill="1" applyBorder="1" applyAlignment="1">
      <alignment horizontal="center" vertical="center"/>
    </xf>
    <xf numFmtId="0" fontId="51" fillId="2" borderId="0" xfId="0" applyFont="1" applyFill="1"/>
    <xf numFmtId="49" fontId="5" fillId="2" borderId="1" xfId="0" applyNumberFormat="1" applyFont="1" applyFill="1" applyBorder="1" applyAlignment="1">
      <alignment horizontal="center" vertical="top"/>
    </xf>
    <xf numFmtId="0" fontId="5" fillId="2" borderId="1" xfId="0" applyFont="1" applyFill="1" applyBorder="1" applyAlignment="1">
      <alignment horizontal="center" vertical="top"/>
    </xf>
    <xf numFmtId="49" fontId="8" fillId="2" borderId="1" xfId="0" applyNumberFormat="1" applyFont="1" applyFill="1" applyBorder="1" applyAlignment="1">
      <alignment horizontal="center" vertical="center"/>
    </xf>
    <xf numFmtId="0" fontId="8" fillId="2" borderId="1" xfId="0" applyFont="1" applyFill="1" applyBorder="1" applyAlignment="1">
      <alignment wrapText="1"/>
    </xf>
    <xf numFmtId="0" fontId="53" fillId="2" borderId="1" xfId="0" applyFont="1" applyFill="1" applyBorder="1" applyAlignment="1">
      <alignment horizontal="center" vertical="center"/>
    </xf>
    <xf numFmtId="0" fontId="8" fillId="2" borderId="1" xfId="0" applyFont="1" applyFill="1" applyBorder="1"/>
    <xf numFmtId="0" fontId="8" fillId="2" borderId="1" xfId="0" applyFont="1" applyFill="1" applyBorder="1" applyAlignment="1">
      <alignment horizontal="center" vertical="center"/>
    </xf>
    <xf numFmtId="2" fontId="5" fillId="2" borderId="1" xfId="0" applyNumberFormat="1" applyFont="1" applyFill="1" applyBorder="1" applyAlignment="1">
      <alignment horizontal="center" vertical="top"/>
    </xf>
    <xf numFmtId="0" fontId="8" fillId="2" borderId="68" xfId="0" applyFont="1" applyFill="1" applyBorder="1" applyAlignment="1">
      <alignment vertical="center" wrapText="1"/>
    </xf>
    <xf numFmtId="49" fontId="8" fillId="2" borderId="68" xfId="0" applyNumberFormat="1" applyFont="1" applyFill="1" applyBorder="1" applyAlignment="1">
      <alignment horizontal="center" vertical="center"/>
    </xf>
    <xf numFmtId="0" fontId="8" fillId="2" borderId="68" xfId="0" applyFont="1" applyFill="1" applyBorder="1"/>
    <xf numFmtId="0" fontId="8" fillId="2" borderId="68"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7" xfId="0" applyFont="1" applyFill="1" applyBorder="1" applyAlignment="1">
      <alignment horizontal="center" vertical="center"/>
    </xf>
    <xf numFmtId="2" fontId="8" fillId="2" borderId="7" xfId="0" applyNumberFormat="1" applyFont="1" applyFill="1" applyBorder="1" applyAlignment="1">
      <alignment horizontal="center" vertical="center"/>
    </xf>
    <xf numFmtId="2" fontId="8" fillId="2" borderId="1" xfId="0" applyNumberFormat="1" applyFont="1" applyFill="1" applyBorder="1" applyAlignment="1">
      <alignment horizontal="center" vertical="center"/>
    </xf>
    <xf numFmtId="2" fontId="5" fillId="2" borderId="1" xfId="0" applyNumberFormat="1" applyFont="1" applyFill="1" applyBorder="1" applyAlignment="1">
      <alignment horizontal="center"/>
    </xf>
    <xf numFmtId="49" fontId="22" fillId="2" borderId="69" xfId="0" applyNumberFormat="1" applyFont="1" applyFill="1" applyBorder="1" applyAlignment="1">
      <alignment horizontal="center" vertical="center"/>
    </xf>
    <xf numFmtId="0" fontId="22" fillId="2" borderId="69" xfId="0" applyFont="1" applyFill="1" applyBorder="1" applyAlignment="1">
      <alignment vertical="center"/>
    </xf>
    <xf numFmtId="0" fontId="21" fillId="2" borderId="69" xfId="0" applyFont="1" applyFill="1" applyBorder="1" applyAlignment="1">
      <alignment horizontal="center" vertical="center" wrapText="1"/>
    </xf>
    <xf numFmtId="0" fontId="29" fillId="2" borderId="69" xfId="0" applyFont="1" applyFill="1" applyBorder="1" applyAlignment="1">
      <alignment horizontal="center" vertical="top"/>
    </xf>
    <xf numFmtId="0" fontId="20" fillId="2" borderId="69" xfId="0" applyFont="1" applyFill="1" applyBorder="1" applyAlignment="1">
      <alignment horizontal="center" vertical="top"/>
    </xf>
    <xf numFmtId="0" fontId="20" fillId="2" borderId="24" xfId="0" applyFont="1" applyFill="1" applyBorder="1" applyAlignment="1">
      <alignment horizontal="center" vertical="top"/>
    </xf>
    <xf numFmtId="0" fontId="28" fillId="2" borderId="1" xfId="0" applyFont="1" applyFill="1" applyBorder="1" applyAlignment="1">
      <alignment horizontal="left" vertical="center" wrapText="1"/>
    </xf>
    <xf numFmtId="49" fontId="28" fillId="2" borderId="1" xfId="0" applyNumberFormat="1" applyFont="1" applyFill="1" applyBorder="1" applyAlignment="1">
      <alignment horizontal="center" vertical="center"/>
    </xf>
    <xf numFmtId="3" fontId="21" fillId="2" borderId="69" xfId="0" applyNumberFormat="1" applyFont="1" applyFill="1" applyBorder="1" applyAlignment="1">
      <alignment horizontal="center" vertical="center" wrapText="1"/>
    </xf>
    <xf numFmtId="0" fontId="28" fillId="2" borderId="1" xfId="0" applyFont="1" applyFill="1" applyBorder="1" applyAlignment="1">
      <alignment horizontal="center" vertical="center"/>
    </xf>
    <xf numFmtId="0" fontId="28" fillId="2" borderId="1" xfId="0" applyFont="1" applyFill="1" applyBorder="1" applyAlignment="1">
      <alignment horizontal="center" vertical="center" wrapText="1"/>
    </xf>
    <xf numFmtId="49" fontId="19" fillId="2" borderId="69" xfId="0" applyNumberFormat="1" applyFont="1" applyFill="1" applyBorder="1" applyAlignment="1">
      <alignment horizontal="center" vertical="center"/>
    </xf>
    <xf numFmtId="0" fontId="19" fillId="2" borderId="69" xfId="0" applyFont="1" applyFill="1" applyBorder="1" applyAlignment="1">
      <alignment vertical="center"/>
    </xf>
    <xf numFmtId="0" fontId="21" fillId="2" borderId="69" xfId="0" applyFont="1" applyFill="1" applyBorder="1" applyAlignment="1">
      <alignment vertical="center" wrapText="1"/>
    </xf>
    <xf numFmtId="0" fontId="21" fillId="2" borderId="69" xfId="0" applyFont="1" applyFill="1" applyBorder="1" applyAlignment="1">
      <alignment horizontal="center" vertical="top"/>
    </xf>
    <xf numFmtId="0" fontId="21" fillId="2" borderId="24" xfId="0" applyFont="1" applyFill="1" applyBorder="1" applyAlignment="1">
      <alignment horizontal="center" vertical="top"/>
    </xf>
    <xf numFmtId="49" fontId="27" fillId="2" borderId="1" xfId="0" applyNumberFormat="1" applyFont="1" applyFill="1" applyBorder="1" applyAlignment="1">
      <alignment horizontal="center" vertical="center"/>
    </xf>
    <xf numFmtId="2" fontId="19" fillId="2" borderId="1" xfId="0" applyNumberFormat="1" applyFont="1" applyFill="1" applyBorder="1" applyAlignment="1">
      <alignment horizontal="center" vertical="top"/>
    </xf>
    <xf numFmtId="2" fontId="1" fillId="2" borderId="1" xfId="0" applyNumberFormat="1" applyFont="1" applyFill="1" applyBorder="1" applyAlignment="1">
      <alignment horizontal="center" vertical="center"/>
    </xf>
    <xf numFmtId="2" fontId="19" fillId="2" borderId="1" xfId="0" applyNumberFormat="1" applyFont="1" applyFill="1" applyBorder="1" applyAlignment="1">
      <alignment horizontal="center" vertical="center"/>
    </xf>
    <xf numFmtId="2" fontId="21" fillId="2" borderId="1" xfId="0" applyNumberFormat="1" applyFont="1" applyFill="1" applyBorder="1" applyAlignment="1">
      <alignment horizontal="center" vertical="center"/>
    </xf>
    <xf numFmtId="0" fontId="1" fillId="0" borderId="1" xfId="0" applyFont="1" applyBorder="1" applyAlignment="1">
      <alignment horizontal="center" vertical="center"/>
    </xf>
    <xf numFmtId="2" fontId="1" fillId="0" borderId="1" xfId="0" applyNumberFormat="1" applyFont="1" applyBorder="1" applyAlignment="1">
      <alignment horizontal="center" vertical="center"/>
    </xf>
    <xf numFmtId="2" fontId="56" fillId="2" borderId="1" xfId="0" applyNumberFormat="1" applyFont="1" applyFill="1" applyBorder="1" applyAlignment="1">
      <alignment horizontal="center" vertical="center"/>
    </xf>
    <xf numFmtId="0" fontId="1" fillId="2" borderId="1" xfId="0" applyFont="1" applyFill="1" applyBorder="1" applyAlignment="1">
      <alignment horizontal="center"/>
    </xf>
    <xf numFmtId="2" fontId="1" fillId="2" borderId="1" xfId="0" applyNumberFormat="1" applyFont="1" applyFill="1" applyBorder="1" applyAlignment="1">
      <alignment horizontal="center"/>
    </xf>
    <xf numFmtId="4" fontId="1" fillId="2" borderId="1" xfId="0" applyNumberFormat="1" applyFont="1" applyFill="1" applyBorder="1" applyAlignment="1">
      <alignment horizontal="center" vertical="center"/>
    </xf>
    <xf numFmtId="4" fontId="19" fillId="2" borderId="1" xfId="0" applyNumberFormat="1" applyFont="1" applyFill="1" applyBorder="1" applyAlignment="1">
      <alignment horizontal="center" vertical="center"/>
    </xf>
    <xf numFmtId="2" fontId="28" fillId="2" borderId="1" xfId="0" applyNumberFormat="1" applyFont="1" applyFill="1" applyBorder="1" applyAlignment="1">
      <alignment horizontal="center" vertical="center"/>
    </xf>
    <xf numFmtId="4" fontId="28" fillId="2" borderId="1" xfId="0" applyNumberFormat="1" applyFont="1" applyFill="1" applyBorder="1" applyAlignment="1">
      <alignment horizontal="center" vertical="center"/>
    </xf>
    <xf numFmtId="4" fontId="22" fillId="3" borderId="1" xfId="0" applyNumberFormat="1" applyFont="1" applyFill="1" applyBorder="1" applyAlignment="1">
      <alignment horizontal="center"/>
    </xf>
    <xf numFmtId="4" fontId="22" fillId="3" borderId="1" xfId="0" applyNumberFormat="1" applyFont="1" applyFill="1" applyBorder="1" applyAlignment="1">
      <alignment horizontal="center" vertical="top"/>
    </xf>
    <xf numFmtId="0" fontId="9" fillId="2" borderId="12" xfId="0" applyFont="1" applyFill="1" applyBorder="1" applyAlignment="1">
      <alignment horizontal="left" vertical="top" wrapText="1"/>
    </xf>
    <xf numFmtId="0" fontId="9" fillId="2" borderId="11" xfId="0" applyFont="1" applyFill="1" applyBorder="1" applyAlignment="1">
      <alignment horizontal="left" vertical="top" wrapText="1"/>
    </xf>
    <xf numFmtId="2" fontId="19" fillId="2" borderId="1" xfId="0" applyNumberFormat="1" applyFont="1" applyFill="1" applyBorder="1" applyAlignment="1">
      <alignment horizontal="center"/>
    </xf>
    <xf numFmtId="2" fontId="6" fillId="2" borderId="1" xfId="0" applyNumberFormat="1" applyFont="1" applyFill="1" applyBorder="1" applyAlignment="1">
      <alignment horizontal="center" vertical="center"/>
    </xf>
    <xf numFmtId="0" fontId="57" fillId="2" borderId="1" xfId="0" applyFont="1" applyFill="1" applyBorder="1" applyAlignment="1">
      <alignment vertical="center" wrapText="1"/>
    </xf>
    <xf numFmtId="2" fontId="5" fillId="2" borderId="1" xfId="0" applyNumberFormat="1" applyFont="1" applyFill="1" applyBorder="1" applyAlignment="1">
      <alignment horizontal="center" vertical="center"/>
    </xf>
    <xf numFmtId="4" fontId="5" fillId="2" borderId="1" xfId="0" applyNumberFormat="1" applyFont="1" applyFill="1" applyBorder="1" applyAlignment="1">
      <alignment horizontal="center" vertical="center"/>
    </xf>
    <xf numFmtId="4" fontId="5" fillId="2" borderId="1" xfId="0" applyNumberFormat="1" applyFont="1" applyFill="1" applyBorder="1" applyAlignment="1">
      <alignment horizontal="center" vertical="top"/>
    </xf>
    <xf numFmtId="0" fontId="6" fillId="0" borderId="1" xfId="0" applyFont="1" applyBorder="1" applyAlignment="1">
      <alignment horizontal="center" vertical="center"/>
    </xf>
    <xf numFmtId="2" fontId="6" fillId="0" borderId="1" xfId="0" applyNumberFormat="1" applyFont="1" applyBorder="1" applyAlignment="1">
      <alignment horizontal="center" vertical="center"/>
    </xf>
    <xf numFmtId="0" fontId="1" fillId="2" borderId="2" xfId="0" applyFont="1" applyFill="1" applyBorder="1" applyAlignment="1">
      <alignment horizontal="center" vertical="center"/>
    </xf>
    <xf numFmtId="0" fontId="14" fillId="2" borderId="1" xfId="0" applyFont="1" applyFill="1" applyBorder="1" applyAlignment="1">
      <alignment horizontal="center" vertical="center"/>
    </xf>
    <xf numFmtId="2" fontId="14" fillId="2" borderId="1" xfId="0" applyNumberFormat="1" applyFont="1" applyFill="1" applyBorder="1" applyAlignment="1">
      <alignment horizontal="center" vertical="center"/>
    </xf>
    <xf numFmtId="0" fontId="27" fillId="2" borderId="23" xfId="8" applyFont="1" applyFill="1" applyBorder="1" applyAlignment="1">
      <alignment horizontal="left" vertical="center" wrapText="1"/>
    </xf>
    <xf numFmtId="0" fontId="27" fillId="2" borderId="23" xfId="8" applyFont="1" applyFill="1" applyBorder="1" applyAlignment="1">
      <alignment horizontal="left" vertical="top" wrapText="1"/>
    </xf>
    <xf numFmtId="0" fontId="27" fillId="2" borderId="23" xfId="8" applyFont="1" applyFill="1" applyBorder="1" applyAlignment="1">
      <alignment horizontal="center" vertical="center"/>
    </xf>
    <xf numFmtId="2" fontId="27" fillId="2" borderId="23" xfId="8" applyNumberFormat="1" applyFont="1" applyFill="1" applyBorder="1" applyAlignment="1">
      <alignment horizontal="center" vertical="center"/>
    </xf>
    <xf numFmtId="0" fontId="8" fillId="2" borderId="1" xfId="8" applyFont="1" applyFill="1" applyBorder="1" applyAlignment="1">
      <alignment vertical="center" wrapText="1"/>
    </xf>
    <xf numFmtId="0" fontId="6" fillId="2" borderId="1" xfId="8" applyFont="1" applyFill="1" applyBorder="1" applyAlignment="1">
      <alignment horizontal="center" vertical="center"/>
    </xf>
    <xf numFmtId="2" fontId="6" fillId="2" borderId="1" xfId="8" applyNumberFormat="1" applyFont="1" applyFill="1" applyBorder="1" applyAlignment="1">
      <alignment horizontal="center" vertical="center"/>
    </xf>
    <xf numFmtId="0" fontId="54" fillId="2" borderId="1" xfId="0" applyFont="1" applyFill="1" applyBorder="1" applyAlignment="1">
      <alignment horizontal="left" vertical="center" wrapText="1"/>
    </xf>
    <xf numFmtId="0" fontId="6" fillId="2" borderId="2" xfId="0" applyFont="1" applyFill="1" applyBorder="1" applyAlignment="1">
      <alignment horizontal="center" vertical="center"/>
    </xf>
    <xf numFmtId="0" fontId="1" fillId="0" borderId="1" xfId="0" applyFont="1" applyBorder="1" applyAlignment="1">
      <alignment horizontal="center"/>
    </xf>
    <xf numFmtId="2" fontId="1" fillId="0" borderId="1" xfId="0" applyNumberFormat="1" applyFont="1" applyBorder="1" applyAlignment="1">
      <alignment horizontal="center"/>
    </xf>
    <xf numFmtId="2" fontId="14" fillId="0" borderId="1" xfId="0" applyNumberFormat="1" applyFont="1" applyBorder="1" applyAlignment="1">
      <alignment horizontal="center" vertical="center"/>
    </xf>
    <xf numFmtId="3" fontId="1" fillId="2" borderId="1" xfId="0" applyNumberFormat="1" applyFont="1" applyFill="1" applyBorder="1" applyAlignment="1">
      <alignment horizontal="center"/>
    </xf>
    <xf numFmtId="2" fontId="56" fillId="0" borderId="1" xfId="0" applyNumberFormat="1" applyFont="1" applyBorder="1" applyAlignment="1">
      <alignment horizontal="center"/>
    </xf>
    <xf numFmtId="14" fontId="58" fillId="5" borderId="1" xfId="0" applyNumberFormat="1" applyFont="1" applyFill="1" applyBorder="1" applyProtection="1">
      <protection locked="0"/>
    </xf>
    <xf numFmtId="0" fontId="58" fillId="5" borderId="1" xfId="0" applyFont="1" applyFill="1" applyBorder="1" applyProtection="1">
      <protection locked="0"/>
    </xf>
    <xf numFmtId="49" fontId="1" fillId="0" borderId="1" xfId="0" applyNumberFormat="1" applyFont="1" applyBorder="1" applyAlignment="1">
      <alignment horizontal="center" vertical="center"/>
    </xf>
    <xf numFmtId="0" fontId="20" fillId="0" borderId="23" xfId="0" applyFont="1" applyBorder="1" applyAlignment="1">
      <alignment vertical="center" wrapText="1"/>
    </xf>
    <xf numFmtId="0" fontId="6" fillId="0" borderId="1" xfId="0" applyFont="1" applyBorder="1" applyAlignment="1">
      <alignment vertical="top" wrapText="1"/>
    </xf>
    <xf numFmtId="2" fontId="19" fillId="0" borderId="1" xfId="0" applyNumberFormat="1" applyFont="1" applyBorder="1" applyAlignment="1">
      <alignment horizontal="center" vertical="center"/>
    </xf>
    <xf numFmtId="0" fontId="49" fillId="0" borderId="56" xfId="0" applyFont="1" applyBorder="1" applyAlignment="1">
      <alignment horizontal="center" vertical="center" wrapText="1"/>
    </xf>
    <xf numFmtId="0" fontId="49" fillId="0" borderId="0" xfId="0" applyFont="1"/>
    <xf numFmtId="0" fontId="44" fillId="4" borderId="0" xfId="0" applyFont="1" applyFill="1"/>
    <xf numFmtId="0" fontId="0" fillId="4" borderId="0" xfId="0" applyFill="1"/>
    <xf numFmtId="0" fontId="44" fillId="4" borderId="2" xfId="0" applyFont="1" applyFill="1" applyBorder="1" applyAlignment="1">
      <alignment vertical="center" wrapText="1"/>
    </xf>
    <xf numFmtId="0" fontId="44" fillId="4" borderId="4" xfId="0" applyFont="1" applyFill="1" applyBorder="1" applyAlignment="1">
      <alignment vertical="center" wrapText="1"/>
    </xf>
    <xf numFmtId="0" fontId="44" fillId="5" borderId="2" xfId="0" applyFont="1" applyFill="1" applyBorder="1" applyAlignment="1" applyProtection="1">
      <alignment horizontal="center" vertical="center" wrapText="1"/>
      <protection locked="0"/>
    </xf>
    <xf numFmtId="0" fontId="44" fillId="4" borderId="3" xfId="0" applyFont="1" applyFill="1" applyBorder="1" applyAlignment="1" applyProtection="1">
      <alignment horizontal="center" vertical="center" wrapText="1"/>
      <protection locked="0"/>
    </xf>
    <xf numFmtId="0" fontId="44" fillId="4" borderId="4" xfId="0" applyFont="1" applyFill="1" applyBorder="1" applyAlignment="1" applyProtection="1">
      <alignment horizontal="center" vertical="center" wrapText="1"/>
      <protection locked="0"/>
    </xf>
    <xf numFmtId="0" fontId="6" fillId="7" borderId="14" xfId="0" applyFont="1" applyFill="1" applyBorder="1" applyAlignment="1">
      <alignment horizontal="left" vertical="top" wrapText="1"/>
    </xf>
    <xf numFmtId="0" fontId="6" fillId="2" borderId="15"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16" xfId="0" applyFont="1" applyFill="1" applyBorder="1" applyAlignment="1">
      <alignment horizontal="left" vertical="top" wrapText="1"/>
    </xf>
    <xf numFmtId="49" fontId="46" fillId="4" borderId="49" xfId="0" applyNumberFormat="1" applyFont="1" applyFill="1" applyBorder="1" applyAlignment="1">
      <alignment horizontal="left" vertical="center" wrapText="1"/>
    </xf>
    <xf numFmtId="0" fontId="44" fillId="4" borderId="50" xfId="0" applyFont="1" applyFill="1" applyBorder="1"/>
    <xf numFmtId="0" fontId="44" fillId="5" borderId="46" xfId="0" applyFont="1" applyFill="1" applyBorder="1" applyAlignment="1" applyProtection="1">
      <alignment horizontal="center" vertical="center" wrapText="1"/>
      <protection locked="0"/>
    </xf>
    <xf numFmtId="0" fontId="44" fillId="4" borderId="33" xfId="0" applyFont="1" applyFill="1" applyBorder="1" applyAlignment="1">
      <alignment vertical="center" wrapText="1"/>
    </xf>
    <xf numFmtId="0" fontId="44" fillId="4" borderId="35" xfId="0" applyFont="1" applyFill="1" applyBorder="1" applyAlignment="1">
      <alignment vertical="center" wrapText="1"/>
    </xf>
    <xf numFmtId="0" fontId="2" fillId="2" borderId="0" xfId="0" applyFont="1" applyFill="1" applyAlignment="1">
      <alignment horizontal="left" vertical="top" wrapText="1"/>
    </xf>
    <xf numFmtId="49" fontId="5" fillId="2" borderId="5" xfId="0" applyNumberFormat="1" applyFont="1" applyFill="1" applyBorder="1" applyAlignment="1">
      <alignment horizontal="center" vertical="center" wrapText="1"/>
    </xf>
    <xf numFmtId="0" fontId="6" fillId="2" borderId="2" xfId="0" applyFont="1" applyFill="1" applyBorder="1" applyAlignment="1">
      <alignment wrapText="1"/>
    </xf>
    <xf numFmtId="0" fontId="6" fillId="2" borderId="3" xfId="0" applyFont="1" applyFill="1" applyBorder="1"/>
    <xf numFmtId="0" fontId="6" fillId="2" borderId="4" xfId="0" applyFont="1" applyFill="1" applyBorder="1"/>
    <xf numFmtId="0" fontId="5" fillId="2" borderId="8" xfId="0" applyFont="1" applyFill="1" applyBorder="1" applyAlignment="1">
      <alignment horizontal="left" vertical="top" wrapText="1"/>
    </xf>
    <xf numFmtId="0" fontId="6" fillId="2" borderId="0" xfId="0" applyFont="1" applyFill="1" applyAlignment="1">
      <alignment horizontal="left" vertical="top" wrapText="1"/>
    </xf>
    <xf numFmtId="0" fontId="5" fillId="2" borderId="13" xfId="0" applyFont="1" applyFill="1" applyBorder="1" applyAlignment="1">
      <alignment horizontal="right" vertical="top"/>
    </xf>
    <xf numFmtId="0" fontId="5" fillId="2" borderId="8" xfId="0" applyFont="1" applyFill="1" applyBorder="1" applyAlignment="1">
      <alignment horizontal="right" vertical="top"/>
    </xf>
    <xf numFmtId="0" fontId="0" fillId="0" borderId="9" xfId="0" applyBorder="1"/>
    <xf numFmtId="0" fontId="5" fillId="2" borderId="2" xfId="0" applyFont="1" applyFill="1" applyBorder="1" applyAlignment="1">
      <alignment horizontal="right" vertical="top"/>
    </xf>
    <xf numFmtId="0" fontId="5" fillId="2" borderId="3" xfId="0" applyFont="1" applyFill="1" applyBorder="1" applyAlignment="1">
      <alignment horizontal="right" vertical="top"/>
    </xf>
    <xf numFmtId="0" fontId="5" fillId="2" borderId="4" xfId="0" applyFont="1" applyFill="1" applyBorder="1" applyAlignment="1">
      <alignment horizontal="right" vertical="top"/>
    </xf>
    <xf numFmtId="0" fontId="22" fillId="3" borderId="70" xfId="0" applyFont="1" applyFill="1" applyBorder="1" applyAlignment="1">
      <alignment horizontal="right" vertical="top"/>
    </xf>
    <xf numFmtId="0" fontId="22" fillId="3" borderId="71" xfId="0" applyFont="1" applyFill="1" applyBorder="1" applyAlignment="1">
      <alignment horizontal="right" vertical="top"/>
    </xf>
    <xf numFmtId="0" fontId="0" fillId="0" borderId="72" xfId="0" applyBorder="1" applyAlignment="1">
      <alignment vertical="top"/>
    </xf>
    <xf numFmtId="0" fontId="5" fillId="2" borderId="5" xfId="0" applyFont="1" applyFill="1" applyBorder="1" applyAlignment="1">
      <alignment horizontal="right" vertical="top"/>
    </xf>
    <xf numFmtId="0" fontId="0" fillId="0" borderId="11" xfId="0" applyBorder="1"/>
    <xf numFmtId="0" fontId="5" fillId="2" borderId="2" xfId="0" applyFont="1" applyFill="1" applyBorder="1" applyAlignment="1">
      <alignment horizontal="right"/>
    </xf>
    <xf numFmtId="0" fontId="5" fillId="2" borderId="3" xfId="0" applyFont="1" applyFill="1" applyBorder="1" applyAlignment="1">
      <alignment horizontal="right"/>
    </xf>
    <xf numFmtId="0" fontId="0" fillId="2" borderId="4" xfId="0" applyFill="1" applyBorder="1"/>
    <xf numFmtId="0" fontId="15" fillId="2" borderId="5" xfId="0" applyFont="1" applyFill="1" applyBorder="1" applyAlignment="1">
      <alignment horizontal="center" wrapText="1"/>
    </xf>
    <xf numFmtId="0" fontId="18" fillId="2" borderId="2" xfId="0" applyFont="1" applyFill="1" applyBorder="1"/>
    <xf numFmtId="0" fontId="18" fillId="2" borderId="3" xfId="0" applyFont="1" applyFill="1" applyBorder="1"/>
    <xf numFmtId="0" fontId="18" fillId="2" borderId="4" xfId="0" applyFont="1" applyFill="1" applyBorder="1"/>
    <xf numFmtId="0" fontId="7" fillId="2" borderId="2" xfId="0" applyFont="1" applyFill="1" applyBorder="1" applyAlignment="1">
      <alignment horizontal="left" vertical="top" wrapText="1"/>
    </xf>
    <xf numFmtId="0" fontId="7" fillId="2" borderId="4" xfId="0" applyFont="1" applyFill="1" applyBorder="1" applyAlignment="1">
      <alignment horizontal="left" vertical="top" wrapText="1"/>
    </xf>
    <xf numFmtId="0" fontId="6" fillId="2" borderId="2" xfId="0" applyFont="1" applyFill="1" applyBorder="1" applyAlignment="1">
      <alignment horizontal="left" vertical="top"/>
    </xf>
    <xf numFmtId="0" fontId="18" fillId="2" borderId="3" xfId="0" applyFont="1" applyFill="1" applyBorder="1" applyAlignment="1">
      <alignment horizontal="left" vertical="top"/>
    </xf>
    <xf numFmtId="0" fontId="18" fillId="2" borderId="4" xfId="0" applyFont="1" applyFill="1" applyBorder="1" applyAlignment="1">
      <alignment horizontal="left" vertical="top"/>
    </xf>
    <xf numFmtId="0" fontId="6" fillId="2" borderId="43" xfId="0" applyFont="1" applyFill="1" applyBorder="1" applyAlignment="1">
      <alignment horizontal="left" vertical="top" wrapText="1"/>
    </xf>
    <xf numFmtId="0" fontId="5" fillId="2"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2" borderId="2"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6" fillId="7" borderId="15" xfId="0" applyFont="1" applyFill="1" applyBorder="1" applyAlignment="1">
      <alignment horizontal="left" vertical="top" wrapText="1"/>
    </xf>
    <xf numFmtId="0" fontId="6" fillId="7" borderId="16" xfId="0" applyFont="1" applyFill="1" applyBorder="1" applyAlignment="1">
      <alignment horizontal="left" vertical="top" wrapText="1"/>
    </xf>
    <xf numFmtId="0" fontId="6" fillId="7" borderId="17" xfId="0" applyFont="1" applyFill="1" applyBorder="1" applyAlignment="1">
      <alignment horizontal="left" vertical="top" wrapText="1"/>
    </xf>
    <xf numFmtId="49" fontId="5" fillId="2" borderId="0" xfId="0" applyNumberFormat="1" applyFont="1" applyFill="1" applyAlignment="1">
      <alignment horizontal="center" vertical="center" wrapText="1"/>
    </xf>
    <xf numFmtId="0" fontId="5" fillId="2" borderId="15"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6" fillId="2" borderId="15" xfId="0" applyFont="1" applyFill="1" applyBorder="1" applyAlignment="1">
      <alignment horizontal="left" vertical="top"/>
    </xf>
    <xf numFmtId="0" fontId="6" fillId="2" borderId="17" xfId="0" applyFont="1" applyFill="1" applyBorder="1" applyAlignment="1">
      <alignment horizontal="left" vertical="top"/>
    </xf>
    <xf numFmtId="0" fontId="6" fillId="2" borderId="16" xfId="0" applyFont="1" applyFill="1" applyBorder="1" applyAlignment="1">
      <alignment horizontal="left" vertical="top"/>
    </xf>
    <xf numFmtId="0" fontId="19" fillId="2" borderId="44" xfId="0" applyFont="1" applyFill="1" applyBorder="1" applyAlignment="1">
      <alignment horizontal="right" vertical="top"/>
    </xf>
    <xf numFmtId="0" fontId="19" fillId="2" borderId="5" xfId="0" applyFont="1" applyFill="1" applyBorder="1" applyAlignment="1">
      <alignment horizontal="right" vertical="top"/>
    </xf>
    <xf numFmtId="0" fontId="0" fillId="2" borderId="11" xfId="0" applyFill="1" applyBorder="1" applyAlignment="1">
      <alignment vertical="top"/>
    </xf>
    <xf numFmtId="0" fontId="19" fillId="2" borderId="29" xfId="0" applyFont="1" applyFill="1" applyBorder="1" applyAlignment="1">
      <alignment horizontal="right" vertical="top"/>
    </xf>
    <xf numFmtId="0" fontId="19" fillId="2" borderId="3" xfId="0" applyFont="1" applyFill="1" applyBorder="1" applyAlignment="1">
      <alignment horizontal="right" vertical="top"/>
    </xf>
    <xf numFmtId="0" fontId="0" fillId="0" borderId="4" xfId="0" applyBorder="1" applyAlignment="1">
      <alignment vertical="top"/>
    </xf>
    <xf numFmtId="0" fontId="0" fillId="0" borderId="11" xfId="0" applyBorder="1" applyAlignment="1">
      <alignment vertical="top"/>
    </xf>
    <xf numFmtId="0" fontId="19" fillId="0" borderId="44" xfId="0" applyFont="1" applyBorder="1" applyAlignment="1">
      <alignment horizontal="right" vertical="top"/>
    </xf>
    <xf numFmtId="0" fontId="19" fillId="0" borderId="5" xfId="0" applyFont="1" applyBorder="1" applyAlignment="1">
      <alignment horizontal="right" vertical="top"/>
    </xf>
    <xf numFmtId="0" fontId="19" fillId="2" borderId="45" xfId="0" applyFont="1" applyFill="1" applyBorder="1" applyAlignment="1">
      <alignment horizontal="right" vertical="top"/>
    </xf>
    <xf numFmtId="0" fontId="19" fillId="2" borderId="8" xfId="0" applyFont="1" applyFill="1" applyBorder="1" applyAlignment="1">
      <alignment horizontal="right" vertical="top"/>
    </xf>
    <xf numFmtId="0" fontId="0" fillId="0" borderId="9" xfId="0" applyBorder="1" applyAlignment="1">
      <alignment vertical="top"/>
    </xf>
    <xf numFmtId="0" fontId="0" fillId="2" borderId="4" xfId="0" applyFill="1" applyBorder="1" applyAlignment="1">
      <alignment vertical="top"/>
    </xf>
    <xf numFmtId="0" fontId="6" fillId="2" borderId="2" xfId="0" applyFont="1" applyFill="1" applyBorder="1" applyAlignment="1">
      <alignment horizontal="justify" vertical="top" wrapText="1"/>
    </xf>
    <xf numFmtId="0" fontId="6" fillId="2" borderId="3" xfId="0" applyFont="1" applyFill="1" applyBorder="1" applyAlignment="1">
      <alignment vertical="top" wrapText="1"/>
    </xf>
    <xf numFmtId="0" fontId="6" fillId="2" borderId="4" xfId="0" applyFont="1" applyFill="1" applyBorder="1" applyAlignment="1">
      <alignment vertical="top" wrapText="1"/>
    </xf>
    <xf numFmtId="0" fontId="21" fillId="2" borderId="2" xfId="0" applyFont="1" applyFill="1" applyBorder="1" applyAlignment="1">
      <alignment vertical="top" wrapText="1"/>
    </xf>
    <xf numFmtId="0" fontId="21" fillId="2" borderId="3" xfId="0" applyFont="1" applyFill="1" applyBorder="1" applyAlignment="1">
      <alignment vertical="top" wrapText="1"/>
    </xf>
    <xf numFmtId="0" fontId="21" fillId="2" borderId="4" xfId="0" applyFont="1" applyFill="1" applyBorder="1" applyAlignment="1">
      <alignment vertical="top" wrapText="1"/>
    </xf>
    <xf numFmtId="0" fontId="37" fillId="2" borderId="0" xfId="0" applyFont="1" applyFill="1" applyAlignment="1">
      <alignment horizontal="center" vertical="top" wrapText="1"/>
    </xf>
    <xf numFmtId="0" fontId="41" fillId="2" borderId="0" xfId="0" applyFont="1" applyFill="1" applyAlignment="1">
      <alignment vertical="top" wrapText="1"/>
    </xf>
    <xf numFmtId="0" fontId="0" fillId="2" borderId="0" xfId="0" applyFill="1"/>
    <xf numFmtId="0" fontId="24" fillId="3" borderId="0" xfId="0" applyFont="1" applyFill="1" applyAlignment="1">
      <alignment horizontal="center" vertical="center"/>
    </xf>
    <xf numFmtId="0" fontId="6" fillId="2" borderId="2" xfId="0" applyFont="1" applyFill="1" applyBorder="1" applyAlignment="1">
      <alignment vertical="top"/>
    </xf>
    <xf numFmtId="0" fontId="6" fillId="2" borderId="3" xfId="0" applyFont="1" applyFill="1" applyBorder="1" applyAlignment="1">
      <alignment vertical="top"/>
    </xf>
    <xf numFmtId="0" fontId="6" fillId="2" borderId="4" xfId="0" applyFont="1" applyFill="1" applyBorder="1" applyAlignment="1">
      <alignment vertical="top"/>
    </xf>
    <xf numFmtId="0" fontId="6" fillId="2" borderId="2" xfId="0" applyFont="1" applyFill="1" applyBorder="1" applyAlignment="1">
      <alignment vertical="top" wrapText="1"/>
    </xf>
    <xf numFmtId="0" fontId="6" fillId="2" borderId="17" xfId="0" applyFont="1" applyFill="1" applyBorder="1" applyAlignment="1">
      <alignment horizontal="left" vertical="top" wrapText="1"/>
    </xf>
    <xf numFmtId="0" fontId="5" fillId="3" borderId="8" xfId="0" applyFont="1" applyFill="1" applyBorder="1" applyAlignment="1">
      <alignment horizontal="center" wrapText="1" shrinkToFit="1"/>
    </xf>
    <xf numFmtId="0" fontId="0" fillId="0" borderId="8" xfId="0" applyBorder="1" applyAlignment="1">
      <alignment horizontal="center" wrapText="1" shrinkToFit="1"/>
    </xf>
    <xf numFmtId="0" fontId="5" fillId="2" borderId="0" xfId="0" applyFont="1" applyFill="1" applyAlignment="1">
      <alignment horizontal="center" vertical="top" wrapText="1"/>
    </xf>
    <xf numFmtId="0" fontId="5" fillId="2" borderId="0" xfId="0" applyFont="1" applyFill="1" applyAlignment="1">
      <alignment horizontal="center" vertical="top"/>
    </xf>
    <xf numFmtId="0" fontId="1" fillId="2" borderId="42"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43"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7" fillId="2" borderId="3" xfId="0" applyFont="1" applyFill="1" applyBorder="1" applyAlignment="1">
      <alignment horizontal="left" vertical="top" wrapText="1"/>
    </xf>
    <xf numFmtId="0" fontId="4" fillId="2" borderId="2" xfId="0" applyFont="1" applyFill="1" applyBorder="1"/>
    <xf numFmtId="0" fontId="4" fillId="2" borderId="3" xfId="0" applyFont="1" applyFill="1" applyBorder="1"/>
    <xf numFmtId="0" fontId="4" fillId="2" borderId="4" xfId="0" applyFont="1" applyFill="1" applyBorder="1"/>
    <xf numFmtId="0" fontId="4" fillId="7" borderId="16" xfId="0" applyFont="1" applyFill="1" applyBorder="1" applyAlignment="1">
      <alignment horizontal="left" vertical="top" wrapText="1"/>
    </xf>
    <xf numFmtId="0" fontId="4" fillId="7" borderId="17" xfId="0" applyFont="1" applyFill="1" applyBorder="1" applyAlignment="1">
      <alignment horizontal="left" vertical="top" wrapText="1"/>
    </xf>
    <xf numFmtId="0" fontId="6" fillId="2" borderId="16" xfId="0" applyFont="1" applyFill="1" applyBorder="1" applyAlignment="1">
      <alignment horizontal="left" vertical="top" wrapText="1"/>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0" fillId="0" borderId="4" xfId="0" applyBorder="1"/>
    <xf numFmtId="0" fontId="5" fillId="2" borderId="19" xfId="0" applyFont="1" applyFill="1" applyBorder="1" applyAlignment="1">
      <alignment horizontal="right" vertical="top"/>
    </xf>
    <xf numFmtId="0" fontId="5" fillId="2" borderId="0" xfId="0" applyFont="1" applyFill="1" applyAlignment="1">
      <alignment horizontal="right" vertical="top"/>
    </xf>
    <xf numFmtId="0" fontId="0" fillId="0" borderId="10" xfId="0" applyBorder="1"/>
    <xf numFmtId="0" fontId="5" fillId="2" borderId="12" xfId="0" applyFont="1" applyFill="1" applyBorder="1" applyAlignment="1">
      <alignment horizontal="right" vertical="top"/>
    </xf>
    <xf numFmtId="0" fontId="1" fillId="2" borderId="0" xfId="0" applyFont="1" applyFill="1" applyAlignment="1">
      <alignment horizontal="right" vertical="top"/>
    </xf>
    <xf numFmtId="0" fontId="51" fillId="2" borderId="0" xfId="0" applyFont="1" applyFill="1" applyAlignment="1">
      <alignment horizontal="center"/>
    </xf>
    <xf numFmtId="0" fontId="13" fillId="2" borderId="0" xfId="0" applyFont="1" applyFill="1" applyAlignment="1">
      <alignment horizontal="right" vertical="top"/>
    </xf>
    <xf numFmtId="0" fontId="37" fillId="2" borderId="5" xfId="0" applyFont="1" applyFill="1" applyBorder="1" applyAlignment="1">
      <alignment horizontal="center" vertical="top" wrapText="1"/>
    </xf>
    <xf numFmtId="0" fontId="38" fillId="2" borderId="5" xfId="0" applyFont="1" applyFill="1" applyBorder="1" applyAlignment="1">
      <alignment horizontal="center" vertical="top" wrapText="1"/>
    </xf>
    <xf numFmtId="0" fontId="5" fillId="2" borderId="2" xfId="0" applyFont="1" applyFill="1" applyBorder="1" applyAlignment="1">
      <alignment vertical="center" wrapText="1"/>
    </xf>
    <xf numFmtId="0" fontId="5" fillId="2" borderId="4" xfId="0" applyFont="1" applyFill="1" applyBorder="1" applyAlignment="1">
      <alignment vertical="center"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49" fontId="46" fillId="4" borderId="49" xfId="0" applyNumberFormat="1" applyFont="1" applyFill="1" applyBorder="1" applyAlignment="1">
      <alignment horizontal="left" vertical="center"/>
    </xf>
    <xf numFmtId="4" fontId="46" fillId="4" borderId="50" xfId="0" applyNumberFormat="1" applyFont="1" applyFill="1" applyBorder="1" applyAlignment="1">
      <alignment horizontal="left" vertical="center"/>
    </xf>
    <xf numFmtId="49" fontId="46" fillId="4" borderId="47" xfId="0" applyNumberFormat="1" applyFont="1" applyFill="1" applyBorder="1" applyAlignment="1">
      <alignment horizontal="left" vertical="center"/>
    </xf>
    <xf numFmtId="4" fontId="46" fillId="4" borderId="48" xfId="0" applyNumberFormat="1" applyFont="1" applyFill="1" applyBorder="1" applyAlignment="1">
      <alignment horizontal="left" vertical="center"/>
    </xf>
    <xf numFmtId="0" fontId="40" fillId="0" borderId="4" xfId="0" applyFont="1" applyBorder="1"/>
    <xf numFmtId="49" fontId="1" fillId="2" borderId="0" xfId="0" applyNumberFormat="1" applyFont="1" applyFill="1" applyAlignment="1">
      <alignment horizontal="center" vertical="center" wrapText="1" shrinkToFit="1"/>
    </xf>
    <xf numFmtId="0" fontId="0" fillId="0" borderId="0" xfId="0" applyAlignment="1">
      <alignment wrapText="1" shrinkToFit="1"/>
    </xf>
    <xf numFmtId="0" fontId="48" fillId="4" borderId="0" xfId="0" applyFont="1" applyFill="1" applyAlignment="1">
      <alignment horizontal="left"/>
    </xf>
    <xf numFmtId="0" fontId="42" fillId="0" borderId="0" xfId="0" applyFont="1"/>
    <xf numFmtId="0" fontId="44" fillId="4" borderId="0" xfId="0" applyFont="1" applyFill="1" applyAlignment="1">
      <alignment horizontal="left" wrapText="1" shrinkToFit="1"/>
    </xf>
    <xf numFmtId="0" fontId="44" fillId="5" borderId="0" xfId="0" applyFont="1" applyFill="1" applyAlignment="1" applyProtection="1">
      <alignment horizontal="left"/>
      <protection locked="0"/>
    </xf>
    <xf numFmtId="0" fontId="44" fillId="4" borderId="0" xfId="0" applyFont="1" applyFill="1" applyAlignment="1" applyProtection="1">
      <alignment horizontal="left"/>
      <protection locked="0"/>
    </xf>
    <xf numFmtId="0" fontId="45" fillId="4" borderId="8" xfId="0" applyFont="1" applyFill="1" applyBorder="1"/>
    <xf numFmtId="0" fontId="44" fillId="4" borderId="0" xfId="0" applyFont="1" applyFill="1" applyAlignment="1">
      <alignment vertical="center"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0" fontId="7" fillId="2" borderId="2" xfId="0" applyFont="1" applyFill="1" applyBorder="1" applyAlignment="1">
      <alignment horizontal="left" vertical="top"/>
    </xf>
    <xf numFmtId="0" fontId="7" fillId="2" borderId="4" xfId="0" applyFont="1" applyFill="1" applyBorder="1" applyAlignment="1">
      <alignment horizontal="left" vertical="top"/>
    </xf>
    <xf numFmtId="0" fontId="7" fillId="2" borderId="3" xfId="0" applyFont="1" applyFill="1" applyBorder="1" applyAlignment="1">
      <alignment horizontal="left" vertical="top"/>
    </xf>
    <xf numFmtId="0" fontId="5" fillId="2" borderId="5" xfId="0" applyFont="1" applyFill="1" applyBorder="1" applyAlignment="1">
      <alignment horizontal="center" vertical="top"/>
    </xf>
    <xf numFmtId="0" fontId="6" fillId="2" borderId="20" xfId="0" applyFont="1" applyFill="1" applyBorder="1" applyAlignment="1">
      <alignment horizontal="left" vertical="top" wrapText="1"/>
    </xf>
    <xf numFmtId="0" fontId="6" fillId="2" borderId="21" xfId="0" applyFont="1" applyFill="1" applyBorder="1" applyAlignment="1">
      <alignment horizontal="left" vertical="top" wrapText="1"/>
    </xf>
    <xf numFmtId="0" fontId="6" fillId="2" borderId="22"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5" fillId="3" borderId="8" xfId="0" applyFont="1" applyFill="1" applyBorder="1" applyAlignment="1">
      <alignment horizont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19" fillId="3" borderId="0" xfId="0" applyFont="1" applyFill="1" applyAlignment="1">
      <alignment horizontal="center"/>
    </xf>
    <xf numFmtId="0" fontId="7" fillId="2" borderId="2" xfId="0" applyFont="1" applyFill="1" applyBorder="1" applyAlignment="1">
      <alignment horizontal="left" vertical="top" wrapText="1" shrinkToFit="1"/>
    </xf>
    <xf numFmtId="0" fontId="7" fillId="2" borderId="3" xfId="0" applyFont="1" applyFill="1" applyBorder="1" applyAlignment="1">
      <alignment horizontal="left" vertical="top" wrapText="1" shrinkToFit="1"/>
    </xf>
    <xf numFmtId="0" fontId="7" fillId="2" borderId="4" xfId="0" applyFont="1" applyFill="1" applyBorder="1" applyAlignment="1">
      <alignment horizontal="left" vertical="top" wrapText="1" shrinkToFit="1"/>
    </xf>
    <xf numFmtId="0" fontId="21" fillId="2" borderId="2" xfId="0" applyFont="1" applyFill="1" applyBorder="1" applyAlignment="1">
      <alignment horizontal="left" vertical="top" wrapText="1"/>
    </xf>
    <xf numFmtId="0" fontId="21" fillId="2" borderId="3" xfId="0" applyFont="1" applyFill="1" applyBorder="1" applyAlignment="1">
      <alignment horizontal="left" vertical="top" wrapText="1"/>
    </xf>
    <xf numFmtId="0" fontId="21" fillId="2" borderId="4" xfId="0" applyFont="1" applyFill="1" applyBorder="1" applyAlignment="1">
      <alignment horizontal="left" vertical="top" wrapText="1"/>
    </xf>
    <xf numFmtId="0" fontId="21" fillId="2" borderId="12" xfId="0" applyFont="1" applyFill="1" applyBorder="1" applyAlignment="1">
      <alignment wrapText="1"/>
    </xf>
    <xf numFmtId="0" fontId="21" fillId="2" borderId="5" xfId="0" applyFont="1" applyFill="1" applyBorder="1" applyAlignment="1">
      <alignment wrapText="1"/>
    </xf>
    <xf numFmtId="0" fontId="21" fillId="2" borderId="11" xfId="0" applyFont="1" applyFill="1" applyBorder="1" applyAlignment="1">
      <alignment wrapText="1"/>
    </xf>
    <xf numFmtId="0" fontId="20" fillId="3" borderId="36" xfId="0" applyFont="1" applyFill="1" applyBorder="1" applyAlignment="1">
      <alignment horizontal="left" vertical="top" wrapText="1"/>
    </xf>
    <xf numFmtId="0" fontId="20" fillId="3" borderId="28" xfId="0" applyFont="1" applyFill="1" applyBorder="1" applyAlignment="1">
      <alignment horizontal="left" vertical="top" wrapText="1"/>
    </xf>
    <xf numFmtId="0" fontId="20" fillId="3" borderId="37" xfId="0" applyFont="1" applyFill="1" applyBorder="1" applyAlignment="1">
      <alignment horizontal="left" vertical="top" wrapText="1"/>
    </xf>
    <xf numFmtId="0" fontId="21" fillId="2" borderId="2" xfId="0" applyFont="1" applyFill="1" applyBorder="1" applyAlignment="1">
      <alignment wrapText="1"/>
    </xf>
    <xf numFmtId="0" fontId="21" fillId="2" borderId="3" xfId="0" applyFont="1" applyFill="1" applyBorder="1" applyAlignment="1">
      <alignment wrapText="1"/>
    </xf>
    <xf numFmtId="0" fontId="21" fillId="2" borderId="4" xfId="0" applyFont="1" applyFill="1" applyBorder="1" applyAlignment="1">
      <alignment wrapText="1"/>
    </xf>
    <xf numFmtId="0" fontId="5" fillId="2" borderId="0" xfId="0" applyFont="1" applyFill="1" applyAlignment="1">
      <alignment horizontal="left" vertical="top" wrapText="1"/>
    </xf>
    <xf numFmtId="0" fontId="6" fillId="2" borderId="2" xfId="0" applyFont="1" applyFill="1" applyBorder="1" applyAlignment="1">
      <alignment horizontal="left" vertical="top" wrapText="1"/>
    </xf>
    <xf numFmtId="0" fontId="6" fillId="2" borderId="4" xfId="0" applyFont="1" applyFill="1" applyBorder="1" applyAlignment="1">
      <alignment horizontal="left" vertical="top" wrapText="1"/>
    </xf>
    <xf numFmtId="2" fontId="6" fillId="7" borderId="2" xfId="0" applyNumberFormat="1" applyFont="1" applyFill="1" applyBorder="1" applyAlignment="1">
      <alignment vertical="top" wrapText="1"/>
    </xf>
    <xf numFmtId="2" fontId="6" fillId="7" borderId="3" xfId="0" applyNumberFormat="1" applyFont="1" applyFill="1" applyBorder="1" applyAlignment="1">
      <alignment vertical="top" wrapText="1"/>
    </xf>
    <xf numFmtId="2" fontId="6" fillId="7" borderId="4" xfId="0" applyNumberFormat="1" applyFont="1" applyFill="1" applyBorder="1" applyAlignment="1">
      <alignment vertical="top" wrapText="1"/>
    </xf>
    <xf numFmtId="0" fontId="6" fillId="2" borderId="3" xfId="0" applyFont="1" applyFill="1" applyBorder="1" applyAlignment="1">
      <alignment horizontal="left" vertical="top" wrapText="1"/>
    </xf>
    <xf numFmtId="0" fontId="6" fillId="2" borderId="3" xfId="0" applyFont="1" applyFill="1" applyBorder="1" applyAlignment="1">
      <alignment wrapText="1"/>
    </xf>
    <xf numFmtId="0" fontId="6" fillId="2" borderId="4" xfId="0" applyFont="1" applyFill="1" applyBorder="1" applyAlignment="1">
      <alignment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4" xfId="0" applyFont="1" applyFill="1" applyBorder="1" applyAlignment="1">
      <alignment horizontal="left" vertical="top" wrapText="1"/>
    </xf>
    <xf numFmtId="0" fontId="19" fillId="2" borderId="0" xfId="0" applyFont="1" applyFill="1" applyAlignment="1">
      <alignment horizont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0" fillId="3" borderId="38" xfId="0" applyFont="1" applyFill="1" applyBorder="1" applyAlignment="1">
      <alignment horizontal="left" vertical="center" wrapText="1"/>
    </xf>
    <xf numFmtId="0" fontId="20" fillId="3" borderId="39" xfId="0" applyFont="1" applyFill="1" applyBorder="1" applyAlignment="1">
      <alignment horizontal="left" vertical="center" wrapText="1"/>
    </xf>
    <xf numFmtId="0" fontId="20" fillId="3" borderId="40" xfId="0" applyFont="1" applyFill="1" applyBorder="1" applyAlignment="1">
      <alignment horizontal="left" vertical="center" wrapText="1"/>
    </xf>
    <xf numFmtId="0" fontId="9" fillId="2" borderId="4" xfId="0" applyFont="1" applyFill="1" applyBorder="1" applyAlignment="1">
      <alignment horizontal="left" vertical="top" wrapText="1"/>
    </xf>
    <xf numFmtId="0" fontId="21" fillId="2" borderId="2" xfId="0" applyFont="1" applyFill="1" applyBorder="1" applyAlignment="1">
      <alignment horizontal="center" vertical="top" wrapText="1"/>
    </xf>
    <xf numFmtId="0" fontId="21" fillId="2" borderId="3" xfId="0" applyFont="1" applyFill="1" applyBorder="1" applyAlignment="1">
      <alignment horizontal="center" vertical="top" wrapText="1"/>
    </xf>
    <xf numFmtId="0" fontId="21" fillId="2" borderId="4" xfId="0" applyFont="1" applyFill="1" applyBorder="1" applyAlignment="1">
      <alignment horizontal="center" vertical="top"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8" xfId="0" applyFont="1" applyFill="1" applyBorder="1" applyAlignment="1">
      <alignment horizontal="center" wrapText="1"/>
    </xf>
    <xf numFmtId="0" fontId="20" fillId="3" borderId="33" xfId="0" applyFont="1" applyFill="1" applyBorder="1" applyAlignment="1">
      <alignment horizontal="left" vertical="top" wrapText="1"/>
    </xf>
    <xf numFmtId="0" fontId="20" fillId="3" borderId="34" xfId="0" applyFont="1" applyFill="1" applyBorder="1" applyAlignment="1">
      <alignment horizontal="left" vertical="top" wrapText="1"/>
    </xf>
    <xf numFmtId="0" fontId="20" fillId="3" borderId="35" xfId="0" applyFont="1" applyFill="1" applyBorder="1" applyAlignment="1">
      <alignment horizontal="left" vertical="top" wrapText="1"/>
    </xf>
    <xf numFmtId="0" fontId="5" fillId="2" borderId="2" xfId="0" applyFont="1" applyFill="1" applyBorder="1" applyAlignment="1" applyProtection="1">
      <alignment horizontal="right"/>
      <protection locked="0"/>
    </xf>
    <xf numFmtId="0" fontId="0" fillId="0" borderId="3" xfId="0" applyBorder="1" applyAlignment="1">
      <alignment horizontal="right"/>
    </xf>
    <xf numFmtId="0" fontId="0" fillId="0" borderId="4" xfId="0" applyBorder="1" applyAlignment="1">
      <alignment horizontal="right"/>
    </xf>
    <xf numFmtId="0" fontId="6" fillId="2" borderId="2" xfId="0" applyFont="1" applyFill="1" applyBorder="1"/>
    <xf numFmtId="0" fontId="47" fillId="4" borderId="0" xfId="0" applyFont="1" applyFill="1" applyAlignment="1">
      <alignment horizontal="left" vertical="top" wrapText="1"/>
    </xf>
    <xf numFmtId="0" fontId="44" fillId="4" borderId="0" xfId="0" applyFont="1" applyFill="1" applyAlignment="1">
      <alignment horizontal="right" wrapText="1"/>
    </xf>
    <xf numFmtId="0" fontId="44" fillId="5" borderId="0" xfId="0" applyFont="1" applyFill="1" applyAlignment="1" applyProtection="1">
      <alignment wrapText="1"/>
      <protection locked="0"/>
    </xf>
    <xf numFmtId="0" fontId="44" fillId="4" borderId="0" xfId="0" applyFont="1" applyFill="1" applyAlignment="1" applyProtection="1">
      <alignment wrapText="1"/>
      <protection locked="0"/>
    </xf>
    <xf numFmtId="0" fontId="44" fillId="4" borderId="0" xfId="0" applyFont="1" applyFill="1" applyAlignment="1">
      <alignment horizontal="right"/>
    </xf>
    <xf numFmtId="0" fontId="44" fillId="5" borderId="0" xfId="0" applyFont="1" applyFill="1" applyProtection="1">
      <protection locked="0"/>
    </xf>
    <xf numFmtId="0" fontId="44" fillId="4" borderId="0" xfId="0" applyFont="1" applyFill="1" applyProtection="1">
      <protection locked="0"/>
    </xf>
    <xf numFmtId="0" fontId="44" fillId="5" borderId="2" xfId="0" applyFont="1" applyFill="1" applyBorder="1" applyAlignment="1" applyProtection="1">
      <alignment horizontal="left" vertical="center" wrapText="1"/>
      <protection locked="0"/>
    </xf>
    <xf numFmtId="0" fontId="44" fillId="4" borderId="3" xfId="0" applyFont="1" applyFill="1" applyBorder="1" applyAlignment="1" applyProtection="1">
      <alignment horizontal="left" vertical="center" wrapText="1"/>
      <protection locked="0"/>
    </xf>
    <xf numFmtId="0" fontId="44" fillId="4" borderId="4"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center" vertical="center" wrapText="1"/>
      <protection locked="0"/>
    </xf>
    <xf numFmtId="0" fontId="44" fillId="4" borderId="62" xfId="0" applyFont="1" applyFill="1" applyBorder="1" applyAlignment="1" applyProtection="1">
      <alignment horizontal="center" vertical="center" wrapText="1"/>
      <protection locked="0"/>
    </xf>
    <xf numFmtId="0" fontId="44" fillId="5" borderId="64" xfId="0" applyFont="1" applyFill="1" applyBorder="1" applyAlignment="1" applyProtection="1">
      <alignment horizontal="left" vertical="center" wrapText="1"/>
      <protection locked="0"/>
    </xf>
    <xf numFmtId="0" fontId="44" fillId="4" borderId="65" xfId="0" applyFont="1" applyFill="1" applyBorder="1" applyAlignment="1" applyProtection="1">
      <alignment horizontal="left" vertical="center" wrapText="1"/>
      <protection locked="0"/>
    </xf>
    <xf numFmtId="0" fontId="44" fillId="4" borderId="66" xfId="0" applyFont="1" applyFill="1" applyBorder="1" applyAlignment="1" applyProtection="1">
      <alignment horizontal="left" vertical="center" wrapText="1"/>
      <protection locked="0"/>
    </xf>
    <xf numFmtId="0" fontId="44" fillId="5" borderId="51" xfId="0" applyFont="1" applyFill="1" applyBorder="1" applyAlignment="1" applyProtection="1">
      <alignment horizontal="center" vertical="center" wrapText="1"/>
      <protection locked="0"/>
    </xf>
    <xf numFmtId="0" fontId="44" fillId="4" borderId="51" xfId="0" applyFont="1" applyFill="1" applyBorder="1" applyAlignment="1" applyProtection="1">
      <alignment horizontal="center" vertical="center" wrapText="1"/>
      <protection locked="0"/>
    </xf>
    <xf numFmtId="0" fontId="44" fillId="4" borderId="67" xfId="0" applyFont="1" applyFill="1" applyBorder="1" applyAlignment="1" applyProtection="1">
      <alignment horizontal="center" vertical="center" wrapText="1"/>
      <protection locked="0"/>
    </xf>
    <xf numFmtId="0" fontId="45" fillId="4" borderId="0" xfId="0" applyFont="1" applyFill="1" applyAlignment="1">
      <alignment horizontal="left"/>
    </xf>
    <xf numFmtId="0" fontId="44" fillId="4" borderId="60" xfId="0" applyFont="1" applyFill="1" applyBorder="1" applyAlignment="1">
      <alignment horizontal="center" vertical="center" wrapText="1"/>
    </xf>
    <xf numFmtId="0" fontId="44" fillId="4" borderId="59" xfId="0" applyFont="1" applyFill="1" applyBorder="1" applyAlignment="1">
      <alignment horizontal="center" vertical="center" wrapText="1"/>
    </xf>
    <xf numFmtId="0" fontId="44" fillId="4" borderId="61" xfId="0" applyFont="1" applyFill="1" applyBorder="1" applyAlignment="1">
      <alignment horizontal="center" vertical="center" wrapText="1"/>
    </xf>
    <xf numFmtId="0" fontId="50" fillId="4" borderId="2" xfId="0" applyFont="1" applyFill="1" applyBorder="1" applyAlignment="1">
      <alignment horizontal="left" vertical="center" wrapText="1"/>
    </xf>
    <xf numFmtId="0" fontId="50" fillId="4" borderId="3" xfId="0" applyFont="1" applyFill="1" applyBorder="1" applyAlignment="1">
      <alignment horizontal="left" vertical="center" wrapText="1"/>
    </xf>
    <xf numFmtId="0" fontId="50" fillId="4" borderId="4" xfId="0" applyFont="1" applyFill="1" applyBorder="1" applyAlignment="1">
      <alignment horizontal="left" vertical="center" wrapText="1"/>
    </xf>
    <xf numFmtId="0" fontId="50" fillId="0" borderId="1" xfId="0" applyFont="1" applyBorder="1" applyAlignment="1">
      <alignment horizontal="left" vertical="center" wrapText="1"/>
    </xf>
    <xf numFmtId="0" fontId="50" fillId="0" borderId="3" xfId="0" applyFont="1" applyBorder="1"/>
    <xf numFmtId="0" fontId="50" fillId="0" borderId="4" xfId="0" applyFont="1" applyBorder="1"/>
    <xf numFmtId="0" fontId="49" fillId="0" borderId="62" xfId="0" applyFont="1" applyBorder="1" applyAlignment="1" applyProtection="1">
      <alignment horizontal="center" vertical="center" wrapText="1"/>
      <protection locked="0"/>
    </xf>
    <xf numFmtId="0" fontId="0" fillId="0" borderId="3" xfId="0" applyBorder="1"/>
    <xf numFmtId="0" fontId="0" fillId="0" borderId="62" xfId="0" applyBorder="1"/>
    <xf numFmtId="0" fontId="45" fillId="4" borderId="0" xfId="0" applyFont="1" applyFill="1" applyAlignment="1">
      <alignment horizontal="left" vertical="center" wrapText="1"/>
    </xf>
    <xf numFmtId="0" fontId="44" fillId="4" borderId="58" xfId="0" applyFont="1" applyFill="1" applyBorder="1" applyAlignment="1">
      <alignment horizontal="center" vertical="center" wrapText="1"/>
    </xf>
    <xf numFmtId="0" fontId="44" fillId="4" borderId="54" xfId="0" applyFont="1" applyFill="1" applyBorder="1" applyAlignment="1">
      <alignment horizontal="center" vertical="center" wrapText="1"/>
    </xf>
    <xf numFmtId="0" fontId="44" fillId="5" borderId="56" xfId="0" applyFont="1" applyFill="1" applyBorder="1" applyAlignment="1" applyProtection="1">
      <alignment horizontal="center" vertical="center" wrapText="1"/>
      <protection locked="0"/>
    </xf>
    <xf numFmtId="0" fontId="44" fillId="4" borderId="1" xfId="0" applyFont="1" applyFill="1" applyBorder="1" applyAlignment="1" applyProtection="1">
      <alignment horizontal="center" vertical="center" wrapText="1"/>
      <protection locked="0"/>
    </xf>
    <xf numFmtId="0" fontId="44" fillId="5" borderId="1" xfId="0" applyFont="1" applyFill="1" applyBorder="1" applyAlignment="1" applyProtection="1">
      <alignment horizontal="center" vertical="center" wrapText="1"/>
      <protection locked="0"/>
    </xf>
    <xf numFmtId="0" fontId="45" fillId="4" borderId="0" xfId="0" applyFont="1" applyFill="1" applyAlignment="1">
      <alignment horizontal="left" wrapText="1"/>
    </xf>
    <xf numFmtId="0" fontId="0" fillId="4" borderId="0" xfId="0" applyFill="1" applyAlignment="1">
      <alignment wrapText="1"/>
    </xf>
    <xf numFmtId="0" fontId="44" fillId="4" borderId="52" xfId="0" applyFont="1" applyFill="1" applyBorder="1" applyAlignment="1">
      <alignment horizontal="center" vertical="center" wrapText="1"/>
    </xf>
    <xf numFmtId="0" fontId="44" fillId="4" borderId="53" xfId="0" applyFont="1" applyFill="1" applyBorder="1" applyAlignment="1">
      <alignment horizontal="center" vertical="center" wrapText="1"/>
    </xf>
  </cellXfs>
  <cellStyles count="9">
    <cellStyle name="Įprastas 2" xfId="4" xr:uid="{00000000-0005-0000-0000-000001000000}"/>
    <cellStyle name="Įprastas 3" xfId="7" xr:uid="{BBDC5634-90DB-49AA-B401-F9889A321771}"/>
    <cellStyle name="Normal" xfId="0" builtinId="0" customBuiltin="1"/>
    <cellStyle name="Normal 10" xfId="2" xr:uid="{00000000-0005-0000-0000-000004000000}"/>
    <cellStyle name="Normal 2" xfId="3" xr:uid="{00000000-0005-0000-0000-000005000000}"/>
    <cellStyle name="Normal 3" xfId="6" xr:uid="{00000000-0005-0000-0000-000006000000}"/>
    <cellStyle name="Normal 4" xfId="8" xr:uid="{967758E8-3F7E-4D0A-BAAC-EE74149ABDC8}"/>
    <cellStyle name="Normal 5" xfId="5" xr:uid="{00000000-0005-0000-0000-000007000000}"/>
    <cellStyle name="TableStyleLight1" xfId="1" xr:uid="{00000000-0005-0000-0000-000008000000}"/>
  </cellStyles>
  <dxfs count="0"/>
  <tableStyles count="0" defaultTableStyle="TableStyleMedium2" defaultPivotStyle="PivotStyleLight16"/>
  <colors>
    <mruColors>
      <color rgb="FFC0C0C0"/>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67"/>
  <sheetViews>
    <sheetView tabSelected="1" zoomScale="80" zoomScaleNormal="80" workbookViewId="0">
      <selection activeCell="U15" sqref="U15"/>
    </sheetView>
  </sheetViews>
  <sheetFormatPr defaultColWidth="9.28515625" defaultRowHeight="14.4"/>
  <cols>
    <col min="1" max="1" width="11.28515625" style="7" customWidth="1"/>
    <col min="2" max="2" width="43.140625" style="7" customWidth="1"/>
    <col min="3" max="3" width="29.28515625" style="7" customWidth="1"/>
    <col min="4" max="4" width="17.85546875" style="14" customWidth="1"/>
    <col min="5" max="5" width="19.7109375" style="7" customWidth="1"/>
    <col min="6" max="6" width="38.7109375" style="7" customWidth="1"/>
    <col min="7" max="7" width="10.7109375" style="7" customWidth="1"/>
    <col min="8" max="8" width="11.140625" style="7" customWidth="1"/>
    <col min="9" max="9" width="12" style="7" customWidth="1"/>
    <col min="10" max="10" width="20.85546875" style="7" customWidth="1"/>
    <col min="11" max="11" width="14.42578125" style="11" customWidth="1"/>
    <col min="12" max="12" width="13.140625" style="11" customWidth="1"/>
    <col min="13" max="13" width="13.85546875" style="11" customWidth="1"/>
    <col min="14" max="14" width="12.85546875" style="11" customWidth="1"/>
    <col min="15" max="15" width="21.42578125" style="11" customWidth="1"/>
    <col min="16" max="16" width="22.140625" style="11" customWidth="1"/>
    <col min="17" max="17" width="6.42578125" style="11" customWidth="1"/>
    <col min="18" max="18" width="10.42578125" style="11" customWidth="1"/>
    <col min="19" max="16384" width="9.28515625" style="11"/>
  </cols>
  <sheetData>
    <row r="1" spans="1:10" ht="12" customHeight="1">
      <c r="A1" s="375" t="s">
        <v>355</v>
      </c>
      <c r="B1" s="376"/>
      <c r="C1" s="376"/>
      <c r="D1" s="16"/>
      <c r="E1" s="4"/>
      <c r="F1" s="4"/>
      <c r="G1" s="4"/>
      <c r="H1" s="360"/>
      <c r="I1" s="360"/>
    </row>
    <row r="2" spans="1:10" s="122" customFormat="1" ht="30" customHeight="1">
      <c r="A2" s="361" t="s">
        <v>353</v>
      </c>
      <c r="B2" s="361"/>
      <c r="C2" s="361"/>
      <c r="D2" s="361"/>
      <c r="E2" s="361"/>
      <c r="F2" s="361"/>
      <c r="G2" s="156"/>
      <c r="H2" s="156"/>
      <c r="I2" s="156"/>
    </row>
    <row r="3" spans="1:10" s="122" customFormat="1" ht="27.75" customHeight="1">
      <c r="A3" s="361" t="s">
        <v>354</v>
      </c>
      <c r="B3" s="361"/>
      <c r="C3" s="361"/>
      <c r="D3" s="361"/>
      <c r="E3" s="361"/>
      <c r="F3" s="361"/>
      <c r="G3" s="156"/>
      <c r="H3" s="156"/>
      <c r="I3" s="156"/>
    </row>
    <row r="4" spans="1:10" s="127" customFormat="1">
      <c r="A4" s="132" t="s">
        <v>42</v>
      </c>
      <c r="B4" s="133"/>
      <c r="C4" s="1"/>
      <c r="D4" s="134"/>
      <c r="E4" s="1"/>
      <c r="F4" s="1"/>
      <c r="G4" s="1"/>
      <c r="H4" s="362"/>
      <c r="I4" s="362"/>
      <c r="J4" s="2"/>
    </row>
    <row r="5" spans="1:10" s="8" customFormat="1" ht="30" customHeight="1">
      <c r="A5" s="338" t="s">
        <v>324</v>
      </c>
      <c r="B5" s="338"/>
      <c r="C5" s="338"/>
      <c r="D5" s="338"/>
      <c r="E5" s="338"/>
      <c r="F5" s="338"/>
      <c r="G5" s="18"/>
      <c r="H5" s="18"/>
      <c r="I5" s="18"/>
      <c r="J5" s="7"/>
    </row>
    <row r="6" spans="1:10" s="8" customFormat="1" ht="21.75" customHeight="1">
      <c r="A6" s="136" t="s">
        <v>301</v>
      </c>
      <c r="B6" s="137" t="s">
        <v>323</v>
      </c>
      <c r="C6" s="136"/>
      <c r="D6" s="136"/>
      <c r="E6" s="136"/>
      <c r="F6" s="136"/>
      <c r="G6" s="136"/>
      <c r="H6" s="18"/>
      <c r="I6" s="18"/>
      <c r="J6" s="7"/>
    </row>
    <row r="7" spans="1:10" s="8" customFormat="1" ht="11.25" customHeight="1">
      <c r="A7" s="136"/>
      <c r="B7" s="137"/>
      <c r="C7" s="136"/>
      <c r="D7" s="136"/>
      <c r="E7" s="136"/>
      <c r="F7" s="136"/>
      <c r="G7" s="136"/>
      <c r="H7" s="18"/>
      <c r="I7" s="18"/>
      <c r="J7" s="7"/>
    </row>
    <row r="8" spans="1:10" s="8" customFormat="1" ht="15" customHeight="1">
      <c r="A8" s="138" t="s">
        <v>302</v>
      </c>
      <c r="B8" s="233">
        <v>45321</v>
      </c>
      <c r="C8" s="136"/>
      <c r="D8" s="136"/>
      <c r="E8" s="136"/>
      <c r="F8" s="136"/>
      <c r="G8" s="136"/>
      <c r="H8" s="18"/>
      <c r="I8" s="18"/>
      <c r="J8" s="7"/>
    </row>
    <row r="9" spans="1:10" s="8" customFormat="1" ht="15" customHeight="1">
      <c r="A9" s="138" t="s">
        <v>303</v>
      </c>
      <c r="B9" s="234" t="s">
        <v>471</v>
      </c>
      <c r="C9" s="136"/>
      <c r="D9" s="136"/>
      <c r="E9" s="136"/>
      <c r="F9" s="136"/>
      <c r="G9" s="136"/>
      <c r="H9" s="18"/>
      <c r="I9" s="18"/>
      <c r="J9" s="7"/>
    </row>
    <row r="10" spans="1:10" s="8" customFormat="1" ht="15" customHeight="1">
      <c r="A10" s="138" t="s">
        <v>304</v>
      </c>
      <c r="B10" s="234" t="s">
        <v>470</v>
      </c>
      <c r="C10" s="136"/>
      <c r="D10" s="136"/>
      <c r="E10" s="136"/>
      <c r="F10" s="136"/>
      <c r="G10" s="136"/>
      <c r="H10" s="18"/>
      <c r="I10" s="18"/>
      <c r="J10" s="7"/>
    </row>
    <row r="11" spans="1:10" s="8" customFormat="1" ht="15.75" customHeight="1">
      <c r="A11" s="243" t="s">
        <v>305</v>
      </c>
      <c r="B11" s="244"/>
      <c r="C11" s="245" t="s">
        <v>472</v>
      </c>
      <c r="D11" s="246"/>
      <c r="E11" s="246"/>
      <c r="F11" s="247"/>
      <c r="G11" s="136"/>
      <c r="H11" s="18"/>
      <c r="I11" s="18"/>
      <c r="J11" s="7"/>
    </row>
    <row r="12" spans="1:10" s="8" customFormat="1" ht="15.75" customHeight="1">
      <c r="A12" s="372" t="s">
        <v>306</v>
      </c>
      <c r="B12" s="373"/>
      <c r="C12" s="254">
        <v>302513086</v>
      </c>
      <c r="D12" s="246"/>
      <c r="E12" s="246"/>
      <c r="F12" s="247"/>
      <c r="G12" s="136"/>
      <c r="H12" s="18"/>
      <c r="I12" s="18"/>
      <c r="J12" s="7"/>
    </row>
    <row r="13" spans="1:10" s="8" customFormat="1" ht="15.75" customHeight="1">
      <c r="A13" s="370" t="s">
        <v>307</v>
      </c>
      <c r="B13" s="371"/>
      <c r="C13" s="254" t="s">
        <v>473</v>
      </c>
      <c r="D13" s="246"/>
      <c r="E13" s="246"/>
      <c r="F13" s="247"/>
      <c r="G13" s="136"/>
      <c r="H13" s="18"/>
      <c r="I13" s="18"/>
      <c r="J13" s="7"/>
    </row>
    <row r="14" spans="1:10" s="8" customFormat="1" ht="15.75" customHeight="1">
      <c r="A14" s="255" t="s">
        <v>308</v>
      </c>
      <c r="B14" s="256"/>
      <c r="C14" s="245" t="s">
        <v>474</v>
      </c>
      <c r="D14" s="246"/>
      <c r="E14" s="246"/>
      <c r="F14" s="247"/>
      <c r="G14" s="136"/>
      <c r="H14" s="18"/>
      <c r="I14" s="18"/>
      <c r="J14" s="7"/>
    </row>
    <row r="15" spans="1:10" s="8" customFormat="1" ht="28.5" customHeight="1">
      <c r="A15" s="252" t="s">
        <v>309</v>
      </c>
      <c r="B15" s="253"/>
      <c r="C15" s="254" t="s">
        <v>475</v>
      </c>
      <c r="D15" s="246"/>
      <c r="E15" s="246"/>
      <c r="F15" s="247"/>
      <c r="G15" s="136"/>
      <c r="H15" s="18"/>
      <c r="I15" s="18"/>
      <c r="J15" s="7"/>
    </row>
    <row r="16" spans="1:10" s="8" customFormat="1" ht="15.75" customHeight="1">
      <c r="A16" s="243" t="s">
        <v>310</v>
      </c>
      <c r="B16" s="244"/>
      <c r="C16" s="245" t="s">
        <v>476</v>
      </c>
      <c r="D16" s="246"/>
      <c r="E16" s="246"/>
      <c r="F16" s="247"/>
      <c r="G16" s="136"/>
      <c r="H16" s="18"/>
      <c r="I16" s="18"/>
      <c r="J16" s="7"/>
    </row>
    <row r="17" spans="1:10" s="8" customFormat="1" ht="30" customHeight="1">
      <c r="A17" s="243" t="s">
        <v>311</v>
      </c>
      <c r="B17" s="244"/>
      <c r="C17" s="245" t="s">
        <v>477</v>
      </c>
      <c r="D17" s="246"/>
      <c r="E17" s="246"/>
      <c r="F17" s="247"/>
      <c r="G17" s="136"/>
      <c r="H17" s="18"/>
      <c r="I17" s="18"/>
      <c r="J17" s="7"/>
    </row>
    <row r="18" spans="1:10" s="8" customFormat="1" ht="46.5" customHeight="1">
      <c r="A18" s="243" t="s">
        <v>312</v>
      </c>
      <c r="B18" s="244"/>
      <c r="C18" s="245" t="s">
        <v>478</v>
      </c>
      <c r="D18" s="246"/>
      <c r="E18" s="246"/>
      <c r="F18" s="247"/>
      <c r="G18" s="136"/>
      <c r="H18" s="18"/>
      <c r="I18" s="18"/>
      <c r="J18" s="7"/>
    </row>
    <row r="19" spans="1:10" s="8" customFormat="1" ht="48.75" customHeight="1">
      <c r="A19" s="243" t="s">
        <v>313</v>
      </c>
      <c r="B19" s="244"/>
      <c r="C19" s="245" t="s">
        <v>479</v>
      </c>
      <c r="D19" s="246"/>
      <c r="E19" s="246"/>
      <c r="F19" s="247"/>
      <c r="G19" s="136"/>
      <c r="H19" s="18"/>
      <c r="I19" s="18"/>
      <c r="J19" s="7"/>
    </row>
    <row r="20" spans="1:10" s="8" customFormat="1" ht="123" customHeight="1">
      <c r="A20" s="243" t="s">
        <v>314</v>
      </c>
      <c r="B20" s="244"/>
      <c r="C20" s="245" t="s">
        <v>480</v>
      </c>
      <c r="D20" s="246"/>
      <c r="E20" s="246"/>
      <c r="F20" s="247"/>
      <c r="G20" s="139" t="str">
        <f>IF((SUMPRODUCT(--(C20=""))&gt;0), "Privaloma užpildyti, kai taikomi pašalinimo pagrindai", "")</f>
        <v/>
      </c>
      <c r="H20" s="18"/>
      <c r="I20" s="18"/>
      <c r="J20" s="7"/>
    </row>
    <row r="21" spans="1:10" s="8" customFormat="1" ht="15" customHeight="1">
      <c r="A21" s="382" t="s">
        <v>315</v>
      </c>
      <c r="B21" s="382"/>
      <c r="C21" s="382"/>
      <c r="D21" s="382"/>
      <c r="E21" s="382"/>
      <c r="F21" s="382"/>
      <c r="G21" s="136"/>
      <c r="H21" s="18"/>
      <c r="I21" s="18"/>
      <c r="J21" s="7"/>
    </row>
    <row r="22" spans="1:10" s="8" customFormat="1" ht="15" customHeight="1">
      <c r="A22" s="241" t="s">
        <v>316</v>
      </c>
      <c r="B22" s="242"/>
      <c r="C22" s="242"/>
      <c r="D22" s="242"/>
      <c r="E22" s="242"/>
      <c r="F22" s="242"/>
      <c r="G22" s="136"/>
      <c r="H22" s="18"/>
      <c r="I22" s="18"/>
      <c r="J22" s="7"/>
    </row>
    <row r="23" spans="1:10" s="8" customFormat="1" ht="15" customHeight="1">
      <c r="A23" s="241" t="s">
        <v>317</v>
      </c>
      <c r="B23" s="242"/>
      <c r="C23" s="242"/>
      <c r="D23" s="242"/>
      <c r="E23" s="242"/>
      <c r="F23" s="242"/>
      <c r="G23" s="136"/>
      <c r="H23" s="18"/>
      <c r="I23" s="18"/>
      <c r="J23" s="7"/>
    </row>
    <row r="24" spans="1:10" s="8" customFormat="1" ht="15" customHeight="1">
      <c r="A24" s="241" t="s">
        <v>318</v>
      </c>
      <c r="B24" s="242"/>
      <c r="C24" s="242"/>
      <c r="D24" s="242"/>
      <c r="E24" s="242"/>
      <c r="F24" s="242"/>
      <c r="G24" s="136"/>
      <c r="H24" s="18"/>
      <c r="I24" s="18"/>
      <c r="J24" s="7"/>
    </row>
    <row r="25" spans="1:10" s="8" customFormat="1" ht="15" customHeight="1">
      <c r="A25" s="241" t="s">
        <v>319</v>
      </c>
      <c r="B25" s="241"/>
      <c r="C25" s="241"/>
      <c r="D25" s="241"/>
      <c r="E25" s="241"/>
      <c r="F25" s="241"/>
      <c r="G25" s="136"/>
      <c r="H25" s="18"/>
      <c r="I25" s="18"/>
      <c r="J25" s="7"/>
    </row>
    <row r="26" spans="1:10" s="8" customFormat="1" ht="30" customHeight="1">
      <c r="A26" s="383" t="s">
        <v>320</v>
      </c>
      <c r="B26" s="383"/>
      <c r="C26" s="383"/>
      <c r="D26" s="383"/>
      <c r="E26" s="383"/>
      <c r="F26" s="383"/>
      <c r="G26" s="136"/>
      <c r="H26" s="18"/>
      <c r="I26" s="18"/>
      <c r="J26" s="7"/>
    </row>
    <row r="27" spans="1:10" s="8" customFormat="1" ht="15" customHeight="1">
      <c r="A27" s="241" t="s">
        <v>321</v>
      </c>
      <c r="B27" s="241"/>
      <c r="C27" s="241"/>
      <c r="D27" s="241"/>
      <c r="E27" s="241"/>
      <c r="F27" s="241"/>
      <c r="G27" s="136"/>
      <c r="H27" s="18"/>
      <c r="I27" s="18"/>
      <c r="J27" s="7"/>
    </row>
    <row r="28" spans="1:10" s="23" customFormat="1" ht="31.5" customHeight="1">
      <c r="A28" s="379" t="s">
        <v>322</v>
      </c>
      <c r="B28" s="379"/>
      <c r="C28" s="379"/>
      <c r="D28" s="380"/>
      <c r="E28" s="381"/>
      <c r="F28" s="381"/>
      <c r="G28" s="136"/>
      <c r="I28" s="122"/>
      <c r="J28" s="122"/>
    </row>
    <row r="29" spans="1:10" s="23" customFormat="1" ht="15" customHeight="1">
      <c r="A29" s="377" t="s">
        <v>344</v>
      </c>
      <c r="B29" s="378"/>
      <c r="C29" s="378"/>
      <c r="D29" s="378"/>
      <c r="E29" s="378"/>
      <c r="F29" s="378"/>
      <c r="G29" s="378"/>
      <c r="I29" s="122"/>
      <c r="J29" s="122"/>
    </row>
    <row r="30" spans="1:10" s="23" customFormat="1" ht="15" customHeight="1">
      <c r="A30" s="141"/>
      <c r="B30" s="141"/>
      <c r="C30" s="143"/>
      <c r="D30" s="142"/>
      <c r="E30" s="142"/>
      <c r="F30" s="140"/>
      <c r="G30" s="136"/>
      <c r="I30" s="122"/>
      <c r="J30" s="122"/>
    </row>
    <row r="31" spans="1:10" s="8" customFormat="1" ht="31.5" customHeight="1">
      <c r="A31" s="363" t="s">
        <v>218</v>
      </c>
      <c r="B31" s="364"/>
      <c r="C31" s="364"/>
      <c r="D31" s="364"/>
      <c r="E31" s="364"/>
      <c r="F31" s="364"/>
      <c r="G31" s="19"/>
      <c r="H31" s="19"/>
      <c r="I31" s="19"/>
      <c r="J31" s="7"/>
    </row>
    <row r="32" spans="1:10" s="8" customFormat="1" ht="76.2" customHeight="1">
      <c r="A32" s="25" t="s">
        <v>0</v>
      </c>
      <c r="B32" s="26" t="s">
        <v>1</v>
      </c>
      <c r="C32" s="26" t="s">
        <v>2</v>
      </c>
      <c r="D32" s="26" t="s">
        <v>31</v>
      </c>
      <c r="E32" s="26" t="s">
        <v>4</v>
      </c>
      <c r="F32" s="26" t="s">
        <v>5</v>
      </c>
      <c r="G32" s="26" t="s">
        <v>6</v>
      </c>
      <c r="H32" s="26" t="s">
        <v>7</v>
      </c>
      <c r="I32" s="26" t="s">
        <v>8</v>
      </c>
      <c r="J32" s="7"/>
    </row>
    <row r="33" spans="1:10" s="8" customFormat="1" ht="13.8" customHeight="1">
      <c r="A33" s="157">
        <v>1</v>
      </c>
      <c r="B33" s="158">
        <v>2</v>
      </c>
      <c r="C33" s="158">
        <v>3</v>
      </c>
      <c r="D33" s="158">
        <v>4</v>
      </c>
      <c r="E33" s="158">
        <v>5</v>
      </c>
      <c r="F33" s="158">
        <v>6</v>
      </c>
      <c r="G33" s="158">
        <v>7</v>
      </c>
      <c r="H33" s="158">
        <v>8</v>
      </c>
      <c r="I33" s="158">
        <v>9</v>
      </c>
      <c r="J33" s="7"/>
    </row>
    <row r="34" spans="1:10" s="8" customFormat="1" ht="72">
      <c r="A34" s="33" t="s">
        <v>26</v>
      </c>
      <c r="B34" s="48" t="s">
        <v>143</v>
      </c>
      <c r="C34" s="49" t="s">
        <v>144</v>
      </c>
      <c r="D34" s="34" t="s">
        <v>78</v>
      </c>
      <c r="E34" s="45">
        <v>8</v>
      </c>
      <c r="F34" s="216" t="s">
        <v>469</v>
      </c>
      <c r="G34" s="192">
        <v>37</v>
      </c>
      <c r="H34" s="192">
        <f>G34*E34</f>
        <v>296</v>
      </c>
      <c r="I34" s="192">
        <f>H34*1.05</f>
        <v>310.8</v>
      </c>
      <c r="J34" s="7"/>
    </row>
    <row r="35" spans="1:10" s="8" customFormat="1">
      <c r="A35" s="267" t="s">
        <v>295</v>
      </c>
      <c r="B35" s="268"/>
      <c r="C35" s="268"/>
      <c r="D35" s="268"/>
      <c r="E35" s="268"/>
      <c r="F35" s="268"/>
      <c r="G35" s="374"/>
      <c r="H35" s="173">
        <f>SUM(H34)</f>
        <v>296</v>
      </c>
      <c r="I35" s="173">
        <f>SUM(I34)</f>
        <v>310.8</v>
      </c>
      <c r="J35" s="7"/>
    </row>
    <row r="36" spans="1:10" s="8" customFormat="1">
      <c r="A36" s="30" t="s">
        <v>27</v>
      </c>
      <c r="B36" s="38" t="s">
        <v>72</v>
      </c>
      <c r="C36" s="42"/>
      <c r="D36" s="34" t="s">
        <v>265</v>
      </c>
      <c r="E36" s="45">
        <v>40</v>
      </c>
      <c r="F36" s="216" t="s">
        <v>469</v>
      </c>
      <c r="G36" s="192">
        <v>37</v>
      </c>
      <c r="H36" s="192">
        <f>G36*E36</f>
        <v>1480</v>
      </c>
      <c r="I36" s="192">
        <f>H36*1.05</f>
        <v>1554</v>
      </c>
      <c r="J36" s="7"/>
    </row>
    <row r="37" spans="1:10" s="8" customFormat="1">
      <c r="A37" s="267" t="s">
        <v>294</v>
      </c>
      <c r="B37" s="268"/>
      <c r="C37" s="268"/>
      <c r="D37" s="268"/>
      <c r="E37" s="268"/>
      <c r="F37" s="268"/>
      <c r="G37" s="269"/>
      <c r="H37" s="173">
        <f>SUM(H36)</f>
        <v>1480</v>
      </c>
      <c r="I37" s="173">
        <f>SUM(I36)</f>
        <v>1554</v>
      </c>
      <c r="J37" s="7"/>
    </row>
    <row r="38" spans="1:10" s="8" customFormat="1" ht="45" customHeight="1">
      <c r="A38" s="30" t="s">
        <v>28</v>
      </c>
      <c r="B38" s="17" t="s">
        <v>65</v>
      </c>
      <c r="C38" s="50" t="s">
        <v>146</v>
      </c>
      <c r="D38" s="37" t="s">
        <v>467</v>
      </c>
      <c r="E38" s="45">
        <v>24</v>
      </c>
      <c r="F38" s="216" t="s">
        <v>468</v>
      </c>
      <c r="G38" s="192">
        <v>13</v>
      </c>
      <c r="H38" s="192">
        <f>G38*E38</f>
        <v>312</v>
      </c>
      <c r="I38" s="192">
        <f>H38*1.05</f>
        <v>327.60000000000002</v>
      </c>
      <c r="J38" s="7"/>
    </row>
    <row r="39" spans="1:10" s="8" customFormat="1">
      <c r="A39" s="264" t="s">
        <v>293</v>
      </c>
      <c r="B39" s="265"/>
      <c r="C39" s="265"/>
      <c r="D39" s="265"/>
      <c r="E39" s="265"/>
      <c r="F39" s="265"/>
      <c r="G39" s="266"/>
      <c r="H39" s="173">
        <f>SUM(H38)</f>
        <v>312</v>
      </c>
      <c r="I39" s="173">
        <f>SUM(I38)</f>
        <v>327.60000000000002</v>
      </c>
      <c r="J39" s="2"/>
    </row>
    <row r="40" spans="1:10" s="8" customFormat="1" ht="26.4">
      <c r="A40" s="30" t="s">
        <v>29</v>
      </c>
      <c r="B40" s="17" t="s">
        <v>147</v>
      </c>
      <c r="C40" s="42"/>
      <c r="D40" s="37" t="s">
        <v>466</v>
      </c>
      <c r="E40" s="45">
        <v>110</v>
      </c>
      <c r="F40" s="216" t="s">
        <v>459</v>
      </c>
      <c r="G40" s="192">
        <v>4.5</v>
      </c>
      <c r="H40" s="192">
        <f>G40*E40</f>
        <v>495</v>
      </c>
      <c r="I40" s="192">
        <f>H40*1.05</f>
        <v>519.75</v>
      </c>
      <c r="J40" s="7"/>
    </row>
    <row r="41" spans="1:10" s="8" customFormat="1">
      <c r="A41" s="267" t="s">
        <v>292</v>
      </c>
      <c r="B41" s="268"/>
      <c r="C41" s="268"/>
      <c r="D41" s="268"/>
      <c r="E41" s="268"/>
      <c r="F41" s="268"/>
      <c r="G41" s="355"/>
      <c r="H41" s="173">
        <f>SUM(H40)</f>
        <v>495</v>
      </c>
      <c r="I41" s="173">
        <f>SUM(I40)</f>
        <v>519.75</v>
      </c>
      <c r="J41" s="7"/>
    </row>
    <row r="42" spans="1:10" s="8" customFormat="1" ht="26.4">
      <c r="A42" s="30" t="s">
        <v>30</v>
      </c>
      <c r="B42" s="17" t="s">
        <v>66</v>
      </c>
      <c r="C42" s="73" t="s">
        <v>151</v>
      </c>
      <c r="D42" s="43" t="s">
        <v>175</v>
      </c>
      <c r="E42" s="45">
        <v>550</v>
      </c>
      <c r="F42" s="216" t="s">
        <v>370</v>
      </c>
      <c r="G42" s="192">
        <v>0.8</v>
      </c>
      <c r="H42" s="192">
        <f>G42*E42</f>
        <v>440</v>
      </c>
      <c r="I42" s="192">
        <f>H42*1.05</f>
        <v>462</v>
      </c>
      <c r="J42" s="7"/>
    </row>
    <row r="43" spans="1:10" s="8" customFormat="1">
      <c r="A43" s="267" t="s">
        <v>291</v>
      </c>
      <c r="B43" s="268"/>
      <c r="C43" s="268"/>
      <c r="D43" s="268"/>
      <c r="E43" s="268"/>
      <c r="F43" s="268"/>
      <c r="G43" s="355"/>
      <c r="H43" s="173">
        <f>SUM(H42)</f>
        <v>440</v>
      </c>
      <c r="I43" s="173">
        <f>SUM(I42)</f>
        <v>462</v>
      </c>
      <c r="J43" s="7"/>
    </row>
    <row r="44" spans="1:10" s="8" customFormat="1" ht="24">
      <c r="A44" s="30" t="s">
        <v>38</v>
      </c>
      <c r="B44" s="51" t="s">
        <v>148</v>
      </c>
      <c r="C44" s="52" t="s">
        <v>150</v>
      </c>
      <c r="D44" s="45" t="s">
        <v>221</v>
      </c>
      <c r="E44" s="45">
        <v>3</v>
      </c>
      <c r="F44" s="216" t="s">
        <v>388</v>
      </c>
      <c r="G44" s="192">
        <v>27</v>
      </c>
      <c r="H44" s="192">
        <f>G44*E44</f>
        <v>81</v>
      </c>
      <c r="I44" s="192">
        <f>H44*1.05</f>
        <v>85.05</v>
      </c>
      <c r="J44" s="7"/>
    </row>
    <row r="45" spans="1:10" s="8" customFormat="1">
      <c r="A45" s="359" t="s">
        <v>290</v>
      </c>
      <c r="B45" s="273"/>
      <c r="C45" s="273"/>
      <c r="D45" s="273"/>
      <c r="E45" s="273"/>
      <c r="F45" s="273"/>
      <c r="G45" s="274"/>
      <c r="H45" s="173">
        <f>SUM(H44)</f>
        <v>81</v>
      </c>
      <c r="I45" s="173">
        <f>SUM(I44)</f>
        <v>85.05</v>
      </c>
      <c r="J45" s="7"/>
    </row>
    <row r="46" spans="1:10" s="8" customFormat="1">
      <c r="A46" s="30" t="s">
        <v>39</v>
      </c>
      <c r="B46" s="17" t="s">
        <v>67</v>
      </c>
      <c r="C46" s="42"/>
      <c r="D46" s="34" t="s">
        <v>298</v>
      </c>
      <c r="E46" s="231">
        <v>2500</v>
      </c>
      <c r="F46" s="228">
        <v>20</v>
      </c>
      <c r="G46" s="230">
        <v>0.42</v>
      </c>
      <c r="H46" s="229">
        <f>G46*E46</f>
        <v>1050</v>
      </c>
      <c r="I46" s="229">
        <f>+H46*1.05</f>
        <v>1102.5</v>
      </c>
      <c r="J46" s="7"/>
    </row>
    <row r="47" spans="1:10" s="8" customFormat="1">
      <c r="A47" s="264" t="s">
        <v>289</v>
      </c>
      <c r="B47" s="265"/>
      <c r="C47" s="265"/>
      <c r="D47" s="265"/>
      <c r="E47" s="265"/>
      <c r="F47" s="265"/>
      <c r="G47" s="266"/>
      <c r="H47" s="232">
        <f>SUM(H46)</f>
        <v>1050</v>
      </c>
      <c r="I47" s="173">
        <f>SUM(I46)</f>
        <v>1102.5</v>
      </c>
      <c r="J47" s="2"/>
    </row>
    <row r="48" spans="1:10" s="8" customFormat="1">
      <c r="A48" s="30" t="s">
        <v>40</v>
      </c>
      <c r="B48" s="53" t="s">
        <v>163</v>
      </c>
      <c r="C48" s="42"/>
      <c r="D48" s="34"/>
      <c r="E48" s="32"/>
      <c r="F48" s="118"/>
      <c r="G48" s="32"/>
      <c r="H48" s="32"/>
      <c r="I48" s="32"/>
      <c r="J48" s="7"/>
    </row>
    <row r="49" spans="1:10" s="8" customFormat="1" ht="26.4">
      <c r="A49" s="30" t="s">
        <v>232</v>
      </c>
      <c r="B49" s="17" t="s">
        <v>68</v>
      </c>
      <c r="C49" s="42"/>
      <c r="D49" s="34" t="s">
        <v>171</v>
      </c>
      <c r="E49" s="45">
        <v>10</v>
      </c>
      <c r="F49" s="216" t="s">
        <v>370</v>
      </c>
      <c r="G49" s="192">
        <v>2.5</v>
      </c>
      <c r="H49" s="192">
        <f>G49*E49</f>
        <v>25</v>
      </c>
      <c r="I49" s="192">
        <f>H49*1.21</f>
        <v>30.25</v>
      </c>
      <c r="J49" s="7"/>
    </row>
    <row r="50" spans="1:10" s="8" customFormat="1" ht="24">
      <c r="A50" s="30" t="s">
        <v>233</v>
      </c>
      <c r="B50" s="54" t="s">
        <v>164</v>
      </c>
      <c r="C50" s="55" t="s">
        <v>165</v>
      </c>
      <c r="D50" s="34" t="s">
        <v>145</v>
      </c>
      <c r="E50" s="45">
        <v>20</v>
      </c>
      <c r="F50" s="216" t="s">
        <v>370</v>
      </c>
      <c r="G50" s="192">
        <v>1.3</v>
      </c>
      <c r="H50" s="192">
        <f>G50*E50</f>
        <v>26</v>
      </c>
      <c r="I50" s="192">
        <f>H50*1.21</f>
        <v>31.46</v>
      </c>
      <c r="J50" s="7"/>
    </row>
    <row r="51" spans="1:10" s="8" customFormat="1" ht="24" customHeight="1">
      <c r="A51" s="356" t="s">
        <v>288</v>
      </c>
      <c r="B51" s="357"/>
      <c r="C51" s="357"/>
      <c r="D51" s="357"/>
      <c r="E51" s="357"/>
      <c r="F51" s="357"/>
      <c r="G51" s="358"/>
      <c r="H51" s="211">
        <f>SUM(H49:H50)</f>
        <v>51</v>
      </c>
      <c r="I51" s="211">
        <f>SUM(I49:I50)</f>
        <v>61.71</v>
      </c>
      <c r="J51" s="7"/>
    </row>
    <row r="52" spans="1:10" s="8" customFormat="1">
      <c r="A52" s="30" t="s">
        <v>41</v>
      </c>
      <c r="B52" s="53" t="s">
        <v>162</v>
      </c>
      <c r="C52" s="42"/>
      <c r="D52" s="34"/>
      <c r="E52" s="32"/>
      <c r="F52" s="118"/>
      <c r="G52" s="32"/>
      <c r="H52" s="32"/>
      <c r="I52" s="32"/>
      <c r="J52" s="7"/>
    </row>
    <row r="53" spans="1:10" s="8" customFormat="1" ht="26.4">
      <c r="A53" s="30" t="s">
        <v>234</v>
      </c>
      <c r="B53" s="17" t="s">
        <v>69</v>
      </c>
      <c r="C53" s="42"/>
      <c r="D53" s="37" t="s">
        <v>464</v>
      </c>
      <c r="E53" s="45">
        <v>800</v>
      </c>
      <c r="F53" s="195" t="s">
        <v>388</v>
      </c>
      <c r="G53" s="196">
        <v>1.5</v>
      </c>
      <c r="H53" s="196">
        <f>G53*E53</f>
        <v>1200</v>
      </c>
      <c r="I53" s="196">
        <f>+H53*1.05</f>
        <v>1260</v>
      </c>
      <c r="J53" s="7"/>
    </row>
    <row r="54" spans="1:10" s="8" customFormat="1">
      <c r="A54" s="30" t="s">
        <v>235</v>
      </c>
      <c r="B54" s="17" t="s">
        <v>70</v>
      </c>
      <c r="C54" s="42"/>
      <c r="D54" s="37" t="s">
        <v>465</v>
      </c>
      <c r="E54" s="45">
        <v>175</v>
      </c>
      <c r="F54" s="195" t="s">
        <v>367</v>
      </c>
      <c r="G54" s="196">
        <v>2.8</v>
      </c>
      <c r="H54" s="196">
        <f>G54*E54</f>
        <v>489.99999999999994</v>
      </c>
      <c r="I54" s="196">
        <f>+H54*1.05</f>
        <v>514.5</v>
      </c>
      <c r="J54" s="7"/>
    </row>
    <row r="55" spans="1:10" s="8" customFormat="1" ht="15.6" customHeight="1">
      <c r="A55" s="264" t="s">
        <v>287</v>
      </c>
      <c r="B55" s="265"/>
      <c r="C55" s="265"/>
      <c r="D55" s="265"/>
      <c r="E55" s="265"/>
      <c r="F55" s="265"/>
      <c r="G55" s="266"/>
      <c r="H55" s="211">
        <f>SUM(H53:H54)</f>
        <v>1690</v>
      </c>
      <c r="I55" s="211">
        <f>SUM(I53:I54)</f>
        <v>1774.5</v>
      </c>
      <c r="J55" s="7"/>
    </row>
    <row r="56" spans="1:10" s="8" customFormat="1" ht="17.25" customHeight="1">
      <c r="A56" s="30" t="s">
        <v>216</v>
      </c>
      <c r="B56" s="53" t="s">
        <v>166</v>
      </c>
      <c r="C56" s="56"/>
      <c r="D56" s="56"/>
      <c r="E56" s="56"/>
      <c r="F56" s="116"/>
      <c r="G56" s="47"/>
      <c r="H56" s="47"/>
      <c r="I56" s="47"/>
      <c r="J56" s="7"/>
    </row>
    <row r="57" spans="1:10" s="8" customFormat="1" ht="24.75" customHeight="1">
      <c r="A57" s="30" t="s">
        <v>236</v>
      </c>
      <c r="B57" s="57" t="s">
        <v>167</v>
      </c>
      <c r="C57" s="58" t="s">
        <v>168</v>
      </c>
      <c r="D57" s="29" t="s">
        <v>161</v>
      </c>
      <c r="E57" s="28">
        <v>2</v>
      </c>
      <c r="F57" s="217" t="s">
        <v>370</v>
      </c>
      <c r="G57" s="218">
        <v>25</v>
      </c>
      <c r="H57" s="218">
        <f>G57*E57</f>
        <v>50</v>
      </c>
      <c r="I57" s="218">
        <f>H57*1.21</f>
        <v>60.5</v>
      </c>
      <c r="J57" s="7"/>
    </row>
    <row r="58" spans="1:10" s="8" customFormat="1" ht="27" customHeight="1">
      <c r="A58" s="30" t="s">
        <v>237</v>
      </c>
      <c r="B58" s="57" t="s">
        <v>169</v>
      </c>
      <c r="C58" s="58" t="s">
        <v>170</v>
      </c>
      <c r="D58" s="29" t="s">
        <v>161</v>
      </c>
      <c r="E58" s="28">
        <v>2</v>
      </c>
      <c r="F58" s="217" t="s">
        <v>370</v>
      </c>
      <c r="G58" s="218">
        <v>12</v>
      </c>
      <c r="H58" s="218">
        <f>G58*E58</f>
        <v>24</v>
      </c>
      <c r="I58" s="218">
        <f>H58*1.21</f>
        <v>29.04</v>
      </c>
      <c r="J58" s="7"/>
    </row>
    <row r="59" spans="1:10" s="8" customFormat="1" ht="16.2" customHeight="1">
      <c r="A59" s="359" t="s">
        <v>286</v>
      </c>
      <c r="B59" s="273"/>
      <c r="C59" s="273"/>
      <c r="D59" s="273"/>
      <c r="E59" s="273"/>
      <c r="F59" s="273"/>
      <c r="G59" s="274"/>
      <c r="H59" s="211">
        <f>SUM(H57:H58)</f>
        <v>74</v>
      </c>
      <c r="I59" s="211">
        <f>SUM(I57:I58)</f>
        <v>89.539999999999992</v>
      </c>
      <c r="J59" s="7"/>
    </row>
    <row r="60" spans="1:10" s="8" customFormat="1" ht="18.75" customHeight="1">
      <c r="A60" s="30" t="s">
        <v>63</v>
      </c>
      <c r="B60" s="365" t="s">
        <v>297</v>
      </c>
      <c r="C60" s="366"/>
      <c r="D60" s="45"/>
      <c r="E60" s="32"/>
      <c r="F60" s="118"/>
      <c r="G60" s="32"/>
      <c r="H60" s="32"/>
      <c r="I60" s="32"/>
      <c r="J60" s="7"/>
    </row>
    <row r="61" spans="1:10" s="8" customFormat="1">
      <c r="A61" s="30" t="s">
        <v>238</v>
      </c>
      <c r="B61" s="17" t="s">
        <v>158</v>
      </c>
      <c r="C61" s="59"/>
      <c r="D61" s="40" t="s">
        <v>461</v>
      </c>
      <c r="E61" s="45">
        <v>270</v>
      </c>
      <c r="F61" s="198" t="s">
        <v>438</v>
      </c>
      <c r="G61" s="199">
        <v>4.7</v>
      </c>
      <c r="H61" s="199">
        <f>G61*E61</f>
        <v>1269</v>
      </c>
      <c r="I61" s="199">
        <f>H61*1.05</f>
        <v>1332.45</v>
      </c>
      <c r="J61" s="7"/>
    </row>
    <row r="62" spans="1:10" s="8" customFormat="1">
      <c r="A62" s="30" t="s">
        <v>239</v>
      </c>
      <c r="B62" s="17" t="s">
        <v>159</v>
      </c>
      <c r="C62" s="59"/>
      <c r="D62" s="28" t="s">
        <v>462</v>
      </c>
      <c r="E62" s="45">
        <v>38</v>
      </c>
      <c r="F62" s="198" t="s">
        <v>459</v>
      </c>
      <c r="G62" s="199">
        <v>4.8</v>
      </c>
      <c r="H62" s="199">
        <f t="shared" ref="H62:H65" si="0">G62*E62</f>
        <v>182.4</v>
      </c>
      <c r="I62" s="199">
        <f t="shared" ref="I62:I64" si="1">H62*1.05</f>
        <v>191.52</v>
      </c>
      <c r="J62" s="7"/>
    </row>
    <row r="63" spans="1:10" s="8" customFormat="1">
      <c r="A63" s="30" t="s">
        <v>240</v>
      </c>
      <c r="B63" s="17" t="s">
        <v>160</v>
      </c>
      <c r="C63" s="59"/>
      <c r="D63" s="28" t="s">
        <v>220</v>
      </c>
      <c r="E63" s="45">
        <v>20</v>
      </c>
      <c r="F63" s="198" t="s">
        <v>459</v>
      </c>
      <c r="G63" s="199">
        <v>3.7</v>
      </c>
      <c r="H63" s="199">
        <f t="shared" si="0"/>
        <v>74</v>
      </c>
      <c r="I63" s="199">
        <f t="shared" si="1"/>
        <v>77.7</v>
      </c>
      <c r="J63" s="7"/>
    </row>
    <row r="64" spans="1:10" s="8" customFormat="1">
      <c r="A64" s="30" t="s">
        <v>241</v>
      </c>
      <c r="B64" s="17" t="s">
        <v>71</v>
      </c>
      <c r="C64" s="59"/>
      <c r="D64" s="40" t="s">
        <v>463</v>
      </c>
      <c r="E64" s="45">
        <v>18</v>
      </c>
      <c r="F64" s="198" t="s">
        <v>460</v>
      </c>
      <c r="G64" s="199">
        <v>13.1</v>
      </c>
      <c r="H64" s="199">
        <f t="shared" si="0"/>
        <v>235.79999999999998</v>
      </c>
      <c r="I64" s="199">
        <f t="shared" si="1"/>
        <v>247.59</v>
      </c>
      <c r="J64" s="7"/>
    </row>
    <row r="65" spans="1:17" s="8" customFormat="1" ht="26.4">
      <c r="A65" s="30" t="s">
        <v>242</v>
      </c>
      <c r="B65" s="17" t="s">
        <v>71</v>
      </c>
      <c r="C65" s="38" t="s">
        <v>157</v>
      </c>
      <c r="D65" s="28" t="s">
        <v>149</v>
      </c>
      <c r="E65" s="45">
        <v>2</v>
      </c>
      <c r="F65" s="198" t="s">
        <v>460</v>
      </c>
      <c r="G65" s="192">
        <v>13.1</v>
      </c>
      <c r="H65" s="192">
        <f t="shared" si="0"/>
        <v>26.2</v>
      </c>
      <c r="I65" s="192">
        <f>+H65*1.21</f>
        <v>31.701999999999998</v>
      </c>
      <c r="J65" s="7"/>
    </row>
    <row r="66" spans="1:17" s="8" customFormat="1">
      <c r="A66" s="267" t="s">
        <v>285</v>
      </c>
      <c r="B66" s="268"/>
      <c r="C66" s="268"/>
      <c r="D66" s="268"/>
      <c r="E66" s="268"/>
      <c r="F66" s="268"/>
      <c r="G66" s="355"/>
      <c r="H66" s="173">
        <f>SUM(H61:H65)</f>
        <v>1787.4</v>
      </c>
      <c r="I66" s="173">
        <f>SUM(I61:I65)</f>
        <v>1880.962</v>
      </c>
      <c r="J66" s="7"/>
    </row>
    <row r="67" spans="1:17" s="8" customFormat="1" ht="122.4" customHeight="1">
      <c r="A67" s="30" t="s">
        <v>64</v>
      </c>
      <c r="B67" s="60" t="s">
        <v>141</v>
      </c>
      <c r="C67" s="61" t="s">
        <v>142</v>
      </c>
      <c r="D67" s="28" t="s">
        <v>253</v>
      </c>
      <c r="E67" s="28">
        <v>1</v>
      </c>
      <c r="F67" s="214" t="s">
        <v>458</v>
      </c>
      <c r="G67" s="215">
        <v>182</v>
      </c>
      <c r="H67" s="215">
        <f>G67*E67</f>
        <v>182</v>
      </c>
      <c r="I67" s="215">
        <f>H67*1.05</f>
        <v>191.1</v>
      </c>
      <c r="J67" s="7"/>
    </row>
    <row r="68" spans="1:17" s="8" customFormat="1">
      <c r="A68" s="356" t="s">
        <v>284</v>
      </c>
      <c r="B68" s="357"/>
      <c r="C68" s="357"/>
      <c r="D68" s="357"/>
      <c r="E68" s="357"/>
      <c r="F68" s="357"/>
      <c r="G68" s="358"/>
      <c r="H68" s="173">
        <f>SUM(H67)</f>
        <v>182</v>
      </c>
      <c r="I68" s="173">
        <f>SUM(I67)</f>
        <v>191.1</v>
      </c>
      <c r="J68" s="7"/>
    </row>
    <row r="69" spans="1:17" s="8" customFormat="1" ht="36">
      <c r="A69" s="30" t="s">
        <v>243</v>
      </c>
      <c r="B69" s="39" t="s">
        <v>152</v>
      </c>
      <c r="C69" s="41" t="s">
        <v>153</v>
      </c>
      <c r="D69" s="28" t="s">
        <v>154</v>
      </c>
      <c r="E69" s="28">
        <v>1</v>
      </c>
      <c r="F69" s="28" t="s">
        <v>370</v>
      </c>
      <c r="G69" s="209">
        <v>125</v>
      </c>
      <c r="H69" s="209">
        <f>G69*E69</f>
        <v>125</v>
      </c>
      <c r="I69" s="209">
        <f>H69*1.21</f>
        <v>151.25</v>
      </c>
      <c r="J69" s="7"/>
      <c r="Q69" s="8" t="s">
        <v>42</v>
      </c>
    </row>
    <row r="70" spans="1:17" s="8" customFormat="1">
      <c r="A70" s="356" t="s">
        <v>283</v>
      </c>
      <c r="B70" s="357"/>
      <c r="C70" s="357"/>
      <c r="D70" s="357"/>
      <c r="E70" s="357"/>
      <c r="F70" s="357"/>
      <c r="G70" s="358"/>
      <c r="H70" s="173">
        <f>SUM(H69)</f>
        <v>125</v>
      </c>
      <c r="I70" s="173">
        <f>SUM(I69)</f>
        <v>151.25</v>
      </c>
      <c r="J70" s="7"/>
    </row>
    <row r="71" spans="1:17" s="8" customFormat="1" ht="72">
      <c r="A71" s="30" t="s">
        <v>244</v>
      </c>
      <c r="B71" s="51" t="s">
        <v>155</v>
      </c>
      <c r="C71" s="52" t="s">
        <v>156</v>
      </c>
      <c r="D71" s="28" t="s">
        <v>145</v>
      </c>
      <c r="E71" s="28">
        <v>20</v>
      </c>
      <c r="F71" s="227" t="s">
        <v>370</v>
      </c>
      <c r="G71" s="209">
        <v>5.2</v>
      </c>
      <c r="H71" s="209">
        <f>G71*E71</f>
        <v>104</v>
      </c>
      <c r="I71" s="209">
        <f>H71*1.21</f>
        <v>125.84</v>
      </c>
      <c r="J71" s="7"/>
    </row>
    <row r="72" spans="1:17" s="8" customFormat="1">
      <c r="A72" s="359" t="s">
        <v>282</v>
      </c>
      <c r="B72" s="273"/>
      <c r="C72" s="273"/>
      <c r="D72" s="273"/>
      <c r="E72" s="273"/>
      <c r="F72" s="273"/>
      <c r="G72" s="274"/>
      <c r="H72" s="173">
        <f>SUM(H71)</f>
        <v>104</v>
      </c>
      <c r="I72" s="173">
        <f>SUM(I71)</f>
        <v>125.84</v>
      </c>
      <c r="J72" s="7"/>
    </row>
    <row r="73" spans="1:17" s="20" customFormat="1" ht="15" customHeight="1">
      <c r="A73" s="338"/>
      <c r="B73" s="338"/>
      <c r="C73" s="338"/>
      <c r="D73" s="338"/>
      <c r="E73" s="338"/>
      <c r="F73" s="338"/>
      <c r="G73" s="18"/>
      <c r="H73" s="18"/>
      <c r="I73" s="18"/>
      <c r="J73" s="7"/>
    </row>
    <row r="74" spans="1:17" ht="15" customHeight="1">
      <c r="A74" s="338" t="s">
        <v>245</v>
      </c>
      <c r="B74" s="338"/>
      <c r="C74" s="338"/>
      <c r="D74" s="338"/>
      <c r="E74" s="338"/>
      <c r="F74" s="338"/>
      <c r="G74" s="18"/>
      <c r="H74" s="18"/>
      <c r="I74" s="18"/>
    </row>
    <row r="75" spans="1:17">
      <c r="A75" s="389" t="s">
        <v>251</v>
      </c>
      <c r="B75" s="389"/>
      <c r="C75" s="389"/>
      <c r="D75" s="389"/>
      <c r="E75" s="389"/>
      <c r="F75" s="389"/>
      <c r="G75" s="77"/>
      <c r="H75" s="77"/>
      <c r="I75" s="77"/>
    </row>
    <row r="76" spans="1:17" ht="76.5" customHeight="1">
      <c r="A76" s="25" t="s">
        <v>0</v>
      </c>
      <c r="B76" s="26" t="s">
        <v>1</v>
      </c>
      <c r="C76" s="26" t="s">
        <v>2</v>
      </c>
      <c r="D76" s="26" t="s">
        <v>31</v>
      </c>
      <c r="E76" s="26" t="s">
        <v>4</v>
      </c>
      <c r="F76" s="26" t="s">
        <v>5</v>
      </c>
      <c r="G76" s="26" t="s">
        <v>6</v>
      </c>
      <c r="H76" s="26" t="s">
        <v>7</v>
      </c>
      <c r="I76" s="26" t="s">
        <v>8</v>
      </c>
    </row>
    <row r="77" spans="1:17" ht="15" customHeight="1">
      <c r="A77" s="27"/>
      <c r="B77" s="367" t="s">
        <v>126</v>
      </c>
      <c r="C77" s="368"/>
      <c r="D77" s="368"/>
      <c r="E77" s="369"/>
      <c r="F77" s="367"/>
      <c r="G77" s="368"/>
      <c r="H77" s="368"/>
      <c r="I77" s="369"/>
    </row>
    <row r="78" spans="1:17">
      <c r="A78" s="27">
        <v>1</v>
      </c>
      <c r="B78" s="28">
        <v>2</v>
      </c>
      <c r="C78" s="29">
        <v>3</v>
      </c>
      <c r="D78" s="28">
        <v>4</v>
      </c>
      <c r="E78" s="29">
        <v>5</v>
      </c>
      <c r="F78" s="29">
        <v>6</v>
      </c>
      <c r="G78" s="29">
        <v>7</v>
      </c>
      <c r="H78" s="29">
        <v>8</v>
      </c>
      <c r="I78" s="29">
        <v>9</v>
      </c>
    </row>
    <row r="79" spans="1:17" ht="43.8" customHeight="1">
      <c r="A79" s="27" t="s">
        <v>9</v>
      </c>
      <c r="B79" s="71" t="s">
        <v>87</v>
      </c>
      <c r="C79" s="75" t="s">
        <v>127</v>
      </c>
      <c r="D79" s="28">
        <v>2000</v>
      </c>
      <c r="E79" s="78"/>
      <c r="F79" s="78"/>
      <c r="G79" s="78"/>
      <c r="H79" s="78"/>
      <c r="I79" s="78"/>
    </row>
    <row r="80" spans="1:17" ht="25.2" customHeight="1">
      <c r="A80" s="159" t="s">
        <v>47</v>
      </c>
      <c r="B80" s="79" t="s">
        <v>425</v>
      </c>
      <c r="C80" s="162"/>
      <c r="D80" s="163"/>
      <c r="E80" s="163">
        <v>10</v>
      </c>
      <c r="F80" s="163" t="s">
        <v>426</v>
      </c>
      <c r="G80" s="172">
        <v>67.5</v>
      </c>
      <c r="H80" s="172">
        <f>G80*E80</f>
        <v>675</v>
      </c>
      <c r="I80" s="172">
        <f>H80*1.05</f>
        <v>708.75</v>
      </c>
    </row>
    <row r="81" spans="1:12" ht="28.8" customHeight="1">
      <c r="A81" s="159"/>
      <c r="B81" s="210" t="s">
        <v>427</v>
      </c>
      <c r="C81" s="160"/>
      <c r="D81" s="163"/>
      <c r="E81" s="163"/>
      <c r="F81" s="163"/>
      <c r="G81" s="172"/>
      <c r="H81" s="172"/>
      <c r="I81" s="172"/>
    </row>
    <row r="82" spans="1:12" ht="16.8" customHeight="1">
      <c r="A82" s="159" t="s">
        <v>362</v>
      </c>
      <c r="B82" s="79" t="s">
        <v>428</v>
      </c>
      <c r="C82" s="160"/>
      <c r="D82" s="163"/>
      <c r="E82" s="163">
        <v>2</v>
      </c>
      <c r="F82" s="163" t="s">
        <v>429</v>
      </c>
      <c r="G82" s="172">
        <v>64.3</v>
      </c>
      <c r="H82" s="172">
        <f t="shared" ref="H82:H90" si="2">G82*E82</f>
        <v>128.6</v>
      </c>
      <c r="I82" s="172">
        <f>H82*1.05</f>
        <v>135.03</v>
      </c>
    </row>
    <row r="83" spans="1:12" ht="28.2" customHeight="1">
      <c r="A83" s="159" t="s">
        <v>363</v>
      </c>
      <c r="B83" s="79" t="s">
        <v>430</v>
      </c>
      <c r="C83" s="160"/>
      <c r="D83" s="163"/>
      <c r="E83" s="163">
        <v>8</v>
      </c>
      <c r="F83" s="163" t="s">
        <v>431</v>
      </c>
      <c r="G83" s="172">
        <v>67.5</v>
      </c>
      <c r="H83" s="172">
        <f t="shared" si="2"/>
        <v>540</v>
      </c>
      <c r="I83" s="172">
        <f t="shared" ref="I83:I88" si="3">H83*1.05</f>
        <v>567</v>
      </c>
    </row>
    <row r="84" spans="1:12" ht="31.2" customHeight="1">
      <c r="A84" s="159" t="s">
        <v>364</v>
      </c>
      <c r="B84" s="79" t="s">
        <v>432</v>
      </c>
      <c r="C84" s="160"/>
      <c r="D84" s="163"/>
      <c r="E84" s="163">
        <v>8</v>
      </c>
      <c r="F84" s="163" t="s">
        <v>431</v>
      </c>
      <c r="G84" s="172">
        <v>67.5</v>
      </c>
      <c r="H84" s="172">
        <f t="shared" si="2"/>
        <v>540</v>
      </c>
      <c r="I84" s="172">
        <f t="shared" si="3"/>
        <v>567</v>
      </c>
    </row>
    <row r="85" spans="1:12" ht="25.2" customHeight="1">
      <c r="A85" s="159" t="s">
        <v>365</v>
      </c>
      <c r="B85" s="79" t="s">
        <v>433</v>
      </c>
      <c r="C85" s="160"/>
      <c r="D85" s="163"/>
      <c r="E85" s="163">
        <v>1</v>
      </c>
      <c r="F85" s="163" t="s">
        <v>434</v>
      </c>
      <c r="G85" s="172">
        <v>24</v>
      </c>
      <c r="H85" s="172">
        <f t="shared" si="2"/>
        <v>24</v>
      </c>
      <c r="I85" s="172">
        <f t="shared" si="3"/>
        <v>25.200000000000003</v>
      </c>
    </row>
    <row r="86" spans="1:12" ht="25.2" customHeight="1">
      <c r="A86" s="159" t="s">
        <v>443</v>
      </c>
      <c r="B86" s="79" t="s">
        <v>489</v>
      </c>
      <c r="C86" s="160"/>
      <c r="D86" s="163"/>
      <c r="E86" s="163">
        <v>1</v>
      </c>
      <c r="F86" s="163" t="s">
        <v>435</v>
      </c>
      <c r="G86" s="172">
        <v>24</v>
      </c>
      <c r="H86" s="172">
        <f t="shared" si="2"/>
        <v>24</v>
      </c>
      <c r="I86" s="172">
        <f t="shared" si="3"/>
        <v>25.200000000000003</v>
      </c>
    </row>
    <row r="87" spans="1:12" ht="25.2" customHeight="1">
      <c r="A87" s="159" t="s">
        <v>444</v>
      </c>
      <c r="B87" s="79" t="s">
        <v>436</v>
      </c>
      <c r="C87" s="160"/>
      <c r="D87" s="163"/>
      <c r="E87" s="163">
        <v>1</v>
      </c>
      <c r="F87" s="163" t="s">
        <v>437</v>
      </c>
      <c r="G87" s="172">
        <v>43</v>
      </c>
      <c r="H87" s="172">
        <f t="shared" si="2"/>
        <v>43</v>
      </c>
      <c r="I87" s="172">
        <f t="shared" si="3"/>
        <v>45.15</v>
      </c>
    </row>
    <row r="88" spans="1:12" ht="25.2" customHeight="1">
      <c r="A88" s="159" t="s">
        <v>445</v>
      </c>
      <c r="B88" s="79" t="s">
        <v>439</v>
      </c>
      <c r="C88" s="160"/>
      <c r="D88" s="163"/>
      <c r="E88" s="163">
        <v>2</v>
      </c>
      <c r="F88" s="163" t="s">
        <v>440</v>
      </c>
      <c r="G88" s="172">
        <v>199</v>
      </c>
      <c r="H88" s="172">
        <f t="shared" si="2"/>
        <v>398</v>
      </c>
      <c r="I88" s="172">
        <f t="shared" si="3"/>
        <v>417.90000000000003</v>
      </c>
    </row>
    <row r="89" spans="1:12" ht="25.2" customHeight="1">
      <c r="A89" s="159" t="s">
        <v>446</v>
      </c>
      <c r="B89" s="79" t="s">
        <v>441</v>
      </c>
      <c r="C89" s="160"/>
      <c r="D89" s="163"/>
      <c r="E89" s="163">
        <v>1</v>
      </c>
      <c r="F89" s="163" t="s">
        <v>370</v>
      </c>
      <c r="G89" s="172">
        <v>93</v>
      </c>
      <c r="H89" s="172">
        <f t="shared" si="2"/>
        <v>93</v>
      </c>
      <c r="I89" s="172">
        <f t="shared" ref="I89:I90" si="4">H89*1.21</f>
        <v>112.53</v>
      </c>
    </row>
    <row r="90" spans="1:12" ht="25.2" customHeight="1">
      <c r="A90" s="159" t="s">
        <v>447</v>
      </c>
      <c r="B90" s="79" t="s">
        <v>442</v>
      </c>
      <c r="C90" s="160"/>
      <c r="D90" s="163"/>
      <c r="E90" s="163">
        <v>1</v>
      </c>
      <c r="F90" s="163" t="s">
        <v>410</v>
      </c>
      <c r="G90" s="172">
        <v>7</v>
      </c>
      <c r="H90" s="172">
        <f t="shared" si="2"/>
        <v>7</v>
      </c>
      <c r="I90" s="172">
        <f t="shared" si="4"/>
        <v>8.4699999999999989</v>
      </c>
    </row>
    <row r="91" spans="1:12">
      <c r="A91" s="451" t="s">
        <v>281</v>
      </c>
      <c r="B91" s="452"/>
      <c r="C91" s="452"/>
      <c r="D91" s="452"/>
      <c r="E91" s="452"/>
      <c r="F91" s="452"/>
      <c r="G91" s="453"/>
      <c r="H91" s="212">
        <f>SUM(H80:H90)</f>
        <v>2472.6</v>
      </c>
      <c r="I91" s="213">
        <f>SUM(I80:I90)</f>
        <v>2612.23</v>
      </c>
    </row>
    <row r="92" spans="1:12" s="8" customFormat="1" ht="16.5" customHeight="1">
      <c r="A92" s="262" t="s">
        <v>32</v>
      </c>
      <c r="B92" s="262"/>
      <c r="C92" s="262"/>
      <c r="D92" s="262"/>
      <c r="E92" s="262"/>
      <c r="F92" s="262"/>
      <c r="G92" s="262"/>
      <c r="H92" s="262"/>
      <c r="I92" s="262"/>
      <c r="J92" s="7"/>
    </row>
    <row r="93" spans="1:12" s="8" customFormat="1" ht="16.5" customHeight="1">
      <c r="A93" s="263" t="s">
        <v>257</v>
      </c>
      <c r="B93" s="263"/>
      <c r="C93" s="263"/>
      <c r="D93" s="263"/>
      <c r="E93" s="263"/>
      <c r="F93" s="263"/>
      <c r="G93" s="263"/>
      <c r="H93" s="263"/>
      <c r="I93" s="263"/>
      <c r="J93" s="7"/>
    </row>
    <row r="94" spans="1:12" s="8" customFormat="1" ht="16.5" customHeight="1">
      <c r="A94" s="263" t="s">
        <v>33</v>
      </c>
      <c r="B94" s="263"/>
      <c r="C94" s="263"/>
      <c r="D94" s="263"/>
      <c r="E94" s="263"/>
      <c r="F94" s="263"/>
      <c r="G94" s="263"/>
      <c r="H94" s="263"/>
      <c r="I94" s="263"/>
      <c r="J94" s="5"/>
      <c r="K94" s="5"/>
      <c r="L94" s="5"/>
    </row>
    <row r="95" spans="1:12" s="8" customFormat="1" ht="29.25" customHeight="1">
      <c r="A95" s="263" t="s">
        <v>259</v>
      </c>
      <c r="B95" s="263"/>
      <c r="C95" s="263"/>
      <c r="D95" s="263"/>
      <c r="E95" s="263"/>
      <c r="F95" s="263"/>
      <c r="G95" s="263"/>
      <c r="H95" s="263"/>
      <c r="I95" s="263"/>
      <c r="J95" s="126"/>
      <c r="K95" s="126"/>
      <c r="L95" s="126"/>
    </row>
    <row r="96" spans="1:12" s="8" customFormat="1" ht="16.5" customHeight="1">
      <c r="A96" s="263" t="s">
        <v>219</v>
      </c>
      <c r="B96" s="263"/>
      <c r="C96" s="263"/>
      <c r="D96" s="263"/>
      <c r="E96" s="263"/>
      <c r="F96" s="263"/>
      <c r="G96" s="263"/>
      <c r="H96" s="263"/>
      <c r="I96" s="263"/>
      <c r="J96" s="126"/>
      <c r="K96" s="126"/>
      <c r="L96" s="126"/>
    </row>
    <row r="97" spans="1:12" s="8" customFormat="1" ht="15.75" customHeight="1">
      <c r="A97" s="263" t="s">
        <v>266</v>
      </c>
      <c r="B97" s="263"/>
      <c r="C97" s="263"/>
      <c r="D97" s="263"/>
      <c r="E97" s="263"/>
      <c r="F97" s="263"/>
      <c r="G97" s="263"/>
      <c r="H97" s="263"/>
      <c r="I97" s="263"/>
      <c r="J97" s="5"/>
      <c r="K97" s="5"/>
      <c r="L97" s="5"/>
    </row>
    <row r="98" spans="1:12" ht="15" customHeight="1">
      <c r="A98" s="258" t="s">
        <v>345</v>
      </c>
      <c r="B98" s="258"/>
      <c r="C98" s="258"/>
      <c r="D98" s="258"/>
      <c r="E98" s="258"/>
      <c r="F98" s="258"/>
      <c r="G98" s="258"/>
      <c r="H98" s="258"/>
      <c r="I98" s="258"/>
    </row>
    <row r="99" spans="1:12" ht="78" customHeight="1">
      <c r="A99" s="80" t="s">
        <v>34</v>
      </c>
      <c r="B99" s="397" t="s">
        <v>35</v>
      </c>
      <c r="C99" s="399"/>
      <c r="D99" s="397" t="s">
        <v>36</v>
      </c>
      <c r="E99" s="398"/>
      <c r="F99" s="399"/>
      <c r="G99" s="397" t="s">
        <v>300</v>
      </c>
      <c r="H99" s="398"/>
      <c r="I99" s="399"/>
    </row>
    <row r="100" spans="1:12" ht="125.4" customHeight="1">
      <c r="A100" s="40">
        <v>1</v>
      </c>
      <c r="B100" s="353" t="s">
        <v>88</v>
      </c>
      <c r="C100" s="354"/>
      <c r="D100" s="334" t="s">
        <v>89</v>
      </c>
      <c r="E100" s="322"/>
      <c r="F100" s="323"/>
      <c r="G100" s="421" t="s">
        <v>448</v>
      </c>
      <c r="H100" s="422"/>
      <c r="I100" s="423"/>
    </row>
    <row r="101" spans="1:12" ht="86.4" customHeight="1">
      <c r="A101" s="40">
        <v>3</v>
      </c>
      <c r="B101" s="353" t="s">
        <v>81</v>
      </c>
      <c r="C101" s="354"/>
      <c r="D101" s="334" t="s">
        <v>90</v>
      </c>
      <c r="E101" s="322"/>
      <c r="F101" s="323"/>
      <c r="G101" s="259" t="s">
        <v>449</v>
      </c>
      <c r="H101" s="260"/>
      <c r="I101" s="261"/>
    </row>
    <row r="102" spans="1:12" ht="96" customHeight="1">
      <c r="A102" s="81">
        <v>4</v>
      </c>
      <c r="B102" s="353" t="s">
        <v>54</v>
      </c>
      <c r="C102" s="354"/>
      <c r="D102" s="334" t="s">
        <v>91</v>
      </c>
      <c r="E102" s="322"/>
      <c r="F102" s="323"/>
      <c r="G102" s="419" t="s">
        <v>450</v>
      </c>
      <c r="H102" s="424"/>
      <c r="I102" s="420"/>
    </row>
    <row r="103" spans="1:12" ht="108" customHeight="1">
      <c r="A103" s="40">
        <v>5</v>
      </c>
      <c r="B103" s="353" t="s">
        <v>53</v>
      </c>
      <c r="C103" s="354"/>
      <c r="D103" s="334" t="s">
        <v>92</v>
      </c>
      <c r="E103" s="322"/>
      <c r="F103" s="323"/>
      <c r="G103" s="259" t="s">
        <v>451</v>
      </c>
      <c r="H103" s="425"/>
      <c r="I103" s="426"/>
    </row>
    <row r="104" spans="1:12" ht="57" customHeight="1">
      <c r="A104" s="40">
        <v>6</v>
      </c>
      <c r="B104" s="353" t="s">
        <v>93</v>
      </c>
      <c r="C104" s="354"/>
      <c r="D104" s="334" t="s">
        <v>94</v>
      </c>
      <c r="E104" s="322"/>
      <c r="F104" s="323"/>
      <c r="G104" s="259" t="s">
        <v>452</v>
      </c>
      <c r="H104" s="425"/>
      <c r="I104" s="426"/>
    </row>
    <row r="105" spans="1:12" ht="136.19999999999999" customHeight="1">
      <c r="A105" s="40">
        <v>7</v>
      </c>
      <c r="B105" s="384" t="s">
        <v>51</v>
      </c>
      <c r="C105" s="385"/>
      <c r="D105" s="334" t="s">
        <v>95</v>
      </c>
      <c r="E105" s="322"/>
      <c r="F105" s="323"/>
      <c r="G105" s="259" t="s">
        <v>453</v>
      </c>
      <c r="H105" s="425"/>
      <c r="I105" s="426"/>
    </row>
    <row r="106" spans="1:12" ht="88.8" customHeight="1">
      <c r="A106" s="40">
        <v>8</v>
      </c>
      <c r="B106" s="384" t="s">
        <v>96</v>
      </c>
      <c r="C106" s="385"/>
      <c r="D106" s="334" t="s">
        <v>97</v>
      </c>
      <c r="E106" s="322"/>
      <c r="F106" s="323"/>
      <c r="G106" s="421" t="s">
        <v>454</v>
      </c>
      <c r="H106" s="422"/>
      <c r="I106" s="423"/>
    </row>
    <row r="107" spans="1:12" ht="138.6" customHeight="1">
      <c r="A107" s="40">
        <v>9</v>
      </c>
      <c r="B107" s="384" t="s">
        <v>223</v>
      </c>
      <c r="C107" s="385"/>
      <c r="D107" s="334" t="s">
        <v>128</v>
      </c>
      <c r="E107" s="322"/>
      <c r="F107" s="323"/>
      <c r="G107" s="421" t="s">
        <v>455</v>
      </c>
      <c r="H107" s="422"/>
      <c r="I107" s="423"/>
    </row>
    <row r="108" spans="1:12" ht="43.2" customHeight="1">
      <c r="A108" s="40">
        <v>10</v>
      </c>
      <c r="B108" s="353" t="s">
        <v>98</v>
      </c>
      <c r="C108" s="354"/>
      <c r="D108" s="334" t="s">
        <v>99</v>
      </c>
      <c r="E108" s="322"/>
      <c r="F108" s="323"/>
      <c r="G108" s="421" t="s">
        <v>456</v>
      </c>
      <c r="H108" s="422"/>
      <c r="I108" s="423"/>
    </row>
    <row r="109" spans="1:12" ht="111.6" customHeight="1">
      <c r="A109" s="40">
        <v>11</v>
      </c>
      <c r="B109" s="384" t="s">
        <v>100</v>
      </c>
      <c r="C109" s="385"/>
      <c r="D109" s="334" t="s">
        <v>101</v>
      </c>
      <c r="E109" s="322"/>
      <c r="F109" s="323"/>
      <c r="G109" s="421" t="s">
        <v>457</v>
      </c>
      <c r="H109" s="422"/>
      <c r="I109" s="423"/>
    </row>
    <row r="110" spans="1:12">
      <c r="A110" s="6"/>
      <c r="B110" s="3"/>
      <c r="C110" s="3"/>
      <c r="D110" s="6"/>
      <c r="E110" s="5"/>
      <c r="F110" s="5"/>
      <c r="G110" s="82"/>
      <c r="H110" s="82"/>
      <c r="I110" s="82"/>
    </row>
    <row r="111" spans="1:12" ht="30.75" customHeight="1">
      <c r="A111" s="338" t="s">
        <v>296</v>
      </c>
      <c r="B111" s="338"/>
      <c r="C111" s="338"/>
      <c r="D111" s="338"/>
      <c r="E111" s="338"/>
      <c r="F111" s="338"/>
      <c r="G111" s="18"/>
      <c r="H111" s="18"/>
      <c r="I111" s="18"/>
    </row>
    <row r="112" spans="1:12">
      <c r="A112" s="389" t="s">
        <v>254</v>
      </c>
      <c r="B112" s="389"/>
      <c r="C112" s="389"/>
      <c r="D112" s="389"/>
      <c r="E112" s="389"/>
      <c r="F112" s="389"/>
      <c r="G112" s="77"/>
      <c r="H112" s="77"/>
      <c r="I112" s="77"/>
    </row>
    <row r="113" spans="1:13" ht="81.75" customHeight="1">
      <c r="A113" s="25" t="s">
        <v>0</v>
      </c>
      <c r="B113" s="26" t="s">
        <v>1</v>
      </c>
      <c r="C113" s="26" t="s">
        <v>2</v>
      </c>
      <c r="D113" s="26" t="s">
        <v>31</v>
      </c>
      <c r="E113" s="26" t="s">
        <v>4</v>
      </c>
      <c r="F113" s="26" t="s">
        <v>5</v>
      </c>
      <c r="G113" s="26" t="s">
        <v>6</v>
      </c>
      <c r="H113" s="26" t="s">
        <v>7</v>
      </c>
      <c r="I113" s="26" t="s">
        <v>8</v>
      </c>
    </row>
    <row r="114" spans="1:13" ht="18" customHeight="1">
      <c r="A114" s="30"/>
      <c r="B114" s="427" t="s">
        <v>224</v>
      </c>
      <c r="C114" s="428"/>
      <c r="D114" s="428"/>
      <c r="E114" s="429"/>
      <c r="F114" s="427"/>
      <c r="G114" s="428"/>
      <c r="H114" s="428"/>
      <c r="I114" s="429"/>
    </row>
    <row r="115" spans="1:13">
      <c r="A115" s="27">
        <v>1</v>
      </c>
      <c r="B115" s="28">
        <v>2</v>
      </c>
      <c r="C115" s="29">
        <v>3</v>
      </c>
      <c r="D115" s="28">
        <v>4</v>
      </c>
      <c r="E115" s="29">
        <v>5</v>
      </c>
      <c r="F115" s="29">
        <v>6</v>
      </c>
      <c r="G115" s="29">
        <v>7</v>
      </c>
      <c r="H115" s="29">
        <v>8</v>
      </c>
      <c r="I115" s="29">
        <v>9</v>
      </c>
    </row>
    <row r="116" spans="1:13">
      <c r="A116" s="27" t="s">
        <v>9</v>
      </c>
      <c r="B116" s="38" t="s">
        <v>255</v>
      </c>
      <c r="C116" s="75"/>
      <c r="D116" s="34">
        <v>2000</v>
      </c>
      <c r="E116" s="78"/>
      <c r="F116" s="78"/>
      <c r="G116" s="78"/>
      <c r="H116" s="78"/>
      <c r="I116" s="78"/>
    </row>
    <row r="117" spans="1:13" ht="26.4">
      <c r="A117" s="159" t="s">
        <v>361</v>
      </c>
      <c r="B117" s="223" t="s">
        <v>356</v>
      </c>
      <c r="C117" s="160"/>
      <c r="D117" s="161"/>
      <c r="E117" s="224">
        <v>2000</v>
      </c>
      <c r="F117" s="224" t="s">
        <v>359</v>
      </c>
      <c r="G117" s="225">
        <v>890</v>
      </c>
      <c r="H117" s="225">
        <f>G117*E117/500</f>
        <v>3560</v>
      </c>
      <c r="I117" s="225">
        <f>H117*1.05</f>
        <v>3738</v>
      </c>
    </row>
    <row r="118" spans="1:13" ht="39.6">
      <c r="A118" s="159" t="s">
        <v>362</v>
      </c>
      <c r="B118" s="226" t="s">
        <v>357</v>
      </c>
      <c r="C118" s="160"/>
      <c r="D118" s="161"/>
      <c r="E118" s="224">
        <v>26</v>
      </c>
      <c r="F118" s="224" t="s">
        <v>360</v>
      </c>
      <c r="G118" s="225">
        <v>20</v>
      </c>
      <c r="H118" s="225">
        <f>G118*E118</f>
        <v>520</v>
      </c>
      <c r="I118" s="225">
        <f t="shared" ref="I118:I119" si="5">H118*1.05</f>
        <v>546</v>
      </c>
    </row>
    <row r="119" spans="1:13" ht="39.6">
      <c r="A119" s="159" t="s">
        <v>363</v>
      </c>
      <c r="B119" s="226" t="s">
        <v>358</v>
      </c>
      <c r="C119" s="162"/>
      <c r="D119" s="163"/>
      <c r="E119" s="224">
        <v>26</v>
      </c>
      <c r="F119" s="224" t="s">
        <v>360</v>
      </c>
      <c r="G119" s="225">
        <v>20</v>
      </c>
      <c r="H119" s="225">
        <f>G119*E119</f>
        <v>520</v>
      </c>
      <c r="I119" s="225">
        <f t="shared" si="5"/>
        <v>546</v>
      </c>
    </row>
    <row r="120" spans="1:13">
      <c r="A120" s="275" t="s">
        <v>279</v>
      </c>
      <c r="B120" s="276"/>
      <c r="C120" s="276"/>
      <c r="D120" s="276"/>
      <c r="E120" s="276"/>
      <c r="F120" s="276"/>
      <c r="G120" s="277"/>
      <c r="H120" s="164">
        <f>SUM(H117:H119)</f>
        <v>4600</v>
      </c>
      <c r="I120" s="164">
        <f>SUM(I117:I119)</f>
        <v>4830</v>
      </c>
    </row>
    <row r="121" spans="1:13" s="8" customFormat="1" ht="16.5" customHeight="1">
      <c r="A121" s="262" t="s">
        <v>32</v>
      </c>
      <c r="B121" s="262"/>
      <c r="C121" s="262"/>
      <c r="D121" s="262"/>
      <c r="E121" s="262"/>
      <c r="F121" s="262"/>
      <c r="G121" s="262"/>
      <c r="H121" s="262"/>
      <c r="I121" s="262"/>
      <c r="J121" s="7"/>
    </row>
    <row r="122" spans="1:13" s="8" customFormat="1" ht="16.5" customHeight="1">
      <c r="A122" s="263" t="s">
        <v>257</v>
      </c>
      <c r="B122" s="263"/>
      <c r="C122" s="263"/>
      <c r="D122" s="263"/>
      <c r="E122" s="263"/>
      <c r="F122" s="263"/>
      <c r="G122" s="263"/>
      <c r="H122" s="263"/>
      <c r="I122" s="263"/>
      <c r="J122" s="7"/>
    </row>
    <row r="123" spans="1:13" s="8" customFormat="1" ht="16.5" customHeight="1">
      <c r="A123" s="263" t="s">
        <v>33</v>
      </c>
      <c r="B123" s="263"/>
      <c r="C123" s="263"/>
      <c r="D123" s="263"/>
      <c r="E123" s="263"/>
      <c r="F123" s="263"/>
      <c r="G123" s="263"/>
      <c r="H123" s="263"/>
      <c r="I123" s="263"/>
      <c r="J123" s="5"/>
      <c r="K123" s="5"/>
      <c r="L123" s="5"/>
    </row>
    <row r="124" spans="1:13" s="8" customFormat="1" ht="29.25" customHeight="1">
      <c r="A124" s="263" t="s">
        <v>259</v>
      </c>
      <c r="B124" s="263"/>
      <c r="C124" s="263"/>
      <c r="D124" s="263"/>
      <c r="E124" s="263"/>
      <c r="F124" s="263"/>
      <c r="G124" s="263"/>
      <c r="H124" s="263"/>
      <c r="I124" s="263"/>
      <c r="J124" s="126"/>
      <c r="K124" s="126"/>
      <c r="L124" s="126"/>
    </row>
    <row r="125" spans="1:13" s="8" customFormat="1" ht="16.5" customHeight="1">
      <c r="A125" s="263" t="s">
        <v>219</v>
      </c>
      <c r="B125" s="263"/>
      <c r="C125" s="263"/>
      <c r="D125" s="263"/>
      <c r="E125" s="263"/>
      <c r="F125" s="263"/>
      <c r="G125" s="263"/>
      <c r="H125" s="263"/>
      <c r="I125" s="263"/>
      <c r="J125" s="126"/>
      <c r="K125" s="126"/>
      <c r="L125" s="126"/>
    </row>
    <row r="126" spans="1:13" s="8" customFormat="1" ht="15.75" customHeight="1">
      <c r="A126" s="263" t="s">
        <v>266</v>
      </c>
      <c r="B126" s="263"/>
      <c r="C126" s="263"/>
      <c r="D126" s="263"/>
      <c r="E126" s="263"/>
      <c r="F126" s="263"/>
      <c r="G126" s="263"/>
      <c r="H126" s="263"/>
      <c r="I126" s="263"/>
      <c r="J126" s="5"/>
      <c r="K126" s="5"/>
      <c r="L126" s="5"/>
    </row>
    <row r="127" spans="1:13" s="8" customFormat="1" ht="15.75" customHeight="1">
      <c r="A127" s="263" t="s">
        <v>260</v>
      </c>
      <c r="B127" s="263"/>
      <c r="C127" s="263"/>
      <c r="D127" s="263"/>
      <c r="E127" s="263"/>
      <c r="F127" s="263"/>
      <c r="G127" s="263"/>
      <c r="H127" s="263"/>
      <c r="I127" s="263"/>
      <c r="J127" s="5"/>
      <c r="K127" s="328"/>
      <c r="L127" s="329"/>
      <c r="M127" s="329"/>
    </row>
    <row r="128" spans="1:13" s="8" customFormat="1" ht="15.75" customHeight="1">
      <c r="A128" s="257" t="s">
        <v>222</v>
      </c>
      <c r="B128" s="257"/>
      <c r="C128" s="257"/>
      <c r="D128" s="257"/>
      <c r="E128" s="257"/>
      <c r="F128" s="257"/>
      <c r="G128" s="126"/>
      <c r="H128" s="126"/>
      <c r="I128" s="126"/>
      <c r="J128" s="5"/>
      <c r="K128" s="135"/>
      <c r="L128" s="11"/>
      <c r="M128" s="11"/>
    </row>
    <row r="129" spans="1:10" ht="15" customHeight="1">
      <c r="A129" s="258" t="s">
        <v>346</v>
      </c>
      <c r="B129" s="258"/>
      <c r="C129" s="258"/>
      <c r="D129" s="258"/>
      <c r="E129" s="258"/>
      <c r="F129" s="258"/>
      <c r="G129" s="258"/>
      <c r="H129" s="258"/>
      <c r="I129" s="258"/>
    </row>
    <row r="130" spans="1:10" s="7" customFormat="1" ht="97.2" customHeight="1">
      <c r="A130" s="155" t="s">
        <v>34</v>
      </c>
      <c r="B130" s="288" t="s">
        <v>35</v>
      </c>
      <c r="C130" s="289"/>
      <c r="D130" s="288" t="s">
        <v>36</v>
      </c>
      <c r="E130" s="290"/>
      <c r="F130" s="289"/>
      <c r="G130" s="288" t="s">
        <v>300</v>
      </c>
      <c r="H130" s="290"/>
      <c r="I130" s="289"/>
    </row>
    <row r="131" spans="1:10" s="7" customFormat="1" ht="15" customHeight="1">
      <c r="A131" s="37">
        <v>1</v>
      </c>
      <c r="B131" s="291" t="s">
        <v>103</v>
      </c>
      <c r="C131" s="292"/>
      <c r="D131" s="279" t="s">
        <v>225</v>
      </c>
      <c r="E131" s="280"/>
      <c r="F131" s="281"/>
      <c r="G131" s="347"/>
      <c r="H131" s="348"/>
      <c r="I131" s="349"/>
    </row>
    <row r="132" spans="1:10" s="7" customFormat="1" ht="15" customHeight="1">
      <c r="A132" s="37">
        <v>2</v>
      </c>
      <c r="B132" s="282" t="s">
        <v>83</v>
      </c>
      <c r="C132" s="283"/>
      <c r="D132" s="282" t="s">
        <v>129</v>
      </c>
      <c r="E132" s="346"/>
      <c r="F132" s="283"/>
      <c r="G132" s="347"/>
      <c r="H132" s="348"/>
      <c r="I132" s="349"/>
    </row>
    <row r="133" spans="1:10" s="7" customFormat="1" ht="15" customHeight="1">
      <c r="A133" s="37">
        <v>3</v>
      </c>
      <c r="B133" s="282" t="s">
        <v>105</v>
      </c>
      <c r="C133" s="283"/>
      <c r="D133" s="284" t="s">
        <v>130</v>
      </c>
      <c r="E133" s="285"/>
      <c r="F133" s="286"/>
      <c r="G133" s="347"/>
      <c r="H133" s="348"/>
      <c r="I133" s="349"/>
    </row>
    <row r="134" spans="1:10" s="7" customFormat="1" ht="15" customHeight="1">
      <c r="A134" s="37">
        <v>3</v>
      </c>
      <c r="B134" s="282" t="s">
        <v>124</v>
      </c>
      <c r="C134" s="283"/>
      <c r="D134" s="284" t="s">
        <v>131</v>
      </c>
      <c r="E134" s="285"/>
      <c r="F134" s="286"/>
      <c r="G134" s="347"/>
      <c r="H134" s="348"/>
      <c r="I134" s="349"/>
    </row>
    <row r="135" spans="1:10" s="7" customFormat="1" ht="18.75" customHeight="1">
      <c r="A135" s="37">
        <v>4</v>
      </c>
      <c r="B135" s="282" t="s">
        <v>80</v>
      </c>
      <c r="C135" s="283"/>
      <c r="D135" s="282" t="s">
        <v>132</v>
      </c>
      <c r="E135" s="346"/>
      <c r="F135" s="283"/>
      <c r="G135" s="347"/>
      <c r="H135" s="348"/>
      <c r="I135" s="349"/>
    </row>
    <row r="136" spans="1:10" s="7" customFormat="1" ht="18.75" customHeight="1">
      <c r="A136" s="37">
        <v>5</v>
      </c>
      <c r="B136" s="282" t="s">
        <v>133</v>
      </c>
      <c r="C136" s="283"/>
      <c r="D136" s="282" t="s">
        <v>134</v>
      </c>
      <c r="E136" s="346"/>
      <c r="F136" s="283"/>
      <c r="G136" s="347"/>
      <c r="H136" s="348"/>
      <c r="I136" s="349"/>
    </row>
    <row r="137" spans="1:10" s="7" customFormat="1" ht="15" customHeight="1">
      <c r="A137" s="28">
        <v>6</v>
      </c>
      <c r="B137" s="419" t="s">
        <v>102</v>
      </c>
      <c r="C137" s="420"/>
      <c r="D137" s="386" t="s">
        <v>37</v>
      </c>
      <c r="E137" s="388"/>
      <c r="F137" s="387"/>
      <c r="G137" s="454"/>
      <c r="H137" s="260"/>
      <c r="I137" s="261"/>
    </row>
    <row r="138" spans="1:10" s="7" customFormat="1" ht="18.75" customHeight="1">
      <c r="A138" s="83">
        <v>7</v>
      </c>
      <c r="B138" s="386" t="s">
        <v>135</v>
      </c>
      <c r="C138" s="387"/>
      <c r="D138" s="386" t="s">
        <v>37</v>
      </c>
      <c r="E138" s="388"/>
      <c r="F138" s="387"/>
      <c r="G138" s="347"/>
      <c r="H138" s="348"/>
      <c r="I138" s="349"/>
    </row>
    <row r="139" spans="1:10" s="7" customFormat="1" ht="31.5" customHeight="1">
      <c r="A139" s="37">
        <v>8</v>
      </c>
      <c r="B139" s="386" t="s">
        <v>125</v>
      </c>
      <c r="C139" s="387"/>
      <c r="D139" s="282" t="s">
        <v>137</v>
      </c>
      <c r="E139" s="346"/>
      <c r="F139" s="283"/>
      <c r="G139" s="347"/>
      <c r="H139" s="348"/>
      <c r="I139" s="349"/>
    </row>
    <row r="140" spans="1:10" s="7" customFormat="1" ht="20.25" customHeight="1">
      <c r="A140" s="37">
        <v>9</v>
      </c>
      <c r="B140" s="386" t="s">
        <v>54</v>
      </c>
      <c r="C140" s="387"/>
      <c r="D140" s="282" t="s">
        <v>136</v>
      </c>
      <c r="E140" s="346"/>
      <c r="F140" s="283"/>
      <c r="G140" s="347"/>
      <c r="H140" s="348"/>
      <c r="I140" s="349"/>
    </row>
    <row r="141" spans="1:10" s="7" customFormat="1">
      <c r="A141" s="37">
        <v>10</v>
      </c>
      <c r="B141" s="386" t="s">
        <v>110</v>
      </c>
      <c r="C141" s="387"/>
      <c r="D141" s="282" t="s">
        <v>86</v>
      </c>
      <c r="E141" s="346"/>
      <c r="F141" s="283"/>
      <c r="G141" s="347"/>
      <c r="H141" s="348"/>
      <c r="I141" s="349"/>
    </row>
    <row r="142" spans="1:10" s="7" customFormat="1" ht="15" customHeight="1">
      <c r="A142" s="37">
        <v>11</v>
      </c>
      <c r="B142" s="282" t="s">
        <v>84</v>
      </c>
      <c r="C142" s="283"/>
      <c r="D142" s="393"/>
      <c r="E142" s="394"/>
      <c r="F142" s="395"/>
      <c r="G142" s="347"/>
      <c r="H142" s="348"/>
      <c r="I142" s="349"/>
    </row>
    <row r="143" spans="1:10" s="7" customFormat="1" ht="40.5" customHeight="1">
      <c r="A143" s="37">
        <v>12</v>
      </c>
      <c r="B143" s="386" t="s">
        <v>111</v>
      </c>
      <c r="C143" s="387"/>
      <c r="D143" s="282" t="s">
        <v>138</v>
      </c>
      <c r="E143" s="346"/>
      <c r="F143" s="283"/>
      <c r="G143" s="347"/>
      <c r="H143" s="348"/>
      <c r="I143" s="349"/>
    </row>
    <row r="144" spans="1:10" s="2" customFormat="1">
      <c r="A144" s="84"/>
      <c r="B144" s="85"/>
      <c r="C144" s="85"/>
      <c r="D144" s="86"/>
      <c r="E144" s="85"/>
      <c r="F144" s="85"/>
      <c r="G144" s="7"/>
      <c r="H144" s="7"/>
      <c r="I144" s="7"/>
      <c r="J144" s="7"/>
    </row>
    <row r="145" spans="1:12" s="8" customFormat="1" ht="15" customHeight="1">
      <c r="A145" s="338" t="s">
        <v>246</v>
      </c>
      <c r="B145" s="338"/>
      <c r="C145" s="338"/>
      <c r="D145" s="338"/>
      <c r="E145" s="338"/>
      <c r="F145" s="338"/>
      <c r="G145" s="18"/>
      <c r="H145" s="18"/>
      <c r="I145" s="18"/>
      <c r="J145" s="7"/>
    </row>
    <row r="146" spans="1:12" s="8" customFormat="1">
      <c r="A146" s="339" t="s">
        <v>252</v>
      </c>
      <c r="B146" s="339"/>
      <c r="C146" s="339"/>
      <c r="D146" s="339"/>
      <c r="E146" s="339"/>
      <c r="F146" s="339"/>
      <c r="G146" s="77"/>
      <c r="H146" s="77"/>
      <c r="I146" s="77"/>
      <c r="J146" s="7"/>
    </row>
    <row r="147" spans="1:12" s="8" customFormat="1" ht="75" customHeight="1">
      <c r="A147" s="87" t="s">
        <v>0</v>
      </c>
      <c r="B147" s="88" t="s">
        <v>1</v>
      </c>
      <c r="C147" s="88" t="s">
        <v>2</v>
      </c>
      <c r="D147" s="88" t="s">
        <v>31</v>
      </c>
      <c r="E147" s="89" t="s">
        <v>4</v>
      </c>
      <c r="F147" s="26" t="s">
        <v>5</v>
      </c>
      <c r="G147" s="26" t="s">
        <v>6</v>
      </c>
      <c r="H147" s="26" t="s">
        <v>7</v>
      </c>
      <c r="I147" s="26" t="s">
        <v>8</v>
      </c>
      <c r="J147" s="7"/>
    </row>
    <row r="148" spans="1:12" s="8" customFormat="1" ht="15" customHeight="1">
      <c r="A148" s="30"/>
      <c r="B148" s="340" t="s">
        <v>112</v>
      </c>
      <c r="C148" s="341"/>
      <c r="D148" s="341"/>
      <c r="E148" s="342"/>
      <c r="F148" s="343"/>
      <c r="G148" s="344"/>
      <c r="H148" s="344"/>
      <c r="I148" s="345"/>
      <c r="J148" s="7"/>
    </row>
    <row r="149" spans="1:12" s="8" customFormat="1">
      <c r="A149" s="90">
        <v>1</v>
      </c>
      <c r="B149" s="91">
        <v>2</v>
      </c>
      <c r="C149" s="92">
        <v>3</v>
      </c>
      <c r="D149" s="91">
        <v>4</v>
      </c>
      <c r="E149" s="93">
        <v>5</v>
      </c>
      <c r="F149" s="29">
        <v>6</v>
      </c>
      <c r="G149" s="29">
        <v>7</v>
      </c>
      <c r="H149" s="29">
        <v>8</v>
      </c>
      <c r="I149" s="29">
        <v>9</v>
      </c>
      <c r="J149" s="7"/>
    </row>
    <row r="150" spans="1:12" s="8" customFormat="1">
      <c r="A150" s="90" t="s">
        <v>9</v>
      </c>
      <c r="B150" s="94" t="s">
        <v>256</v>
      </c>
      <c r="C150" s="95"/>
      <c r="D150" s="46">
        <v>1000</v>
      </c>
      <c r="E150" s="96"/>
      <c r="F150" s="78"/>
      <c r="G150" s="78"/>
      <c r="H150" s="78"/>
      <c r="I150" s="78"/>
      <c r="J150" s="7"/>
    </row>
    <row r="151" spans="1:12" s="8" customFormat="1" ht="26.4">
      <c r="A151" s="166" t="s">
        <v>361</v>
      </c>
      <c r="B151" s="165" t="s">
        <v>366</v>
      </c>
      <c r="C151" s="167"/>
      <c r="D151" s="168"/>
      <c r="E151" s="169">
        <v>36</v>
      </c>
      <c r="F151" s="170" t="s">
        <v>367</v>
      </c>
      <c r="G151" s="171">
        <v>115</v>
      </c>
      <c r="H151" s="172">
        <f>G151*E151</f>
        <v>4140</v>
      </c>
      <c r="I151" s="172">
        <f>H151*1.05</f>
        <v>4347</v>
      </c>
      <c r="J151" s="7"/>
    </row>
    <row r="152" spans="1:12" s="8" customFormat="1" ht="26.4">
      <c r="A152" s="159" t="s">
        <v>362</v>
      </c>
      <c r="B152" s="79" t="s">
        <v>368</v>
      </c>
      <c r="C152" s="162"/>
      <c r="D152" s="163"/>
      <c r="E152" s="163">
        <v>12</v>
      </c>
      <c r="F152" s="163" t="s">
        <v>369</v>
      </c>
      <c r="G152" s="172">
        <v>47</v>
      </c>
      <c r="H152" s="172">
        <f t="shared" ref="H152:H153" si="6">G152*E152</f>
        <v>564</v>
      </c>
      <c r="I152" s="172">
        <f t="shared" ref="I152" si="7">H152*1.05</f>
        <v>592.20000000000005</v>
      </c>
      <c r="J152" s="7"/>
    </row>
    <row r="153" spans="1:12" s="8" customFormat="1" ht="26.4">
      <c r="A153" s="159" t="s">
        <v>363</v>
      </c>
      <c r="B153" s="79" t="s">
        <v>371</v>
      </c>
      <c r="C153" s="162"/>
      <c r="D153" s="163"/>
      <c r="E153" s="163">
        <v>17</v>
      </c>
      <c r="F153" s="163" t="s">
        <v>370</v>
      </c>
      <c r="G153" s="172">
        <v>0.55000000000000004</v>
      </c>
      <c r="H153" s="172">
        <f t="shared" si="6"/>
        <v>9.3500000000000014</v>
      </c>
      <c r="I153" s="172">
        <f>H153*1.21</f>
        <v>11.313500000000001</v>
      </c>
      <c r="J153" s="7"/>
    </row>
    <row r="154" spans="1:12" s="8" customFormat="1">
      <c r="A154" s="273" t="s">
        <v>280</v>
      </c>
      <c r="B154" s="273"/>
      <c r="C154" s="273"/>
      <c r="D154" s="273"/>
      <c r="E154" s="273"/>
      <c r="F154" s="273"/>
      <c r="G154" s="274"/>
      <c r="H154" s="173">
        <f>SUM(H151:H153)</f>
        <v>4713.3500000000004</v>
      </c>
      <c r="I154" s="173">
        <f>SUM(I151:I153)</f>
        <v>4950.5135</v>
      </c>
      <c r="J154" s="2"/>
    </row>
    <row r="155" spans="1:12" s="8" customFormat="1" ht="16.5" customHeight="1">
      <c r="A155" s="262" t="s">
        <v>32</v>
      </c>
      <c r="B155" s="262"/>
      <c r="C155" s="262"/>
      <c r="D155" s="262"/>
      <c r="E155" s="262"/>
      <c r="F155" s="262"/>
      <c r="G155" s="262"/>
      <c r="H155" s="262"/>
      <c r="I155" s="262"/>
      <c r="J155" s="7"/>
    </row>
    <row r="156" spans="1:12" s="8" customFormat="1" ht="16.5" customHeight="1">
      <c r="A156" s="263" t="s">
        <v>257</v>
      </c>
      <c r="B156" s="263"/>
      <c r="C156" s="263"/>
      <c r="D156" s="263"/>
      <c r="E156" s="263"/>
      <c r="F156" s="263"/>
      <c r="G156" s="263"/>
      <c r="H156" s="263"/>
      <c r="I156" s="263"/>
      <c r="J156" s="7"/>
    </row>
    <row r="157" spans="1:12" s="8" customFormat="1" ht="16.5" customHeight="1">
      <c r="A157" s="263" t="s">
        <v>33</v>
      </c>
      <c r="B157" s="263"/>
      <c r="C157" s="263"/>
      <c r="D157" s="263"/>
      <c r="E157" s="263"/>
      <c r="F157" s="263"/>
      <c r="G157" s="263"/>
      <c r="H157" s="263"/>
      <c r="I157" s="263"/>
      <c r="J157" s="5"/>
      <c r="K157" s="5"/>
      <c r="L157" s="5"/>
    </row>
    <row r="158" spans="1:12" s="8" customFormat="1" ht="29.25" customHeight="1">
      <c r="A158" s="263" t="s">
        <v>259</v>
      </c>
      <c r="B158" s="263"/>
      <c r="C158" s="263"/>
      <c r="D158" s="263"/>
      <c r="E158" s="263"/>
      <c r="F158" s="263"/>
      <c r="G158" s="263"/>
      <c r="H158" s="263"/>
      <c r="I158" s="263"/>
      <c r="J158" s="126"/>
      <c r="K158" s="126"/>
      <c r="L158" s="126"/>
    </row>
    <row r="159" spans="1:12" s="8" customFormat="1" ht="16.5" customHeight="1">
      <c r="A159" s="263" t="s">
        <v>219</v>
      </c>
      <c r="B159" s="263"/>
      <c r="C159" s="263"/>
      <c r="D159" s="263"/>
      <c r="E159" s="263"/>
      <c r="F159" s="263"/>
      <c r="G159" s="263"/>
      <c r="H159" s="263"/>
      <c r="I159" s="263"/>
      <c r="J159" s="126"/>
      <c r="K159" s="126"/>
      <c r="L159" s="126"/>
    </row>
    <row r="160" spans="1:12" s="8" customFormat="1" ht="15.75" customHeight="1">
      <c r="A160" s="263" t="s">
        <v>266</v>
      </c>
      <c r="B160" s="263"/>
      <c r="C160" s="263"/>
      <c r="D160" s="263"/>
      <c r="E160" s="263"/>
      <c r="F160" s="263"/>
      <c r="G160" s="263"/>
      <c r="H160" s="263"/>
      <c r="I160" s="263"/>
      <c r="J160" s="5"/>
      <c r="K160" s="5"/>
      <c r="L160" s="5"/>
    </row>
    <row r="161" spans="1:13" s="8" customFormat="1" ht="15" customHeight="1">
      <c r="A161" s="296" t="s">
        <v>347</v>
      </c>
      <c r="B161" s="296"/>
      <c r="C161" s="296"/>
      <c r="D161" s="296"/>
      <c r="E161" s="296"/>
      <c r="F161" s="296"/>
      <c r="G161" s="296"/>
      <c r="H161" s="296"/>
      <c r="I161" s="126"/>
      <c r="J161" s="7"/>
    </row>
    <row r="162" spans="1:13" s="8" customFormat="1" ht="98.4" customHeight="1">
      <c r="A162" s="97" t="s">
        <v>34</v>
      </c>
      <c r="B162" s="297" t="s">
        <v>35</v>
      </c>
      <c r="C162" s="298"/>
      <c r="D162" s="299" t="s">
        <v>36</v>
      </c>
      <c r="E162" s="300"/>
      <c r="F162" s="301"/>
      <c r="G162" s="302" t="s">
        <v>300</v>
      </c>
      <c r="H162" s="303"/>
      <c r="I162" s="304"/>
      <c r="J162" s="7"/>
    </row>
    <row r="163" spans="1:13" s="8" customFormat="1" ht="29.4" customHeight="1">
      <c r="A163" s="98">
        <v>1</v>
      </c>
      <c r="B163" s="249" t="s">
        <v>103</v>
      </c>
      <c r="C163" s="287"/>
      <c r="D163" s="331" t="s">
        <v>373</v>
      </c>
      <c r="E163" s="332"/>
      <c r="F163" s="333"/>
      <c r="G163" s="334" t="s">
        <v>372</v>
      </c>
      <c r="H163" s="322"/>
      <c r="I163" s="323"/>
      <c r="J163" s="7"/>
    </row>
    <row r="164" spans="1:13" s="8" customFormat="1" ht="85.8" customHeight="1">
      <c r="A164" s="98">
        <v>2</v>
      </c>
      <c r="B164" s="249" t="s">
        <v>83</v>
      </c>
      <c r="C164" s="335"/>
      <c r="D164" s="390" t="s">
        <v>104</v>
      </c>
      <c r="E164" s="391"/>
      <c r="F164" s="392"/>
      <c r="G164" s="248" t="s">
        <v>374</v>
      </c>
      <c r="H164" s="248"/>
      <c r="I164" s="248"/>
      <c r="J164" s="7"/>
    </row>
    <row r="165" spans="1:13" s="8" customFormat="1" ht="69.599999999999994" customHeight="1">
      <c r="A165" s="98">
        <v>3</v>
      </c>
      <c r="B165" s="249" t="s">
        <v>105</v>
      </c>
      <c r="C165" s="335"/>
      <c r="D165" s="305" t="s">
        <v>106</v>
      </c>
      <c r="E165" s="307"/>
      <c r="F165" s="306"/>
      <c r="G165" s="248" t="s">
        <v>375</v>
      </c>
      <c r="H165" s="248"/>
      <c r="I165" s="248"/>
      <c r="J165" s="7"/>
    </row>
    <row r="166" spans="1:13" s="8" customFormat="1" ht="83.4" customHeight="1">
      <c r="A166" s="98">
        <v>4</v>
      </c>
      <c r="B166" s="305" t="s">
        <v>113</v>
      </c>
      <c r="C166" s="306"/>
      <c r="D166" s="249" t="s">
        <v>139</v>
      </c>
      <c r="E166" s="352"/>
      <c r="F166" s="335"/>
      <c r="G166" s="248" t="s">
        <v>376</v>
      </c>
      <c r="H166" s="248"/>
      <c r="I166" s="248"/>
      <c r="J166" s="7"/>
    </row>
    <row r="167" spans="1:13" s="8" customFormat="1" ht="71.400000000000006" customHeight="1">
      <c r="A167" s="98">
        <v>5</v>
      </c>
      <c r="B167" s="249" t="s">
        <v>107</v>
      </c>
      <c r="C167" s="335"/>
      <c r="D167" s="249" t="s">
        <v>140</v>
      </c>
      <c r="E167" s="352"/>
      <c r="F167" s="335"/>
      <c r="G167" s="248" t="s">
        <v>377</v>
      </c>
      <c r="H167" s="248"/>
      <c r="I167" s="248"/>
      <c r="J167" s="7"/>
    </row>
    <row r="168" spans="1:13" s="8" customFormat="1" ht="110.4" customHeight="1">
      <c r="A168" s="98">
        <v>6</v>
      </c>
      <c r="B168" s="249" t="s">
        <v>114</v>
      </c>
      <c r="C168" s="250"/>
      <c r="D168" s="249" t="s">
        <v>115</v>
      </c>
      <c r="E168" s="251"/>
      <c r="F168" s="250"/>
      <c r="G168" s="293" t="s">
        <v>378</v>
      </c>
      <c r="H168" s="350"/>
      <c r="I168" s="351"/>
      <c r="J168" s="7"/>
    </row>
    <row r="169" spans="1:13" s="8" customFormat="1" ht="122.4" customHeight="1">
      <c r="A169" s="98">
        <v>7</v>
      </c>
      <c r="B169" s="249" t="s">
        <v>116</v>
      </c>
      <c r="C169" s="250"/>
      <c r="D169" s="249" t="s">
        <v>117</v>
      </c>
      <c r="E169" s="251"/>
      <c r="F169" s="250"/>
      <c r="G169" s="293" t="s">
        <v>379</v>
      </c>
      <c r="H169" s="350"/>
      <c r="I169" s="351"/>
      <c r="J169" s="7"/>
    </row>
    <row r="170" spans="1:13" s="8" customFormat="1" ht="82.8" customHeight="1">
      <c r="A170" s="91">
        <v>8</v>
      </c>
      <c r="B170" s="305" t="s">
        <v>118</v>
      </c>
      <c r="C170" s="306"/>
      <c r="D170" s="305" t="s">
        <v>119</v>
      </c>
      <c r="E170" s="307"/>
      <c r="F170" s="306"/>
      <c r="G170" s="293" t="s">
        <v>380</v>
      </c>
      <c r="H170" s="294"/>
      <c r="I170" s="295"/>
      <c r="J170" s="7"/>
    </row>
    <row r="171" spans="1:13" s="8" customFormat="1" ht="70.8" customHeight="1">
      <c r="A171" s="91">
        <v>9</v>
      </c>
      <c r="B171" s="305" t="s">
        <v>55</v>
      </c>
      <c r="C171" s="306"/>
      <c r="D171" s="305" t="s">
        <v>120</v>
      </c>
      <c r="E171" s="307"/>
      <c r="F171" s="306"/>
      <c r="G171" s="293" t="s">
        <v>381</v>
      </c>
      <c r="H171" s="294"/>
      <c r="I171" s="295"/>
      <c r="J171" s="7"/>
    </row>
    <row r="172" spans="1:13" s="8" customFormat="1" ht="54.6" customHeight="1">
      <c r="A172" s="91">
        <v>10</v>
      </c>
      <c r="B172" s="305" t="s">
        <v>121</v>
      </c>
      <c r="C172" s="306"/>
      <c r="D172" s="305" t="s">
        <v>37</v>
      </c>
      <c r="E172" s="307"/>
      <c r="F172" s="306"/>
      <c r="G172" s="293" t="s">
        <v>382</v>
      </c>
      <c r="H172" s="294"/>
      <c r="I172" s="295"/>
      <c r="J172" s="7"/>
    </row>
    <row r="173" spans="1:13" s="8" customFormat="1" ht="70.2" customHeight="1">
      <c r="A173" s="98">
        <v>11</v>
      </c>
      <c r="B173" s="305" t="s">
        <v>108</v>
      </c>
      <c r="C173" s="306"/>
      <c r="D173" s="249" t="s">
        <v>109</v>
      </c>
      <c r="E173" s="352"/>
      <c r="F173" s="335"/>
      <c r="G173" s="248" t="s">
        <v>383</v>
      </c>
      <c r="H173" s="248"/>
      <c r="I173" s="248"/>
      <c r="J173" s="7"/>
    </row>
    <row r="174" spans="1:13" s="8" customFormat="1" ht="84.6" customHeight="1">
      <c r="A174" s="98">
        <v>12</v>
      </c>
      <c r="B174" s="305" t="s">
        <v>122</v>
      </c>
      <c r="C174" s="306"/>
      <c r="D174" s="249" t="s">
        <v>123</v>
      </c>
      <c r="E174" s="307"/>
      <c r="F174" s="306"/>
      <c r="G174" s="293" t="s">
        <v>384</v>
      </c>
      <c r="H174" s="294"/>
      <c r="I174" s="295"/>
      <c r="J174" s="7"/>
    </row>
    <row r="175" spans="1:13">
      <c r="A175" s="35"/>
      <c r="B175" s="36"/>
      <c r="C175" s="4"/>
      <c r="D175" s="16"/>
      <c r="E175" s="4"/>
      <c r="F175" s="4"/>
      <c r="G175" s="4"/>
      <c r="H175" s="4"/>
      <c r="I175" s="4"/>
    </row>
    <row r="176" spans="1:13" s="115" customFormat="1" ht="35.25" customHeight="1">
      <c r="A176" s="336" t="s">
        <v>263</v>
      </c>
      <c r="B176" s="337"/>
      <c r="C176" s="337"/>
      <c r="D176" s="337"/>
      <c r="E176" s="337"/>
      <c r="F176" s="337"/>
      <c r="G176" s="337"/>
      <c r="H176" s="337"/>
      <c r="I176" s="337"/>
      <c r="J176" s="123"/>
      <c r="K176" s="123"/>
      <c r="L176" s="123"/>
      <c r="M176" s="123"/>
    </row>
    <row r="177" spans="1:26" s="15" customFormat="1" ht="12">
      <c r="A177" s="102"/>
      <c r="B177" s="103"/>
      <c r="C177" s="103"/>
      <c r="D177" s="103"/>
      <c r="E177" s="103"/>
      <c r="F177" s="103"/>
      <c r="G177" s="330"/>
      <c r="H177" s="330"/>
      <c r="I177" s="330"/>
      <c r="J177" s="103"/>
      <c r="K177" s="128"/>
      <c r="L177" s="129"/>
      <c r="M177" s="129"/>
    </row>
    <row r="178" spans="1:26" s="13" customFormat="1" ht="11.4">
      <c r="A178" s="402" t="s">
        <v>405</v>
      </c>
      <c r="B178" s="402"/>
      <c r="C178" s="402"/>
      <c r="D178" s="402"/>
      <c r="E178" s="402"/>
      <c r="F178" s="402"/>
      <c r="G178" s="402"/>
      <c r="H178" s="402"/>
      <c r="I178" s="402"/>
      <c r="J178" s="402"/>
      <c r="K178" s="402"/>
      <c r="L178" s="402"/>
      <c r="M178" s="402"/>
    </row>
    <row r="179" spans="1:26" s="15" customFormat="1" ht="12">
      <c r="A179" s="102"/>
      <c r="B179" s="103"/>
      <c r="C179" s="103"/>
      <c r="D179" s="103"/>
      <c r="E179" s="103"/>
      <c r="F179" s="103"/>
      <c r="G179" s="330" t="s">
        <v>200</v>
      </c>
      <c r="H179" s="330"/>
      <c r="I179" s="330"/>
      <c r="J179" s="103"/>
      <c r="K179" s="128"/>
      <c r="L179" s="129"/>
      <c r="M179" s="129"/>
    </row>
    <row r="180" spans="1:26" s="9" customFormat="1" ht="68.400000000000006">
      <c r="A180" s="104" t="s">
        <v>0</v>
      </c>
      <c r="B180" s="64" t="s">
        <v>1</v>
      </c>
      <c r="C180" s="64" t="s">
        <v>179</v>
      </c>
      <c r="D180" s="63" t="s">
        <v>180</v>
      </c>
      <c r="E180" s="64" t="s">
        <v>181</v>
      </c>
      <c r="F180" s="64" t="s">
        <v>5</v>
      </c>
      <c r="G180" s="131" t="s">
        <v>6</v>
      </c>
      <c r="H180" s="125" t="s">
        <v>7</v>
      </c>
      <c r="I180" s="125" t="s">
        <v>8</v>
      </c>
      <c r="J180" s="10"/>
      <c r="K180" s="10"/>
      <c r="L180" s="10"/>
      <c r="M180" s="10"/>
      <c r="N180" s="10"/>
      <c r="O180" s="10"/>
      <c r="P180" s="10"/>
      <c r="Q180" s="10"/>
      <c r="R180" s="10"/>
      <c r="S180" s="10"/>
      <c r="T180" s="10"/>
      <c r="U180" s="10"/>
      <c r="V180" s="10"/>
      <c r="W180" s="10"/>
      <c r="X180" s="10"/>
      <c r="Y180" s="10"/>
      <c r="Z180" s="10"/>
    </row>
    <row r="181" spans="1:26" s="9" customFormat="1" ht="12">
      <c r="A181" s="67">
        <v>1</v>
      </c>
      <c r="B181" s="76">
        <v>2</v>
      </c>
      <c r="C181" s="76">
        <v>3</v>
      </c>
      <c r="D181" s="65">
        <v>4</v>
      </c>
      <c r="E181" s="65">
        <v>5</v>
      </c>
      <c r="F181" s="65">
        <v>6</v>
      </c>
      <c r="G181" s="121">
        <v>7</v>
      </c>
      <c r="H181" s="66">
        <v>8</v>
      </c>
      <c r="I181" s="66">
        <v>9</v>
      </c>
      <c r="J181" s="10"/>
      <c r="K181" s="10"/>
      <c r="L181" s="10"/>
      <c r="M181" s="10"/>
      <c r="N181" s="10"/>
      <c r="O181" s="10"/>
      <c r="P181" s="10"/>
      <c r="Q181" s="10"/>
      <c r="R181" s="10"/>
      <c r="S181" s="10"/>
      <c r="T181" s="10"/>
      <c r="U181" s="10"/>
      <c r="V181" s="10"/>
      <c r="W181" s="10"/>
      <c r="X181" s="10"/>
      <c r="Y181" s="10"/>
      <c r="Z181" s="10"/>
    </row>
    <row r="182" spans="1:26" s="9" customFormat="1" ht="12">
      <c r="A182" s="174" t="s">
        <v>9</v>
      </c>
      <c r="B182" s="175" t="s">
        <v>182</v>
      </c>
      <c r="C182" s="175"/>
      <c r="D182" s="182">
        <v>20000</v>
      </c>
      <c r="E182" s="177"/>
      <c r="F182" s="178"/>
      <c r="G182" s="179"/>
      <c r="H182" s="66"/>
      <c r="I182" s="66"/>
      <c r="J182" s="10"/>
      <c r="K182" s="10"/>
      <c r="L182" s="10"/>
      <c r="M182" s="10"/>
      <c r="N182" s="10"/>
      <c r="O182" s="10"/>
      <c r="P182" s="10"/>
      <c r="Q182" s="10"/>
      <c r="R182" s="10"/>
      <c r="S182" s="10"/>
      <c r="T182" s="10"/>
      <c r="U182" s="10"/>
      <c r="V182" s="10"/>
      <c r="W182" s="10"/>
      <c r="X182" s="10"/>
      <c r="Y182" s="10"/>
      <c r="Z182" s="10"/>
    </row>
    <row r="183" spans="1:26" s="9" customFormat="1" ht="24">
      <c r="A183" s="181" t="s">
        <v>47</v>
      </c>
      <c r="B183" s="180" t="s">
        <v>385</v>
      </c>
      <c r="C183" s="180"/>
      <c r="D183" s="184"/>
      <c r="E183" s="183">
        <v>400</v>
      </c>
      <c r="F183" s="183" t="s">
        <v>388</v>
      </c>
      <c r="G183" s="202">
        <v>85</v>
      </c>
      <c r="H183" s="203">
        <f>G183*E183</f>
        <v>34000</v>
      </c>
      <c r="I183" s="203">
        <f>H183*1.05</f>
        <v>35700</v>
      </c>
      <c r="J183" s="10"/>
      <c r="K183" s="10"/>
      <c r="L183" s="10"/>
      <c r="M183" s="10"/>
      <c r="N183" s="10"/>
      <c r="O183" s="10"/>
      <c r="P183" s="10"/>
      <c r="Q183" s="10"/>
      <c r="R183" s="10"/>
      <c r="S183" s="10"/>
      <c r="T183" s="10"/>
      <c r="U183" s="10"/>
      <c r="V183" s="10"/>
      <c r="W183" s="10"/>
      <c r="X183" s="10"/>
      <c r="Y183" s="10"/>
      <c r="Z183" s="10"/>
    </row>
    <row r="184" spans="1:26" s="9" customFormat="1" ht="25.2" customHeight="1">
      <c r="A184" s="181" t="s">
        <v>362</v>
      </c>
      <c r="B184" s="180" t="s">
        <v>386</v>
      </c>
      <c r="C184" s="180"/>
      <c r="D184" s="184"/>
      <c r="E184" s="183">
        <v>84</v>
      </c>
      <c r="F184" s="183" t="s">
        <v>387</v>
      </c>
      <c r="G184" s="202">
        <v>10.4</v>
      </c>
      <c r="H184" s="202">
        <f>G184*E184</f>
        <v>873.6</v>
      </c>
      <c r="I184" s="202">
        <f>H184*1.05</f>
        <v>917.28000000000009</v>
      </c>
      <c r="J184" s="10"/>
      <c r="K184" s="10"/>
      <c r="L184" s="10"/>
      <c r="M184" s="10"/>
      <c r="N184" s="10"/>
      <c r="O184" s="10"/>
      <c r="P184" s="10"/>
      <c r="Q184" s="10"/>
      <c r="R184" s="10"/>
      <c r="S184" s="10"/>
      <c r="T184" s="10"/>
      <c r="U184" s="10"/>
      <c r="V184" s="10"/>
      <c r="W184" s="10"/>
      <c r="X184" s="10"/>
      <c r="Y184" s="10"/>
      <c r="Z184" s="10"/>
    </row>
    <row r="185" spans="1:26" s="15" customFormat="1" ht="12">
      <c r="A185" s="270" t="s">
        <v>278</v>
      </c>
      <c r="B185" s="271"/>
      <c r="C185" s="271"/>
      <c r="D185" s="271"/>
      <c r="E185" s="271"/>
      <c r="F185" s="271"/>
      <c r="G185" s="272"/>
      <c r="H185" s="205">
        <f>SUM(H183:H184)</f>
        <v>34873.599999999999</v>
      </c>
      <c r="I185" s="204">
        <f>SUM(I183:I184)</f>
        <v>36617.279999999999</v>
      </c>
    </row>
    <row r="186" spans="1:26" s="8" customFormat="1" ht="16.5" customHeight="1">
      <c r="A186" s="418" t="s">
        <v>32</v>
      </c>
      <c r="B186" s="418"/>
      <c r="C186" s="418"/>
      <c r="D186" s="418"/>
      <c r="E186" s="418"/>
      <c r="F186" s="418"/>
      <c r="G186" s="418"/>
      <c r="H186" s="418"/>
      <c r="I186" s="418"/>
      <c r="J186" s="7"/>
    </row>
    <row r="187" spans="1:26" s="8" customFormat="1" ht="16.5" customHeight="1">
      <c r="A187" s="263" t="s">
        <v>257</v>
      </c>
      <c r="B187" s="263"/>
      <c r="C187" s="263"/>
      <c r="D187" s="263"/>
      <c r="E187" s="263"/>
      <c r="F187" s="263"/>
      <c r="G187" s="263"/>
      <c r="H187" s="263"/>
      <c r="I187" s="263"/>
      <c r="J187" s="7"/>
    </row>
    <row r="188" spans="1:26" s="8" customFormat="1" ht="16.5" customHeight="1">
      <c r="A188" s="263" t="s">
        <v>33</v>
      </c>
      <c r="B188" s="263"/>
      <c r="C188" s="263"/>
      <c r="D188" s="263"/>
      <c r="E188" s="263"/>
      <c r="F188" s="263"/>
      <c r="G188" s="263"/>
      <c r="H188" s="263"/>
      <c r="I188" s="263"/>
      <c r="J188" s="5"/>
      <c r="K188" s="5"/>
      <c r="L188" s="5"/>
    </row>
    <row r="189" spans="1:26" s="8" customFormat="1" ht="29.25" customHeight="1">
      <c r="A189" s="263" t="s">
        <v>259</v>
      </c>
      <c r="B189" s="263"/>
      <c r="C189" s="263"/>
      <c r="D189" s="263"/>
      <c r="E189" s="263"/>
      <c r="F189" s="263"/>
      <c r="G189" s="263"/>
      <c r="H189" s="263"/>
      <c r="I189" s="263"/>
      <c r="J189" s="126"/>
      <c r="K189" s="126"/>
      <c r="L189" s="126"/>
    </row>
    <row r="190" spans="1:26" s="8" customFormat="1" ht="16.5" customHeight="1">
      <c r="A190" s="263" t="s">
        <v>219</v>
      </c>
      <c r="B190" s="263"/>
      <c r="C190" s="263"/>
      <c r="D190" s="263"/>
      <c r="E190" s="263"/>
      <c r="F190" s="263"/>
      <c r="G190" s="263"/>
      <c r="H190" s="263"/>
      <c r="I190" s="263"/>
      <c r="J190" s="126"/>
      <c r="K190" s="126"/>
      <c r="L190" s="126"/>
    </row>
    <row r="191" spans="1:26" s="8" customFormat="1" ht="15.75" customHeight="1">
      <c r="A191" s="263" t="s">
        <v>258</v>
      </c>
      <c r="B191" s="263"/>
      <c r="C191" s="263"/>
      <c r="D191" s="263"/>
      <c r="E191" s="263"/>
      <c r="F191" s="263"/>
      <c r="G191" s="263"/>
      <c r="H191" s="263"/>
      <c r="I191" s="263"/>
      <c r="J191" s="5"/>
      <c r="K191" s="5"/>
      <c r="L191" s="5"/>
    </row>
    <row r="192" spans="1:26" s="8" customFormat="1" ht="15.75" customHeight="1">
      <c r="A192" s="263" t="s">
        <v>260</v>
      </c>
      <c r="B192" s="263"/>
      <c r="C192" s="263"/>
      <c r="D192" s="263"/>
      <c r="E192" s="263"/>
      <c r="F192" s="263"/>
      <c r="G192" s="263"/>
      <c r="H192" s="263"/>
      <c r="I192" s="263"/>
      <c r="J192" s="5"/>
      <c r="K192" s="328"/>
      <c r="L192" s="329"/>
      <c r="M192" s="329"/>
    </row>
    <row r="193" spans="1:13" s="15" customFormat="1" ht="12">
      <c r="A193" s="105"/>
      <c r="B193" s="106"/>
      <c r="C193" s="106"/>
      <c r="D193" s="106"/>
      <c r="E193" s="62"/>
      <c r="F193" s="62"/>
      <c r="G193" s="62"/>
      <c r="H193" s="62"/>
      <c r="I193" s="62"/>
      <c r="J193" s="62"/>
      <c r="K193" s="62"/>
      <c r="L193" s="62"/>
      <c r="M193" s="62"/>
    </row>
    <row r="194" spans="1:13" ht="15.75" customHeight="1">
      <c r="A194" s="258" t="s">
        <v>348</v>
      </c>
      <c r="B194" s="258"/>
      <c r="C194" s="258"/>
      <c r="D194" s="258"/>
      <c r="E194" s="258"/>
      <c r="F194" s="258"/>
      <c r="G194" s="258"/>
      <c r="H194" s="258"/>
      <c r="I194" s="258"/>
    </row>
    <row r="195" spans="1:13" ht="81" customHeight="1">
      <c r="A195" s="80" t="s">
        <v>34</v>
      </c>
      <c r="B195" s="397" t="s">
        <v>35</v>
      </c>
      <c r="C195" s="399"/>
      <c r="D195" s="397" t="s">
        <v>36</v>
      </c>
      <c r="E195" s="398"/>
      <c r="F195" s="399"/>
      <c r="G195" s="397" t="s">
        <v>300</v>
      </c>
      <c r="H195" s="398"/>
      <c r="I195" s="399"/>
    </row>
    <row r="196" spans="1:13" ht="27" customHeight="1">
      <c r="A196" s="33" t="s">
        <v>9</v>
      </c>
      <c r="B196" s="282" t="s">
        <v>228</v>
      </c>
      <c r="C196" s="283"/>
      <c r="D196" s="284" t="s">
        <v>201</v>
      </c>
      <c r="E196" s="400"/>
      <c r="F196" s="401"/>
      <c r="G196" s="406" t="s">
        <v>389</v>
      </c>
      <c r="H196" s="407"/>
      <c r="I196" s="408"/>
    </row>
    <row r="197" spans="1:13" ht="49.2" customHeight="1">
      <c r="A197" s="33" t="s">
        <v>10</v>
      </c>
      <c r="B197" s="282" t="s">
        <v>178</v>
      </c>
      <c r="C197" s="283"/>
      <c r="D197" s="448" t="s">
        <v>183</v>
      </c>
      <c r="E197" s="449"/>
      <c r="F197" s="450"/>
      <c r="G197" s="415" t="s">
        <v>390</v>
      </c>
      <c r="H197" s="416"/>
      <c r="I197" s="417"/>
    </row>
    <row r="198" spans="1:13" ht="49.8" customHeight="1">
      <c r="A198" s="33" t="s">
        <v>11</v>
      </c>
      <c r="B198" s="282" t="s">
        <v>82</v>
      </c>
      <c r="C198" s="283"/>
      <c r="D198" s="412" t="s">
        <v>202</v>
      </c>
      <c r="E198" s="413"/>
      <c r="F198" s="414"/>
      <c r="G198" s="415" t="s">
        <v>391</v>
      </c>
      <c r="H198" s="416"/>
      <c r="I198" s="417"/>
    </row>
    <row r="199" spans="1:13" ht="27.6" customHeight="1">
      <c r="A199" s="33" t="s">
        <v>12</v>
      </c>
      <c r="B199" s="282" t="s">
        <v>124</v>
      </c>
      <c r="C199" s="283"/>
      <c r="D199" s="412" t="s">
        <v>350</v>
      </c>
      <c r="E199" s="413"/>
      <c r="F199" s="414"/>
      <c r="G199" s="415" t="s">
        <v>392</v>
      </c>
      <c r="H199" s="416"/>
      <c r="I199" s="417"/>
    </row>
    <row r="200" spans="1:13" ht="25.8" customHeight="1">
      <c r="A200" s="33" t="s">
        <v>13</v>
      </c>
      <c r="B200" s="282" t="s">
        <v>203</v>
      </c>
      <c r="C200" s="283"/>
      <c r="D200" s="412" t="s">
        <v>204</v>
      </c>
      <c r="E200" s="413"/>
      <c r="F200" s="414"/>
      <c r="G200" s="415" t="s">
        <v>393</v>
      </c>
      <c r="H200" s="416"/>
      <c r="I200" s="417"/>
    </row>
    <row r="201" spans="1:13" ht="27" customHeight="1">
      <c r="A201" s="33" t="s">
        <v>14</v>
      </c>
      <c r="B201" s="282" t="s">
        <v>229</v>
      </c>
      <c r="C201" s="283"/>
      <c r="D201" s="412" t="s">
        <v>205</v>
      </c>
      <c r="E201" s="413"/>
      <c r="F201" s="414"/>
      <c r="G201" s="415" t="s">
        <v>394</v>
      </c>
      <c r="H201" s="416"/>
      <c r="I201" s="417"/>
    </row>
    <row r="202" spans="1:13" ht="15" customHeight="1">
      <c r="A202" s="33" t="s">
        <v>15</v>
      </c>
      <c r="B202" s="282" t="s">
        <v>206</v>
      </c>
      <c r="C202" s="283"/>
      <c r="D202" s="412" t="s">
        <v>207</v>
      </c>
      <c r="E202" s="413"/>
      <c r="F202" s="414"/>
      <c r="G202" s="415" t="s">
        <v>395</v>
      </c>
      <c r="H202" s="416"/>
      <c r="I202" s="417"/>
    </row>
    <row r="203" spans="1:13" ht="36.6" customHeight="1">
      <c r="A203" s="33" t="s">
        <v>16</v>
      </c>
      <c r="B203" s="282" t="s">
        <v>208</v>
      </c>
      <c r="C203" s="283"/>
      <c r="D203" s="412" t="s">
        <v>209</v>
      </c>
      <c r="E203" s="413"/>
      <c r="F203" s="414"/>
      <c r="G203" s="415" t="s">
        <v>396</v>
      </c>
      <c r="H203" s="416"/>
      <c r="I203" s="417"/>
    </row>
    <row r="204" spans="1:13" ht="48.6" customHeight="1">
      <c r="A204" s="33" t="s">
        <v>17</v>
      </c>
      <c r="B204" s="282" t="s">
        <v>184</v>
      </c>
      <c r="C204" s="283"/>
      <c r="D204" s="412" t="s">
        <v>37</v>
      </c>
      <c r="E204" s="413"/>
      <c r="F204" s="414"/>
      <c r="G204" s="415" t="s">
        <v>397</v>
      </c>
      <c r="H204" s="416"/>
      <c r="I204" s="417"/>
    </row>
    <row r="205" spans="1:13" ht="27.6" customHeight="1">
      <c r="A205" s="33" t="s">
        <v>18</v>
      </c>
      <c r="B205" s="282" t="s">
        <v>210</v>
      </c>
      <c r="C205" s="283"/>
      <c r="D205" s="437" t="s">
        <v>37</v>
      </c>
      <c r="E205" s="438"/>
      <c r="F205" s="439"/>
      <c r="G205" s="415" t="s">
        <v>399</v>
      </c>
      <c r="H205" s="416"/>
      <c r="I205" s="417"/>
    </row>
    <row r="206" spans="1:13" ht="24.6" customHeight="1">
      <c r="A206" s="100" t="s">
        <v>19</v>
      </c>
      <c r="B206" s="282" t="s">
        <v>211</v>
      </c>
      <c r="C206" s="283"/>
      <c r="D206" s="403" t="s">
        <v>37</v>
      </c>
      <c r="E206" s="404"/>
      <c r="F206" s="405"/>
      <c r="G206" s="415" t="s">
        <v>398</v>
      </c>
      <c r="H206" s="416"/>
      <c r="I206" s="417"/>
    </row>
    <row r="207" spans="1:13" ht="43.8" customHeight="1">
      <c r="A207" s="33" t="s">
        <v>20</v>
      </c>
      <c r="B207" s="386" t="s">
        <v>212</v>
      </c>
      <c r="C207" s="387"/>
      <c r="D207" s="403" t="s">
        <v>351</v>
      </c>
      <c r="E207" s="404"/>
      <c r="F207" s="405"/>
      <c r="G207" s="406" t="s">
        <v>400</v>
      </c>
      <c r="H207" s="407"/>
      <c r="I207" s="408"/>
    </row>
    <row r="208" spans="1:13" ht="48" customHeight="1">
      <c r="A208" s="101" t="s">
        <v>21</v>
      </c>
      <c r="B208" s="282" t="s">
        <v>107</v>
      </c>
      <c r="C208" s="283"/>
      <c r="D208" s="403" t="s">
        <v>352</v>
      </c>
      <c r="E208" s="404"/>
      <c r="F208" s="405"/>
      <c r="G208" s="409" t="s">
        <v>401</v>
      </c>
      <c r="H208" s="410"/>
      <c r="I208" s="411"/>
    </row>
    <row r="209" spans="1:26" ht="43.8" customHeight="1">
      <c r="A209" s="33" t="s">
        <v>22</v>
      </c>
      <c r="B209" s="282" t="s">
        <v>213</v>
      </c>
      <c r="C209" s="283"/>
      <c r="D209" s="403" t="s">
        <v>214</v>
      </c>
      <c r="E209" s="404"/>
      <c r="F209" s="405"/>
      <c r="G209" s="324" t="s">
        <v>402</v>
      </c>
      <c r="H209" s="325"/>
      <c r="I209" s="326"/>
    </row>
    <row r="210" spans="1:26" ht="30" customHeight="1">
      <c r="A210" s="33" t="s">
        <v>23</v>
      </c>
      <c r="B210" s="282" t="s">
        <v>215</v>
      </c>
      <c r="C210" s="283"/>
      <c r="D210" s="403" t="s">
        <v>37</v>
      </c>
      <c r="E210" s="404"/>
      <c r="F210" s="405"/>
      <c r="G210" s="324" t="s">
        <v>403</v>
      </c>
      <c r="H210" s="325"/>
      <c r="I210" s="326"/>
    </row>
    <row r="211" spans="1:26" ht="58.8" customHeight="1">
      <c r="A211" s="33" t="s">
        <v>24</v>
      </c>
      <c r="B211" s="282" t="s">
        <v>230</v>
      </c>
      <c r="C211" s="283"/>
      <c r="D211" s="403" t="s">
        <v>231</v>
      </c>
      <c r="E211" s="404"/>
      <c r="F211" s="405"/>
      <c r="G211" s="403" t="s">
        <v>404</v>
      </c>
      <c r="H211" s="404"/>
      <c r="I211" s="405"/>
    </row>
    <row r="212" spans="1:26" s="13" customFormat="1" ht="21.75" customHeight="1">
      <c r="A212" s="396"/>
      <c r="B212" s="396"/>
      <c r="C212" s="396"/>
      <c r="D212" s="396"/>
      <c r="E212" s="396"/>
      <c r="F212" s="396"/>
      <c r="G212" s="396"/>
      <c r="H212" s="396"/>
      <c r="I212" s="396"/>
      <c r="J212" s="130"/>
      <c r="K212" s="130"/>
      <c r="L212" s="130"/>
      <c r="M212" s="130"/>
    </row>
    <row r="213" spans="1:26" s="9" customFormat="1" ht="18.75" customHeight="1">
      <c r="A213" s="447" t="s">
        <v>264</v>
      </c>
      <c r="B213" s="447"/>
      <c r="C213" s="447"/>
      <c r="D213" s="447"/>
      <c r="E213" s="447"/>
      <c r="F213" s="447"/>
      <c r="G213" s="447"/>
      <c r="H213" s="447"/>
      <c r="I213" s="447"/>
      <c r="J213" s="124"/>
      <c r="K213" s="124"/>
      <c r="L213" s="124"/>
      <c r="M213" s="124"/>
    </row>
    <row r="214" spans="1:26" s="9" customFormat="1" ht="11.4">
      <c r="A214" s="108"/>
      <c r="B214" s="108"/>
      <c r="C214" s="108"/>
      <c r="D214" s="108"/>
      <c r="E214" s="108"/>
      <c r="F214" s="108"/>
      <c r="G214" s="107"/>
      <c r="H214" s="108"/>
      <c r="I214" s="108"/>
      <c r="J214" s="108"/>
      <c r="K214" s="108"/>
      <c r="L214" s="108"/>
      <c r="M214" s="117"/>
    </row>
    <row r="215" spans="1:26" s="9" customFormat="1" ht="11.4">
      <c r="A215" s="433" t="s">
        <v>261</v>
      </c>
      <c r="B215" s="433"/>
      <c r="C215" s="433"/>
      <c r="D215" s="433"/>
      <c r="E215" s="433"/>
      <c r="F215" s="433"/>
      <c r="G215" s="433"/>
      <c r="H215" s="433"/>
      <c r="I215" s="433"/>
      <c r="J215" s="433"/>
      <c r="K215" s="433"/>
      <c r="L215" s="433"/>
      <c r="M215" s="433"/>
    </row>
    <row r="216" spans="1:26" s="9" customFormat="1" ht="68.400000000000006">
      <c r="A216" s="110" t="s">
        <v>0</v>
      </c>
      <c r="B216" s="63" t="s">
        <v>1</v>
      </c>
      <c r="C216" s="63" t="s">
        <v>179</v>
      </c>
      <c r="D216" s="63" t="s">
        <v>180</v>
      </c>
      <c r="E216" s="63" t="s">
        <v>181</v>
      </c>
      <c r="F216" s="63" t="s">
        <v>5</v>
      </c>
      <c r="G216" s="119" t="s">
        <v>6</v>
      </c>
      <c r="H216" s="125" t="s">
        <v>7</v>
      </c>
      <c r="I216" s="125" t="s">
        <v>8</v>
      </c>
      <c r="J216" s="12"/>
      <c r="K216" s="12"/>
      <c r="L216" s="12"/>
      <c r="M216" s="12"/>
      <c r="N216" s="12"/>
      <c r="O216" s="12"/>
      <c r="P216" s="12"/>
      <c r="Q216" s="12"/>
      <c r="R216" s="12"/>
      <c r="S216" s="12"/>
      <c r="T216" s="12"/>
      <c r="U216" s="12"/>
      <c r="V216" s="12"/>
      <c r="W216" s="12"/>
      <c r="X216" s="12"/>
      <c r="Y216" s="12"/>
      <c r="Z216" s="12"/>
    </row>
    <row r="217" spans="1:26" s="9" customFormat="1" ht="12">
      <c r="A217" s="69">
        <v>1</v>
      </c>
      <c r="B217" s="111">
        <v>2</v>
      </c>
      <c r="C217" s="111">
        <v>3</v>
      </c>
      <c r="D217" s="68">
        <v>4</v>
      </c>
      <c r="E217" s="68">
        <v>5</v>
      </c>
      <c r="F217" s="68">
        <v>6</v>
      </c>
      <c r="G217" s="120">
        <v>7</v>
      </c>
      <c r="H217" s="70">
        <v>8</v>
      </c>
      <c r="I217" s="70">
        <v>9</v>
      </c>
      <c r="J217" s="12"/>
      <c r="K217" s="12"/>
      <c r="L217" s="12"/>
      <c r="M217" s="12"/>
      <c r="N217" s="12"/>
      <c r="O217" s="12"/>
      <c r="P217" s="12"/>
      <c r="Q217" s="12"/>
      <c r="R217" s="12"/>
      <c r="S217" s="12"/>
      <c r="T217" s="12"/>
      <c r="U217" s="12"/>
      <c r="V217" s="12"/>
      <c r="W217" s="12"/>
      <c r="X217" s="12"/>
      <c r="Y217" s="12"/>
      <c r="Z217" s="12"/>
    </row>
    <row r="218" spans="1:26" s="9" customFormat="1" ht="26.25" customHeight="1">
      <c r="A218" s="185" t="s">
        <v>79</v>
      </c>
      <c r="B218" s="186" t="s">
        <v>189</v>
      </c>
      <c r="C218" s="187" t="s">
        <v>199</v>
      </c>
      <c r="D218" s="176" t="s">
        <v>299</v>
      </c>
      <c r="E218" s="188"/>
      <c r="F218" s="188"/>
      <c r="G218" s="189"/>
      <c r="H218" s="70"/>
      <c r="I218" s="70"/>
      <c r="J218" s="12"/>
      <c r="K218" s="12"/>
      <c r="L218" s="12"/>
      <c r="M218" s="12"/>
      <c r="N218" s="12"/>
      <c r="O218" s="12"/>
      <c r="P218" s="12"/>
      <c r="Q218" s="12"/>
      <c r="R218" s="12"/>
      <c r="S218" s="12"/>
      <c r="T218" s="12"/>
      <c r="U218" s="12"/>
      <c r="V218" s="12"/>
      <c r="W218" s="12"/>
      <c r="X218" s="12"/>
      <c r="Y218" s="12"/>
      <c r="Z218" s="12"/>
    </row>
    <row r="219" spans="1:26" s="9" customFormat="1" ht="24">
      <c r="A219" s="190" t="s">
        <v>361</v>
      </c>
      <c r="B219" s="219" t="s">
        <v>406</v>
      </c>
      <c r="C219" s="219"/>
      <c r="D219" s="220"/>
      <c r="E219" s="221">
        <v>30</v>
      </c>
      <c r="F219" s="221" t="s">
        <v>388</v>
      </c>
      <c r="G219" s="222">
        <v>46</v>
      </c>
      <c r="H219" s="222">
        <f>G219*E219</f>
        <v>1380</v>
      </c>
      <c r="I219" s="222">
        <f>H219*1.05</f>
        <v>1449</v>
      </c>
      <c r="J219" s="12"/>
      <c r="K219" s="12"/>
      <c r="L219" s="12"/>
      <c r="M219" s="12"/>
      <c r="N219" s="12"/>
      <c r="O219" s="12"/>
      <c r="P219" s="12"/>
      <c r="Q219" s="12"/>
      <c r="R219" s="12"/>
      <c r="S219" s="12"/>
      <c r="T219" s="12"/>
      <c r="U219" s="12"/>
      <c r="V219" s="12"/>
      <c r="W219" s="12"/>
      <c r="X219" s="12"/>
      <c r="Y219" s="12"/>
      <c r="Z219" s="12"/>
    </row>
    <row r="220" spans="1:26" s="9" customFormat="1" ht="24">
      <c r="A220" s="190" t="s">
        <v>362</v>
      </c>
      <c r="B220" s="219" t="s">
        <v>407</v>
      </c>
      <c r="C220" s="219"/>
      <c r="D220" s="220"/>
      <c r="E220" s="221">
        <v>24</v>
      </c>
      <c r="F220" s="221" t="s">
        <v>408</v>
      </c>
      <c r="G220" s="222">
        <v>63</v>
      </c>
      <c r="H220" s="222">
        <f t="shared" ref="H220:H221" si="8">G220*E220</f>
        <v>1512</v>
      </c>
      <c r="I220" s="222">
        <f t="shared" ref="I220" si="9">H220*1.05</f>
        <v>1587.6000000000001</v>
      </c>
      <c r="J220" s="12"/>
      <c r="K220" s="12"/>
      <c r="L220" s="12"/>
      <c r="M220" s="12"/>
      <c r="N220" s="12"/>
      <c r="O220" s="12"/>
      <c r="P220" s="12"/>
      <c r="Q220" s="12"/>
      <c r="R220" s="12"/>
      <c r="S220" s="12"/>
      <c r="T220" s="12"/>
      <c r="U220" s="12"/>
      <c r="V220" s="12"/>
      <c r="W220" s="12"/>
      <c r="X220" s="12"/>
      <c r="Y220" s="12"/>
      <c r="Z220" s="12"/>
    </row>
    <row r="221" spans="1:26" s="9" customFormat="1" ht="12">
      <c r="A221" s="190" t="s">
        <v>363</v>
      </c>
      <c r="B221" s="219" t="s">
        <v>409</v>
      </c>
      <c r="C221" s="219"/>
      <c r="D221" s="220"/>
      <c r="E221" s="221">
        <v>18</v>
      </c>
      <c r="F221" s="221" t="s">
        <v>410</v>
      </c>
      <c r="G221" s="222">
        <v>3</v>
      </c>
      <c r="H221" s="222">
        <f t="shared" si="8"/>
        <v>54</v>
      </c>
      <c r="I221" s="222">
        <f>H221*1.21</f>
        <v>65.34</v>
      </c>
      <c r="J221" s="12"/>
      <c r="K221" s="12"/>
      <c r="L221" s="12"/>
      <c r="M221" s="12"/>
      <c r="N221" s="12"/>
      <c r="O221" s="12"/>
      <c r="P221" s="12"/>
      <c r="Q221" s="12"/>
      <c r="R221" s="12"/>
      <c r="S221" s="12"/>
      <c r="T221" s="12"/>
      <c r="U221" s="12"/>
      <c r="V221" s="12"/>
      <c r="W221" s="12"/>
      <c r="X221" s="12"/>
      <c r="Y221" s="12"/>
      <c r="Z221" s="12"/>
    </row>
    <row r="222" spans="1:26" s="9" customFormat="1" ht="12">
      <c r="A222" s="308" t="s">
        <v>277</v>
      </c>
      <c r="B222" s="309"/>
      <c r="C222" s="309"/>
      <c r="D222" s="309"/>
      <c r="E222" s="309"/>
      <c r="F222" s="309"/>
      <c r="G222" s="310"/>
      <c r="H222" s="191">
        <f>SUM(H219:H221)</f>
        <v>2946</v>
      </c>
      <c r="I222" s="208">
        <f>SUM(I219:I221)</f>
        <v>3101.9400000000005</v>
      </c>
      <c r="J222" s="12"/>
      <c r="K222" s="12"/>
      <c r="L222" s="12"/>
      <c r="M222" s="12"/>
      <c r="N222" s="12"/>
      <c r="O222" s="12"/>
      <c r="P222" s="12"/>
      <c r="Q222" s="12"/>
      <c r="R222" s="12"/>
      <c r="S222" s="12"/>
      <c r="T222" s="12"/>
      <c r="U222" s="12"/>
      <c r="V222" s="12"/>
      <c r="W222" s="12"/>
      <c r="X222" s="12"/>
      <c r="Y222" s="12"/>
      <c r="Z222" s="12"/>
    </row>
    <row r="223" spans="1:26" s="8" customFormat="1" ht="16.5" customHeight="1">
      <c r="A223" s="262" t="s">
        <v>32</v>
      </c>
      <c r="B223" s="262"/>
      <c r="C223" s="262"/>
      <c r="D223" s="262"/>
      <c r="E223" s="262"/>
      <c r="F223" s="262"/>
      <c r="G223" s="262"/>
      <c r="H223" s="262"/>
      <c r="I223" s="262"/>
      <c r="J223" s="7"/>
    </row>
    <row r="224" spans="1:26" s="8" customFormat="1" ht="16.5" customHeight="1">
      <c r="A224" s="263" t="s">
        <v>257</v>
      </c>
      <c r="B224" s="263"/>
      <c r="C224" s="263"/>
      <c r="D224" s="263"/>
      <c r="E224" s="263"/>
      <c r="F224" s="263"/>
      <c r="G224" s="263"/>
      <c r="H224" s="263"/>
      <c r="I224" s="263"/>
      <c r="J224" s="7"/>
    </row>
    <row r="225" spans="1:14" s="8" customFormat="1" ht="16.5" customHeight="1">
      <c r="A225" s="263" t="s">
        <v>33</v>
      </c>
      <c r="B225" s="263"/>
      <c r="C225" s="263"/>
      <c r="D225" s="263"/>
      <c r="E225" s="263"/>
      <c r="F225" s="263"/>
      <c r="G225" s="263"/>
      <c r="H225" s="263"/>
      <c r="I225" s="263"/>
      <c r="J225" s="5"/>
      <c r="K225" s="5"/>
      <c r="L225" s="5"/>
    </row>
    <row r="226" spans="1:14" s="8" customFormat="1" ht="29.25" customHeight="1">
      <c r="A226" s="263" t="s">
        <v>259</v>
      </c>
      <c r="B226" s="263"/>
      <c r="C226" s="263"/>
      <c r="D226" s="263"/>
      <c r="E226" s="263"/>
      <c r="F226" s="263"/>
      <c r="G226" s="263"/>
      <c r="H226" s="263"/>
      <c r="I226" s="263"/>
      <c r="J226" s="126"/>
      <c r="K226" s="126"/>
      <c r="L226" s="126"/>
    </row>
    <row r="227" spans="1:14" s="8" customFormat="1" ht="16.5" customHeight="1">
      <c r="A227" s="263" t="s">
        <v>219</v>
      </c>
      <c r="B227" s="263"/>
      <c r="C227" s="263"/>
      <c r="D227" s="263"/>
      <c r="E227" s="263"/>
      <c r="F227" s="263"/>
      <c r="G227" s="263"/>
      <c r="H227" s="263"/>
      <c r="I227" s="263"/>
      <c r="J227" s="126"/>
      <c r="K227" s="126"/>
      <c r="L227" s="126"/>
    </row>
    <row r="228" spans="1:14" s="8" customFormat="1" ht="15.75" customHeight="1">
      <c r="A228" s="263" t="s">
        <v>266</v>
      </c>
      <c r="B228" s="263"/>
      <c r="C228" s="263"/>
      <c r="D228" s="263"/>
      <c r="E228" s="263"/>
      <c r="F228" s="263"/>
      <c r="G228" s="263"/>
      <c r="H228" s="263"/>
      <c r="I228" s="263"/>
      <c r="J228" s="5"/>
      <c r="K228" s="5"/>
      <c r="L228" s="5"/>
    </row>
    <row r="229" spans="1:14" s="9" customFormat="1" ht="16.5" customHeight="1">
      <c r="A229" s="278" t="s">
        <v>262</v>
      </c>
      <c r="B229" s="278"/>
      <c r="C229" s="278"/>
      <c r="D229" s="278"/>
      <c r="E229" s="278"/>
      <c r="F229" s="278"/>
      <c r="G229" s="278"/>
      <c r="H229" s="278"/>
      <c r="I229" s="278"/>
      <c r="J229" s="74"/>
      <c r="K229" s="74"/>
      <c r="L229" s="74"/>
      <c r="M229" s="74"/>
    </row>
    <row r="230" spans="1:14" customFormat="1" ht="99.6" customHeight="1">
      <c r="A230" s="72" t="s">
        <v>34</v>
      </c>
      <c r="B230" s="434" t="s">
        <v>35</v>
      </c>
      <c r="C230" s="435"/>
      <c r="D230" s="434" t="s">
        <v>36</v>
      </c>
      <c r="E230" s="436"/>
      <c r="F230" s="435"/>
      <c r="G230" s="397" t="s">
        <v>300</v>
      </c>
      <c r="H230" s="398"/>
      <c r="I230" s="399"/>
      <c r="J230" s="7"/>
      <c r="K230" s="7"/>
      <c r="L230" s="11"/>
      <c r="M230" s="11"/>
      <c r="N230" s="11"/>
    </row>
    <row r="231" spans="1:14" customFormat="1">
      <c r="A231" s="109" t="s">
        <v>85</v>
      </c>
      <c r="B231" s="397" t="s">
        <v>49</v>
      </c>
      <c r="C231" s="399"/>
      <c r="D231" s="444" t="s">
        <v>50</v>
      </c>
      <c r="E231" s="445"/>
      <c r="F231" s="446"/>
      <c r="G231" s="347"/>
      <c r="H231" s="348"/>
      <c r="I231" s="349"/>
      <c r="J231" s="7"/>
      <c r="K231" s="7"/>
      <c r="L231" s="11"/>
      <c r="M231" s="11"/>
      <c r="N231" s="11"/>
    </row>
    <row r="232" spans="1:14" customFormat="1" ht="60" customHeight="1">
      <c r="A232" s="28">
        <v>1</v>
      </c>
      <c r="B232" s="419" t="s">
        <v>103</v>
      </c>
      <c r="C232" s="420"/>
      <c r="D232" s="430" t="s">
        <v>226</v>
      </c>
      <c r="E232" s="431"/>
      <c r="F232" s="432"/>
      <c r="G232" s="324" t="s">
        <v>412</v>
      </c>
      <c r="H232" s="325"/>
      <c r="I232" s="326"/>
      <c r="J232" s="7"/>
      <c r="K232" s="7"/>
      <c r="L232" s="11"/>
      <c r="M232" s="11"/>
      <c r="N232" s="11"/>
    </row>
    <row r="233" spans="1:14" customFormat="1" ht="49.8" customHeight="1">
      <c r="A233" s="28">
        <v>2</v>
      </c>
      <c r="B233" s="419" t="s">
        <v>178</v>
      </c>
      <c r="C233" s="420"/>
      <c r="D233" s="419" t="s">
        <v>190</v>
      </c>
      <c r="E233" s="394"/>
      <c r="F233" s="395"/>
      <c r="G233" s="324" t="s">
        <v>413</v>
      </c>
      <c r="H233" s="325"/>
      <c r="I233" s="326"/>
      <c r="J233" s="7"/>
      <c r="K233" s="7"/>
      <c r="L233" s="11"/>
      <c r="M233" s="11"/>
      <c r="N233" s="11"/>
    </row>
    <row r="234" spans="1:14" customFormat="1" ht="48" customHeight="1">
      <c r="A234" s="28">
        <v>3</v>
      </c>
      <c r="B234" s="419" t="s">
        <v>48</v>
      </c>
      <c r="C234" s="440"/>
      <c r="D234" s="419" t="s">
        <v>198</v>
      </c>
      <c r="E234" s="424"/>
      <c r="F234" s="420"/>
      <c r="G234" s="324" t="s">
        <v>414</v>
      </c>
      <c r="H234" s="325"/>
      <c r="I234" s="326"/>
      <c r="J234" s="7"/>
      <c r="K234" s="7"/>
      <c r="L234" s="11"/>
      <c r="M234" s="11"/>
      <c r="N234" s="11"/>
    </row>
    <row r="235" spans="1:14" s="21" customFormat="1" ht="25.8" customHeight="1">
      <c r="A235" s="99">
        <v>4</v>
      </c>
      <c r="B235" s="419" t="s">
        <v>196</v>
      </c>
      <c r="C235" s="420"/>
      <c r="D235" s="419" t="s">
        <v>411</v>
      </c>
      <c r="E235" s="424"/>
      <c r="F235" s="420"/>
      <c r="G235" s="324" t="s">
        <v>415</v>
      </c>
      <c r="H235" s="325"/>
      <c r="I235" s="326"/>
      <c r="J235" s="7"/>
      <c r="K235" s="7"/>
      <c r="L235" s="24"/>
      <c r="M235" s="24"/>
      <c r="N235" s="24"/>
    </row>
    <row r="236" spans="1:14" s="22" customFormat="1" ht="23.4" customHeight="1">
      <c r="A236" s="99">
        <v>5</v>
      </c>
      <c r="B236" s="419" t="s">
        <v>124</v>
      </c>
      <c r="C236" s="420"/>
      <c r="D236" s="321" t="s">
        <v>193</v>
      </c>
      <c r="E236" s="322"/>
      <c r="F236" s="323"/>
      <c r="G236" s="324" t="s">
        <v>416</v>
      </c>
      <c r="H236" s="325"/>
      <c r="I236" s="326"/>
      <c r="J236" s="7"/>
      <c r="K236" s="7"/>
      <c r="L236" s="8"/>
      <c r="M236" s="8"/>
      <c r="N236" s="8"/>
    </row>
    <row r="237" spans="1:14" s="22" customFormat="1" ht="24" customHeight="1">
      <c r="A237" s="112">
        <v>6</v>
      </c>
      <c r="B237" s="206" t="s">
        <v>186</v>
      </c>
      <c r="C237" s="207"/>
      <c r="D237" s="321" t="s">
        <v>191</v>
      </c>
      <c r="E237" s="322"/>
      <c r="F237" s="323"/>
      <c r="G237" s="324" t="s">
        <v>417</v>
      </c>
      <c r="H237" s="325"/>
      <c r="I237" s="326"/>
      <c r="J237" s="7"/>
      <c r="K237" s="7"/>
      <c r="L237" s="8"/>
      <c r="M237" s="8"/>
      <c r="N237" s="8"/>
    </row>
    <row r="238" spans="1:14" s="22" customFormat="1" ht="26.4" customHeight="1">
      <c r="A238" s="28">
        <v>7</v>
      </c>
      <c r="B238" s="419" t="s">
        <v>194</v>
      </c>
      <c r="C238" s="440"/>
      <c r="D238" s="321" t="s">
        <v>195</v>
      </c>
      <c r="E238" s="322"/>
      <c r="F238" s="323"/>
      <c r="G238" s="324" t="s">
        <v>418</v>
      </c>
      <c r="H238" s="325"/>
      <c r="I238" s="326"/>
      <c r="J238" s="7"/>
      <c r="K238" s="7"/>
      <c r="L238" s="8"/>
      <c r="M238" s="8"/>
      <c r="N238" s="8"/>
    </row>
    <row r="239" spans="1:14" s="22" customFormat="1" ht="21.75" customHeight="1">
      <c r="A239" s="28">
        <v>8</v>
      </c>
      <c r="B239" s="419" t="s">
        <v>52</v>
      </c>
      <c r="C239" s="440"/>
      <c r="D239" s="321" t="s">
        <v>227</v>
      </c>
      <c r="E239" s="322"/>
      <c r="F239" s="323"/>
      <c r="G239" s="324" t="s">
        <v>419</v>
      </c>
      <c r="H239" s="325"/>
      <c r="I239" s="326"/>
      <c r="J239" s="7"/>
      <c r="K239" s="7"/>
      <c r="L239" s="8"/>
      <c r="M239" s="8"/>
      <c r="N239" s="8"/>
    </row>
    <row r="240" spans="1:14" s="22" customFormat="1" ht="35.4" customHeight="1">
      <c r="A240" s="28">
        <v>9</v>
      </c>
      <c r="B240" s="419" t="s">
        <v>185</v>
      </c>
      <c r="C240" s="440"/>
      <c r="D240" s="321" t="s">
        <v>192</v>
      </c>
      <c r="E240" s="322"/>
      <c r="F240" s="323"/>
      <c r="G240" s="324" t="s">
        <v>420</v>
      </c>
      <c r="H240" s="325"/>
      <c r="I240" s="326"/>
      <c r="J240" s="7"/>
      <c r="K240" s="7"/>
      <c r="L240" s="8"/>
      <c r="M240" s="8"/>
      <c r="N240" s="8"/>
    </row>
    <row r="241" spans="1:26" s="22" customFormat="1" ht="24" customHeight="1">
      <c r="A241" s="28">
        <v>10</v>
      </c>
      <c r="B241" s="419" t="s">
        <v>55</v>
      </c>
      <c r="C241" s="420"/>
      <c r="D241" s="419" t="s">
        <v>197</v>
      </c>
      <c r="E241" s="424"/>
      <c r="F241" s="420"/>
      <c r="G241" s="441" t="s">
        <v>421</v>
      </c>
      <c r="H241" s="442"/>
      <c r="I241" s="443"/>
      <c r="J241" s="7"/>
      <c r="K241" s="7"/>
      <c r="L241" s="8"/>
      <c r="M241" s="8"/>
      <c r="N241" s="8"/>
    </row>
    <row r="242" spans="1:26" s="8" customFormat="1">
      <c r="A242" s="7"/>
      <c r="B242" s="7"/>
      <c r="C242" s="7"/>
      <c r="D242" s="14"/>
      <c r="E242" s="7"/>
      <c r="F242" s="7"/>
      <c r="G242" s="7"/>
      <c r="H242" s="7"/>
      <c r="I242" s="7"/>
      <c r="J242" s="7"/>
    </row>
    <row r="243" spans="1:26" s="8" customFormat="1" ht="18.75" customHeight="1">
      <c r="A243" s="327" t="s">
        <v>43</v>
      </c>
      <c r="B243" s="327"/>
      <c r="C243" s="327"/>
      <c r="D243" s="327"/>
      <c r="E243" s="327"/>
      <c r="F243" s="327"/>
      <c r="G243" s="19"/>
      <c r="H243" s="19"/>
      <c r="I243" s="19"/>
      <c r="J243" s="7"/>
    </row>
    <row r="244" spans="1:26" s="8" customFormat="1">
      <c r="A244" s="7"/>
      <c r="B244" s="7"/>
      <c r="C244" s="7"/>
      <c r="D244" s="14"/>
      <c r="E244" s="7"/>
      <c r="F244" s="7"/>
      <c r="G244" s="7"/>
      <c r="H244" s="7"/>
      <c r="I244" s="7"/>
      <c r="J244" s="7"/>
    </row>
    <row r="245" spans="1:26" s="8" customFormat="1" ht="81.75" customHeight="1">
      <c r="A245" s="25" t="s">
        <v>0</v>
      </c>
      <c r="B245" s="26" t="s">
        <v>1</v>
      </c>
      <c r="C245" s="26" t="s">
        <v>2</v>
      </c>
      <c r="D245" s="26" t="s">
        <v>3</v>
      </c>
      <c r="E245" s="26" t="s">
        <v>4</v>
      </c>
      <c r="F245" s="26" t="s">
        <v>5</v>
      </c>
      <c r="G245" s="26" t="s">
        <v>6</v>
      </c>
      <c r="H245" s="26" t="s">
        <v>7</v>
      </c>
      <c r="I245" s="26" t="s">
        <v>8</v>
      </c>
      <c r="J245" s="7"/>
    </row>
    <row r="246" spans="1:26" s="8" customFormat="1">
      <c r="A246" s="27">
        <v>1</v>
      </c>
      <c r="B246" s="28">
        <v>2</v>
      </c>
      <c r="C246" s="29">
        <v>3</v>
      </c>
      <c r="D246" s="28">
        <v>4</v>
      </c>
      <c r="E246" s="29">
        <v>5</v>
      </c>
      <c r="F246" s="29">
        <v>6</v>
      </c>
      <c r="G246" s="29">
        <v>7</v>
      </c>
      <c r="H246" s="29">
        <v>8</v>
      </c>
      <c r="I246" s="29">
        <v>9</v>
      </c>
      <c r="J246" s="7"/>
    </row>
    <row r="247" spans="1:26" s="8" customFormat="1" ht="59.25" customHeight="1">
      <c r="A247" s="30" t="s">
        <v>73</v>
      </c>
      <c r="B247" s="31" t="s">
        <v>56</v>
      </c>
      <c r="C247" s="31" t="s">
        <v>172</v>
      </c>
      <c r="D247" s="45">
        <f>4700+3000</f>
        <v>7700</v>
      </c>
      <c r="E247" s="45">
        <v>77</v>
      </c>
      <c r="F247" s="45" t="s">
        <v>422</v>
      </c>
      <c r="G247" s="192">
        <v>10.5</v>
      </c>
      <c r="H247" s="192">
        <f>G247*E247</f>
        <v>808.5</v>
      </c>
      <c r="I247" s="192">
        <f>H247*1.05</f>
        <v>848.92500000000007</v>
      </c>
      <c r="J247" s="7"/>
    </row>
    <row r="248" spans="1:26" s="9" customFormat="1" ht="15.75" customHeight="1">
      <c r="A248" s="311" t="s">
        <v>276</v>
      </c>
      <c r="B248" s="312"/>
      <c r="C248" s="312"/>
      <c r="D248" s="312"/>
      <c r="E248" s="312"/>
      <c r="F248" s="312"/>
      <c r="G248" s="313"/>
      <c r="H248" s="193">
        <f>SUM(H247)</f>
        <v>808.5</v>
      </c>
      <c r="I248" s="193">
        <f>SUM(I247)</f>
        <v>848.92500000000007</v>
      </c>
      <c r="J248" s="12"/>
      <c r="K248" s="12"/>
      <c r="L248" s="12"/>
      <c r="M248" s="12"/>
      <c r="N248" s="12"/>
      <c r="O248" s="12"/>
      <c r="P248" s="12"/>
      <c r="Q248" s="12"/>
      <c r="R248" s="12"/>
      <c r="S248" s="12"/>
      <c r="T248" s="12"/>
      <c r="U248" s="12"/>
      <c r="V248" s="12"/>
      <c r="W248" s="12"/>
      <c r="X248" s="12"/>
      <c r="Y248" s="12"/>
      <c r="Z248" s="12"/>
    </row>
    <row r="249" spans="1:26" s="8" customFormat="1" ht="45" customHeight="1">
      <c r="A249" s="30" t="s">
        <v>217</v>
      </c>
      <c r="B249" s="31" t="s">
        <v>44</v>
      </c>
      <c r="C249" s="31" t="s">
        <v>173</v>
      </c>
      <c r="D249" s="45">
        <f>3800+1000</f>
        <v>4800</v>
      </c>
      <c r="E249" s="45">
        <v>48</v>
      </c>
      <c r="F249" s="45" t="s">
        <v>422</v>
      </c>
      <c r="G249" s="192">
        <v>18.899999999999999</v>
      </c>
      <c r="H249" s="192">
        <f>G249*E249</f>
        <v>907.19999999999993</v>
      </c>
      <c r="I249" s="192">
        <f>H249*1.05</f>
        <v>952.56</v>
      </c>
      <c r="J249" s="7"/>
    </row>
    <row r="250" spans="1:26" s="9" customFormat="1" ht="15.75" customHeight="1">
      <c r="A250" s="311" t="s">
        <v>275</v>
      </c>
      <c r="B250" s="312"/>
      <c r="C250" s="312"/>
      <c r="D250" s="312"/>
      <c r="E250" s="312"/>
      <c r="F250" s="312"/>
      <c r="G250" s="313"/>
      <c r="H250" s="193">
        <f>SUM(H249)</f>
        <v>907.19999999999993</v>
      </c>
      <c r="I250" s="193">
        <f>SUM(I249)</f>
        <v>952.56</v>
      </c>
      <c r="J250" s="12"/>
      <c r="K250" s="12"/>
      <c r="L250" s="12"/>
      <c r="M250" s="12"/>
      <c r="N250" s="12"/>
      <c r="O250" s="12"/>
      <c r="P250" s="12"/>
      <c r="Q250" s="12"/>
      <c r="R250" s="12"/>
      <c r="S250" s="12"/>
      <c r="T250" s="12"/>
      <c r="U250" s="12"/>
      <c r="V250" s="12"/>
      <c r="W250" s="12"/>
      <c r="X250" s="12"/>
      <c r="Y250" s="12"/>
      <c r="Z250" s="12"/>
    </row>
    <row r="251" spans="1:26" s="8" customFormat="1" ht="136.19999999999999" customHeight="1">
      <c r="A251" s="30" t="s">
        <v>247</v>
      </c>
      <c r="B251" s="31" t="s">
        <v>57</v>
      </c>
      <c r="C251" s="31" t="s">
        <v>174</v>
      </c>
      <c r="D251" s="45">
        <v>650</v>
      </c>
      <c r="E251" s="195">
        <v>26</v>
      </c>
      <c r="F251" s="195" t="s">
        <v>423</v>
      </c>
      <c r="G251" s="196">
        <v>19</v>
      </c>
      <c r="H251" s="196">
        <f>G251*E251</f>
        <v>494</v>
      </c>
      <c r="I251" s="196">
        <f>H251*1.05</f>
        <v>518.70000000000005</v>
      </c>
      <c r="J251" s="7"/>
    </row>
    <row r="252" spans="1:26" s="9" customFormat="1" ht="15.75" customHeight="1">
      <c r="A252" s="311" t="s">
        <v>274</v>
      </c>
      <c r="B252" s="312"/>
      <c r="C252" s="312"/>
      <c r="D252" s="312"/>
      <c r="E252" s="312"/>
      <c r="F252" s="312"/>
      <c r="G252" s="313"/>
      <c r="H252" s="193">
        <f>SUM(H251)</f>
        <v>494</v>
      </c>
      <c r="I252" s="193">
        <f>SUM(I251)</f>
        <v>518.70000000000005</v>
      </c>
      <c r="J252" s="12"/>
      <c r="K252" s="12"/>
      <c r="L252" s="12"/>
      <c r="M252" s="12"/>
      <c r="N252" s="12"/>
      <c r="O252" s="12"/>
      <c r="P252" s="12"/>
      <c r="Q252" s="12"/>
      <c r="R252" s="12"/>
      <c r="S252" s="12"/>
      <c r="T252" s="12"/>
      <c r="U252" s="12"/>
      <c r="V252" s="12"/>
      <c r="W252" s="12"/>
      <c r="X252" s="12"/>
      <c r="Y252" s="12"/>
      <c r="Z252" s="12"/>
    </row>
    <row r="253" spans="1:26" s="8" customFormat="1" ht="43.8" customHeight="1">
      <c r="A253" s="30" t="s">
        <v>74</v>
      </c>
      <c r="B253" s="31" t="s">
        <v>58</v>
      </c>
      <c r="C253" s="31" t="s">
        <v>59</v>
      </c>
      <c r="D253" s="45">
        <v>1400</v>
      </c>
      <c r="E253" s="45">
        <v>56</v>
      </c>
      <c r="F253" s="45" t="s">
        <v>423</v>
      </c>
      <c r="G253" s="192">
        <v>17.8</v>
      </c>
      <c r="H253" s="192">
        <f>G253*E253</f>
        <v>996.80000000000007</v>
      </c>
      <c r="I253" s="192">
        <f>H253*1.05</f>
        <v>1046.6400000000001</v>
      </c>
      <c r="J253" s="7"/>
    </row>
    <row r="254" spans="1:26" s="9" customFormat="1" ht="15.75" customHeight="1">
      <c r="A254" s="311" t="s">
        <v>273</v>
      </c>
      <c r="B254" s="312"/>
      <c r="C254" s="312"/>
      <c r="D254" s="312"/>
      <c r="E254" s="312"/>
      <c r="F254" s="312"/>
      <c r="G254" s="320"/>
      <c r="H254" s="193">
        <f>SUM(H253)</f>
        <v>996.80000000000007</v>
      </c>
      <c r="I254" s="194">
        <f>SUM(I253)</f>
        <v>1046.6400000000001</v>
      </c>
      <c r="J254" s="12"/>
      <c r="K254" s="12"/>
      <c r="L254" s="12"/>
      <c r="M254" s="12"/>
      <c r="N254" s="12"/>
      <c r="O254" s="12"/>
      <c r="P254" s="12"/>
      <c r="Q254" s="12"/>
      <c r="R254" s="12"/>
      <c r="S254" s="12"/>
      <c r="T254" s="12"/>
      <c r="U254" s="12"/>
      <c r="V254" s="12"/>
      <c r="W254" s="12"/>
      <c r="X254" s="12"/>
      <c r="Y254" s="12"/>
      <c r="Z254" s="12"/>
    </row>
    <row r="255" spans="1:26" s="8" customFormat="1" ht="112.2" customHeight="1">
      <c r="A255" s="30" t="s">
        <v>248</v>
      </c>
      <c r="B255" s="38" t="s">
        <v>187</v>
      </c>
      <c r="C255" s="31" t="s">
        <v>188</v>
      </c>
      <c r="D255" s="45">
        <v>100</v>
      </c>
      <c r="E255" s="195">
        <v>4</v>
      </c>
      <c r="F255" s="195" t="s">
        <v>423</v>
      </c>
      <c r="G255" s="196">
        <v>15.4</v>
      </c>
      <c r="H255" s="196">
        <f>G255*E255</f>
        <v>61.6</v>
      </c>
      <c r="I255" s="196">
        <f>H255*1.05</f>
        <v>64.680000000000007</v>
      </c>
      <c r="J255" s="7"/>
    </row>
    <row r="256" spans="1:26" s="9" customFormat="1" ht="15.75" customHeight="1">
      <c r="A256" s="311" t="s">
        <v>272</v>
      </c>
      <c r="B256" s="312"/>
      <c r="C256" s="312"/>
      <c r="D256" s="312"/>
      <c r="E256" s="312"/>
      <c r="F256" s="312"/>
      <c r="G256" s="313"/>
      <c r="H256" s="193">
        <f>SUM(H255)</f>
        <v>61.6</v>
      </c>
      <c r="I256" s="193">
        <f>SUM(I255)</f>
        <v>64.680000000000007</v>
      </c>
      <c r="J256" s="12"/>
      <c r="K256" s="12"/>
      <c r="L256" s="12"/>
      <c r="M256" s="12"/>
      <c r="N256" s="12"/>
      <c r="O256" s="12"/>
      <c r="P256" s="12"/>
      <c r="Q256" s="12"/>
      <c r="R256" s="12"/>
      <c r="S256" s="12"/>
      <c r="T256" s="12"/>
      <c r="U256" s="12"/>
      <c r="V256" s="12"/>
      <c r="W256" s="12"/>
      <c r="X256" s="12"/>
      <c r="Y256" s="12"/>
      <c r="Z256" s="12"/>
    </row>
    <row r="257" spans="1:26" s="8" customFormat="1" ht="15" customHeight="1">
      <c r="A257" s="30" t="s">
        <v>75</v>
      </c>
      <c r="B257" s="31" t="s">
        <v>61</v>
      </c>
      <c r="C257" s="31" t="s">
        <v>60</v>
      </c>
      <c r="D257" s="45">
        <v>1600</v>
      </c>
      <c r="E257" s="45">
        <v>64</v>
      </c>
      <c r="F257" s="45" t="s">
        <v>423</v>
      </c>
      <c r="G257" s="192">
        <v>25</v>
      </c>
      <c r="H257" s="192">
        <f>+G257*E257</f>
        <v>1600</v>
      </c>
      <c r="I257" s="192">
        <f t="shared" ref="I257:I258" si="10">H257*1.05</f>
        <v>1680</v>
      </c>
      <c r="J257" s="7"/>
    </row>
    <row r="258" spans="1:26" s="9" customFormat="1" ht="15.75" customHeight="1">
      <c r="A258" s="317" t="s">
        <v>271</v>
      </c>
      <c r="B258" s="318"/>
      <c r="C258" s="318"/>
      <c r="D258" s="318"/>
      <c r="E258" s="318"/>
      <c r="F258" s="318"/>
      <c r="G258" s="319"/>
      <c r="H258" s="197">
        <f>SUM(H257)</f>
        <v>1600</v>
      </c>
      <c r="I258" s="197">
        <f t="shared" si="10"/>
        <v>1680</v>
      </c>
      <c r="J258" s="12"/>
      <c r="K258" s="12"/>
      <c r="L258" s="12"/>
      <c r="M258" s="12"/>
      <c r="N258" s="12"/>
      <c r="O258" s="12"/>
      <c r="P258" s="12"/>
      <c r="Q258" s="12"/>
      <c r="R258" s="12"/>
      <c r="S258" s="12"/>
      <c r="T258" s="12"/>
      <c r="U258" s="12"/>
      <c r="V258" s="12"/>
      <c r="W258" s="12"/>
      <c r="X258" s="12"/>
      <c r="Y258" s="12"/>
      <c r="Z258" s="12"/>
    </row>
    <row r="259" spans="1:26" s="8" customFormat="1" ht="15" customHeight="1">
      <c r="A259" s="235" t="s">
        <v>76</v>
      </c>
      <c r="B259" s="236" t="s">
        <v>177</v>
      </c>
      <c r="C259" s="237" t="s">
        <v>60</v>
      </c>
      <c r="D259" s="195">
        <v>300</v>
      </c>
      <c r="E259" s="195">
        <v>12</v>
      </c>
      <c r="F259" s="195" t="s">
        <v>423</v>
      </c>
      <c r="G259" s="196">
        <v>50</v>
      </c>
      <c r="H259" s="196">
        <f>G259*E259</f>
        <v>600</v>
      </c>
      <c r="I259" s="196">
        <f>H259*1.05</f>
        <v>630</v>
      </c>
      <c r="J259" s="7"/>
    </row>
    <row r="260" spans="1:26" s="9" customFormat="1" ht="15.6" customHeight="1">
      <c r="A260" s="315" t="s">
        <v>270</v>
      </c>
      <c r="B260" s="316"/>
      <c r="C260" s="316"/>
      <c r="D260" s="316"/>
      <c r="E260" s="316"/>
      <c r="F260" s="316"/>
      <c r="G260" s="314"/>
      <c r="H260" s="238">
        <f>SUM(H259)</f>
        <v>600</v>
      </c>
      <c r="I260" s="238">
        <f>SUM(I259)</f>
        <v>630</v>
      </c>
      <c r="J260" s="12"/>
      <c r="K260" s="12"/>
      <c r="L260" s="12"/>
      <c r="M260" s="12"/>
      <c r="N260" s="12"/>
      <c r="O260" s="12"/>
      <c r="P260" s="12"/>
      <c r="Q260" s="12"/>
      <c r="R260" s="12"/>
      <c r="S260" s="12"/>
      <c r="T260" s="12"/>
      <c r="U260" s="12"/>
      <c r="V260" s="12"/>
      <c r="W260" s="12"/>
      <c r="X260" s="12"/>
      <c r="Y260" s="12"/>
      <c r="Z260" s="12"/>
    </row>
    <row r="261" spans="1:26" s="8" customFormat="1" ht="15" customHeight="1">
      <c r="A261" s="30" t="s">
        <v>77</v>
      </c>
      <c r="B261" s="39" t="s">
        <v>176</v>
      </c>
      <c r="C261" s="31" t="s">
        <v>60</v>
      </c>
      <c r="D261" s="45">
        <v>200</v>
      </c>
      <c r="E261" s="198">
        <v>8</v>
      </c>
      <c r="F261" s="198" t="s">
        <v>423</v>
      </c>
      <c r="G261" s="199">
        <v>25</v>
      </c>
      <c r="H261" s="199">
        <f>G261*E261</f>
        <v>200</v>
      </c>
      <c r="I261" s="199">
        <f>H261*1.05</f>
        <v>210</v>
      </c>
      <c r="J261" s="7"/>
    </row>
    <row r="262" spans="1:26" s="9" customFormat="1" ht="15.75" customHeight="1">
      <c r="A262" s="308" t="s">
        <v>269</v>
      </c>
      <c r="B262" s="309"/>
      <c r="C262" s="309"/>
      <c r="D262" s="309"/>
      <c r="E262" s="309"/>
      <c r="F262" s="309"/>
      <c r="G262" s="314"/>
      <c r="H262" s="193">
        <f>SUM(H261)</f>
        <v>200</v>
      </c>
      <c r="I262" s="193">
        <f>SUM(I261)</f>
        <v>210</v>
      </c>
      <c r="J262" s="12"/>
      <c r="K262" s="12"/>
      <c r="L262" s="12"/>
      <c r="M262" s="12"/>
      <c r="N262" s="12"/>
      <c r="O262" s="12"/>
      <c r="P262" s="12"/>
      <c r="Q262" s="12"/>
      <c r="R262" s="12"/>
      <c r="S262" s="12"/>
      <c r="T262" s="12"/>
      <c r="U262" s="12"/>
      <c r="V262" s="12"/>
      <c r="W262" s="12"/>
      <c r="X262" s="12"/>
      <c r="Y262" s="12"/>
      <c r="Z262" s="12"/>
    </row>
    <row r="263" spans="1:26" s="8" customFormat="1" ht="27.75" customHeight="1">
      <c r="A263" s="30" t="s">
        <v>249</v>
      </c>
      <c r="B263" s="31" t="s">
        <v>62</v>
      </c>
      <c r="C263" s="31" t="s">
        <v>25</v>
      </c>
      <c r="D263" s="45">
        <v>260</v>
      </c>
      <c r="E263" s="45">
        <v>26</v>
      </c>
      <c r="F263" s="45" t="s">
        <v>424</v>
      </c>
      <c r="G263" s="192">
        <v>20.3</v>
      </c>
      <c r="H263" s="192">
        <f>G263*E263</f>
        <v>527.80000000000007</v>
      </c>
      <c r="I263" s="192">
        <f>H263*1.05</f>
        <v>554.19000000000005</v>
      </c>
      <c r="J263" s="7"/>
    </row>
    <row r="264" spans="1:26" s="9" customFormat="1" ht="15.75" customHeight="1">
      <c r="A264" s="311" t="s">
        <v>268</v>
      </c>
      <c r="B264" s="312"/>
      <c r="C264" s="312"/>
      <c r="D264" s="312"/>
      <c r="E264" s="312"/>
      <c r="F264" s="312"/>
      <c r="G264" s="313"/>
      <c r="H264" s="193">
        <f>SUM(H263)</f>
        <v>527.80000000000007</v>
      </c>
      <c r="I264" s="193">
        <f>SUM(I263)</f>
        <v>554.19000000000005</v>
      </c>
      <c r="J264" s="12"/>
      <c r="K264" s="12"/>
      <c r="L264" s="12"/>
      <c r="M264" s="12"/>
      <c r="N264" s="12"/>
      <c r="O264" s="12"/>
      <c r="P264" s="12"/>
      <c r="Q264" s="12"/>
      <c r="R264" s="12"/>
      <c r="S264" s="12"/>
      <c r="T264" s="12"/>
      <c r="U264" s="12"/>
      <c r="V264" s="12"/>
      <c r="W264" s="12"/>
      <c r="X264" s="12"/>
      <c r="Y264" s="12"/>
      <c r="Z264" s="12"/>
    </row>
    <row r="265" spans="1:26" s="8" customFormat="1" ht="52.8">
      <c r="A265" s="30" t="s">
        <v>250</v>
      </c>
      <c r="B265" s="31" t="s">
        <v>45</v>
      </c>
      <c r="C265" s="31" t="s">
        <v>46</v>
      </c>
      <c r="D265" s="45">
        <v>5000</v>
      </c>
      <c r="E265" s="45">
        <v>200</v>
      </c>
      <c r="F265" s="45" t="s">
        <v>423</v>
      </c>
      <c r="G265" s="192">
        <v>23.3</v>
      </c>
      <c r="H265" s="200">
        <f>G265*E265</f>
        <v>4660</v>
      </c>
      <c r="I265" s="200">
        <f>H265*1.05</f>
        <v>4893</v>
      </c>
      <c r="J265" s="7"/>
    </row>
    <row r="266" spans="1:26" s="9" customFormat="1" ht="15.75" customHeight="1">
      <c r="A266" s="311" t="s">
        <v>267</v>
      </c>
      <c r="B266" s="312"/>
      <c r="C266" s="312"/>
      <c r="D266" s="312"/>
      <c r="E266" s="312"/>
      <c r="F266" s="312"/>
      <c r="G266" s="313"/>
      <c r="H266" s="201">
        <f>SUM(H265)</f>
        <v>4660</v>
      </c>
      <c r="I266" s="201">
        <f>SUM(I265)</f>
        <v>4893</v>
      </c>
      <c r="J266" s="12"/>
      <c r="K266" s="12"/>
      <c r="L266" s="12"/>
      <c r="M266" s="12"/>
      <c r="N266" s="12"/>
      <c r="O266" s="12"/>
      <c r="P266" s="12"/>
      <c r="Q266" s="12"/>
      <c r="R266" s="12"/>
      <c r="S266" s="12"/>
      <c r="T266" s="12"/>
      <c r="U266" s="12"/>
      <c r="V266" s="12"/>
      <c r="W266" s="12"/>
      <c r="X266" s="12"/>
      <c r="Y266" s="12"/>
      <c r="Z266" s="12"/>
    </row>
    <row r="267" spans="1:26" s="8" customFormat="1">
      <c r="A267" s="113"/>
      <c r="B267" s="113"/>
      <c r="C267" s="113"/>
      <c r="D267" s="114"/>
      <c r="E267" s="113"/>
      <c r="F267" s="113"/>
      <c r="G267" s="113"/>
      <c r="H267" s="44"/>
      <c r="I267" s="44"/>
      <c r="J267" s="7"/>
    </row>
  </sheetData>
  <mergeCells count="328">
    <mergeCell ref="A97:I97"/>
    <mergeCell ref="A155:I155"/>
    <mergeCell ref="A156:I156"/>
    <mergeCell ref="A157:I157"/>
    <mergeCell ref="A158:I158"/>
    <mergeCell ref="A159:I159"/>
    <mergeCell ref="A160:I160"/>
    <mergeCell ref="K192:M192"/>
    <mergeCell ref="B100:C100"/>
    <mergeCell ref="G132:I132"/>
    <mergeCell ref="B103:C103"/>
    <mergeCell ref="D100:F100"/>
    <mergeCell ref="G100:I100"/>
    <mergeCell ref="G137:I137"/>
    <mergeCell ref="B133:C133"/>
    <mergeCell ref="D133:F133"/>
    <mergeCell ref="G133:I133"/>
    <mergeCell ref="B99:C99"/>
    <mergeCell ref="D99:F99"/>
    <mergeCell ref="B105:C105"/>
    <mergeCell ref="D109:F109"/>
    <mergeCell ref="G109:I109"/>
    <mergeCell ref="B106:C106"/>
    <mergeCell ref="A188:I188"/>
    <mergeCell ref="A43:G43"/>
    <mergeCell ref="A73:F73"/>
    <mergeCell ref="A72:G72"/>
    <mergeCell ref="A70:G70"/>
    <mergeCell ref="A68:G68"/>
    <mergeCell ref="A66:G66"/>
    <mergeCell ref="A59:G59"/>
    <mergeCell ref="A75:F75"/>
    <mergeCell ref="A96:I96"/>
    <mergeCell ref="A91:G91"/>
    <mergeCell ref="B201:C201"/>
    <mergeCell ref="D201:F201"/>
    <mergeCell ref="G201:I201"/>
    <mergeCell ref="B202:C202"/>
    <mergeCell ref="D202:F202"/>
    <mergeCell ref="G202:I202"/>
    <mergeCell ref="G197:I197"/>
    <mergeCell ref="D195:F195"/>
    <mergeCell ref="D197:F197"/>
    <mergeCell ref="A189:I189"/>
    <mergeCell ref="A190:I190"/>
    <mergeCell ref="A191:I191"/>
    <mergeCell ref="A192:I192"/>
    <mergeCell ref="G196:I196"/>
    <mergeCell ref="B197:C197"/>
    <mergeCell ref="B200:C200"/>
    <mergeCell ref="D200:F200"/>
    <mergeCell ref="G200:I200"/>
    <mergeCell ref="A194:I194"/>
    <mergeCell ref="B231:C231"/>
    <mergeCell ref="D231:F231"/>
    <mergeCell ref="G231:I231"/>
    <mergeCell ref="B207:C207"/>
    <mergeCell ref="B211:C211"/>
    <mergeCell ref="D211:F211"/>
    <mergeCell ref="G211:I211"/>
    <mergeCell ref="A227:I227"/>
    <mergeCell ref="A228:I228"/>
    <mergeCell ref="A223:I223"/>
    <mergeCell ref="A224:I224"/>
    <mergeCell ref="A225:I225"/>
    <mergeCell ref="A226:I226"/>
    <mergeCell ref="A213:I213"/>
    <mergeCell ref="B234:C234"/>
    <mergeCell ref="D234:F234"/>
    <mergeCell ref="B241:C241"/>
    <mergeCell ref="D241:F241"/>
    <mergeCell ref="G241:I241"/>
    <mergeCell ref="G234:I234"/>
    <mergeCell ref="B235:C235"/>
    <mergeCell ref="D235:F235"/>
    <mergeCell ref="G235:I235"/>
    <mergeCell ref="B236:C236"/>
    <mergeCell ref="D236:F236"/>
    <mergeCell ref="G236:I236"/>
    <mergeCell ref="D237:F237"/>
    <mergeCell ref="G237:I237"/>
    <mergeCell ref="B238:C238"/>
    <mergeCell ref="D238:F238"/>
    <mergeCell ref="G238:I238"/>
    <mergeCell ref="B240:C240"/>
    <mergeCell ref="B239:C239"/>
    <mergeCell ref="D239:F239"/>
    <mergeCell ref="G239:I239"/>
    <mergeCell ref="B232:C232"/>
    <mergeCell ref="D232:F232"/>
    <mergeCell ref="G232:I232"/>
    <mergeCell ref="B233:C233"/>
    <mergeCell ref="D233:F233"/>
    <mergeCell ref="G233:I233"/>
    <mergeCell ref="A215:M215"/>
    <mergeCell ref="D203:F203"/>
    <mergeCell ref="G203:I203"/>
    <mergeCell ref="B209:C209"/>
    <mergeCell ref="D209:F209"/>
    <mergeCell ref="G209:I209"/>
    <mergeCell ref="B230:C230"/>
    <mergeCell ref="D230:F230"/>
    <mergeCell ref="G230:I230"/>
    <mergeCell ref="B210:C210"/>
    <mergeCell ref="D210:F210"/>
    <mergeCell ref="G204:I204"/>
    <mergeCell ref="B205:C205"/>
    <mergeCell ref="D205:F205"/>
    <mergeCell ref="G205:I205"/>
    <mergeCell ref="B206:C206"/>
    <mergeCell ref="D206:F206"/>
    <mergeCell ref="G206:I206"/>
    <mergeCell ref="B102:C102"/>
    <mergeCell ref="B108:C108"/>
    <mergeCell ref="G131:I131"/>
    <mergeCell ref="B132:C132"/>
    <mergeCell ref="G134:I134"/>
    <mergeCell ref="B114:E114"/>
    <mergeCell ref="G136:I136"/>
    <mergeCell ref="F114:I114"/>
    <mergeCell ref="D105:F105"/>
    <mergeCell ref="G105:I105"/>
    <mergeCell ref="B104:C104"/>
    <mergeCell ref="D108:F108"/>
    <mergeCell ref="D103:F103"/>
    <mergeCell ref="G103:I103"/>
    <mergeCell ref="G99:I99"/>
    <mergeCell ref="D174:F174"/>
    <mergeCell ref="D107:F107"/>
    <mergeCell ref="G107:I107"/>
    <mergeCell ref="D102:F102"/>
    <mergeCell ref="G102:I102"/>
    <mergeCell ref="D106:F106"/>
    <mergeCell ref="G106:I106"/>
    <mergeCell ref="B107:C107"/>
    <mergeCell ref="D104:F104"/>
    <mergeCell ref="G104:I104"/>
    <mergeCell ref="B139:C139"/>
    <mergeCell ref="D139:F139"/>
    <mergeCell ref="D141:F141"/>
    <mergeCell ref="G141:I141"/>
    <mergeCell ref="G170:I170"/>
    <mergeCell ref="D143:F143"/>
    <mergeCell ref="G143:I143"/>
    <mergeCell ref="G139:I139"/>
    <mergeCell ref="G140:I140"/>
    <mergeCell ref="D140:F140"/>
    <mergeCell ref="B140:C140"/>
    <mergeCell ref="G108:I108"/>
    <mergeCell ref="A111:F111"/>
    <mergeCell ref="G179:I179"/>
    <mergeCell ref="A212:I212"/>
    <mergeCell ref="G195:I195"/>
    <mergeCell ref="B196:C196"/>
    <mergeCell ref="D196:F196"/>
    <mergeCell ref="A178:M178"/>
    <mergeCell ref="D207:F207"/>
    <mergeCell ref="G207:I207"/>
    <mergeCell ref="B208:C208"/>
    <mergeCell ref="D208:F208"/>
    <mergeCell ref="B195:C195"/>
    <mergeCell ref="G208:I208"/>
    <mergeCell ref="B198:C198"/>
    <mergeCell ref="D198:F198"/>
    <mergeCell ref="G198:I198"/>
    <mergeCell ref="B199:C199"/>
    <mergeCell ref="D199:F199"/>
    <mergeCell ref="G199:I199"/>
    <mergeCell ref="G210:I210"/>
    <mergeCell ref="B204:C204"/>
    <mergeCell ref="D204:F204"/>
    <mergeCell ref="B203:C203"/>
    <mergeCell ref="A186:I186"/>
    <mergeCell ref="A187:I187"/>
    <mergeCell ref="D170:F170"/>
    <mergeCell ref="B166:C166"/>
    <mergeCell ref="D166:F166"/>
    <mergeCell ref="G166:I166"/>
    <mergeCell ref="B167:C167"/>
    <mergeCell ref="D167:F167"/>
    <mergeCell ref="G167:I167"/>
    <mergeCell ref="B141:C141"/>
    <mergeCell ref="B142:C142"/>
    <mergeCell ref="D142:F142"/>
    <mergeCell ref="G138:I138"/>
    <mergeCell ref="A112:F112"/>
    <mergeCell ref="G142:I142"/>
    <mergeCell ref="B143:C143"/>
    <mergeCell ref="D164:F164"/>
    <mergeCell ref="G164:I164"/>
    <mergeCell ref="B165:C165"/>
    <mergeCell ref="D165:F165"/>
    <mergeCell ref="G165:I165"/>
    <mergeCell ref="B137:C137"/>
    <mergeCell ref="D137:F137"/>
    <mergeCell ref="H1:I1"/>
    <mergeCell ref="A2:F2"/>
    <mergeCell ref="A3:F3"/>
    <mergeCell ref="H4:I4"/>
    <mergeCell ref="A5:F5"/>
    <mergeCell ref="A31:F31"/>
    <mergeCell ref="B60:C60"/>
    <mergeCell ref="A74:F74"/>
    <mergeCell ref="B77:E77"/>
    <mergeCell ref="F77:I77"/>
    <mergeCell ref="A13:B13"/>
    <mergeCell ref="C13:F13"/>
    <mergeCell ref="A12:B12"/>
    <mergeCell ref="C12:F12"/>
    <mergeCell ref="A35:G35"/>
    <mergeCell ref="A1:C1"/>
    <mergeCell ref="A29:G29"/>
    <mergeCell ref="A28:C28"/>
    <mergeCell ref="D28:F28"/>
    <mergeCell ref="A21:F21"/>
    <mergeCell ref="A11:B11"/>
    <mergeCell ref="C11:F11"/>
    <mergeCell ref="A27:F27"/>
    <mergeCell ref="A26:F26"/>
    <mergeCell ref="K127:M127"/>
    <mergeCell ref="G177:I177"/>
    <mergeCell ref="A126:I126"/>
    <mergeCell ref="A127:I127"/>
    <mergeCell ref="D163:F163"/>
    <mergeCell ref="G163:I163"/>
    <mergeCell ref="B164:C164"/>
    <mergeCell ref="A176:I176"/>
    <mergeCell ref="B174:C174"/>
    <mergeCell ref="A145:F145"/>
    <mergeCell ref="A146:F146"/>
    <mergeCell ref="B148:E148"/>
    <mergeCell ref="F148:I148"/>
    <mergeCell ref="B135:C135"/>
    <mergeCell ref="D135:F135"/>
    <mergeCell ref="G135:I135"/>
    <mergeCell ref="B136:C136"/>
    <mergeCell ref="D136:F136"/>
    <mergeCell ref="D132:F132"/>
    <mergeCell ref="G168:I168"/>
    <mergeCell ref="B169:C169"/>
    <mergeCell ref="D169:F169"/>
    <mergeCell ref="B173:C173"/>
    <mergeCell ref="D173:F173"/>
    <mergeCell ref="A266:G266"/>
    <mergeCell ref="A264:G264"/>
    <mergeCell ref="A262:G262"/>
    <mergeCell ref="A260:G260"/>
    <mergeCell ref="A258:G258"/>
    <mergeCell ref="A256:G256"/>
    <mergeCell ref="A254:G254"/>
    <mergeCell ref="D240:F240"/>
    <mergeCell ref="G240:I240"/>
    <mergeCell ref="A252:G252"/>
    <mergeCell ref="A250:G250"/>
    <mergeCell ref="A248:G248"/>
    <mergeCell ref="A243:F243"/>
    <mergeCell ref="A185:G185"/>
    <mergeCell ref="A154:G154"/>
    <mergeCell ref="A120:G120"/>
    <mergeCell ref="A229:I229"/>
    <mergeCell ref="D131:F131"/>
    <mergeCell ref="B134:C134"/>
    <mergeCell ref="D134:F134"/>
    <mergeCell ref="B163:C163"/>
    <mergeCell ref="B130:C130"/>
    <mergeCell ref="D130:F130"/>
    <mergeCell ref="G130:I130"/>
    <mergeCell ref="B131:C131"/>
    <mergeCell ref="G174:I174"/>
    <mergeCell ref="A161:H161"/>
    <mergeCell ref="B162:C162"/>
    <mergeCell ref="D162:F162"/>
    <mergeCell ref="G162:I162"/>
    <mergeCell ref="B171:C171"/>
    <mergeCell ref="D171:F171"/>
    <mergeCell ref="A222:G222"/>
    <mergeCell ref="G171:I171"/>
    <mergeCell ref="B172:C172"/>
    <mergeCell ref="D172:F172"/>
    <mergeCell ref="G172:I172"/>
    <mergeCell ref="A15:B15"/>
    <mergeCell ref="C15:F15"/>
    <mergeCell ref="A14:B14"/>
    <mergeCell ref="C14:F14"/>
    <mergeCell ref="A128:F128"/>
    <mergeCell ref="A18:B18"/>
    <mergeCell ref="C18:F18"/>
    <mergeCell ref="A17:B17"/>
    <mergeCell ref="C17:F17"/>
    <mergeCell ref="A16:B16"/>
    <mergeCell ref="C16:F16"/>
    <mergeCell ref="A98:I98"/>
    <mergeCell ref="G101:I101"/>
    <mergeCell ref="A121:I121"/>
    <mergeCell ref="A122:I122"/>
    <mergeCell ref="A123:I123"/>
    <mergeCell ref="A124:I124"/>
    <mergeCell ref="A125:I125"/>
    <mergeCell ref="A39:G39"/>
    <mergeCell ref="A37:G37"/>
    <mergeCell ref="B101:C101"/>
    <mergeCell ref="D101:F101"/>
    <mergeCell ref="A41:G41"/>
    <mergeCell ref="A92:I92"/>
    <mergeCell ref="A25:F25"/>
    <mergeCell ref="A24:F24"/>
    <mergeCell ref="A23:F23"/>
    <mergeCell ref="A22:F22"/>
    <mergeCell ref="A20:B20"/>
    <mergeCell ref="C20:F20"/>
    <mergeCell ref="A19:B19"/>
    <mergeCell ref="C19:F19"/>
    <mergeCell ref="G173:I173"/>
    <mergeCell ref="B168:C168"/>
    <mergeCell ref="D168:F168"/>
    <mergeCell ref="A129:I129"/>
    <mergeCell ref="A93:I93"/>
    <mergeCell ref="A94:I94"/>
    <mergeCell ref="A95:I95"/>
    <mergeCell ref="A55:G55"/>
    <mergeCell ref="A51:G51"/>
    <mergeCell ref="A47:G47"/>
    <mergeCell ref="A45:G45"/>
    <mergeCell ref="G169:I169"/>
    <mergeCell ref="B170:C170"/>
    <mergeCell ref="B109:C109"/>
    <mergeCell ref="B138:C138"/>
    <mergeCell ref="D138:F138"/>
  </mergeCells>
  <pageMargins left="0.70866141732283472" right="0.70866141732283472" top="0.74803149606299213" bottom="0.74803149606299213" header="0.31496062992125984" footer="0.31496062992125984"/>
  <pageSetup paperSize="9" scale="90" fitToHeight="0" orientation="landscape" r:id="rId1"/>
  <ignoredErrors>
    <ignoredError sqref="H66 H6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943E-E451-4A90-9B16-66BE6FE8A151}">
  <dimension ref="A1:AA37"/>
  <sheetViews>
    <sheetView topLeftCell="A25" zoomScale="70" zoomScaleNormal="70" workbookViewId="0">
      <selection activeCell="C45" sqref="C45"/>
    </sheetView>
  </sheetViews>
  <sheetFormatPr defaultRowHeight="12"/>
  <cols>
    <col min="2" max="2" width="14.7109375" customWidth="1"/>
    <col min="5" max="5" width="14.140625" customWidth="1"/>
    <col min="8" max="8" width="23" customWidth="1"/>
    <col min="10" max="10" width="16.7109375" customWidth="1"/>
    <col min="11" max="11" width="15.7109375" customWidth="1"/>
  </cols>
  <sheetData>
    <row r="1" spans="1:27" ht="15.6">
      <c r="A1" s="136"/>
      <c r="B1" s="136"/>
      <c r="C1" s="136"/>
      <c r="D1" s="136"/>
      <c r="E1" s="136"/>
      <c r="F1" s="136"/>
      <c r="G1" s="136"/>
      <c r="H1" s="136"/>
      <c r="I1" s="136"/>
      <c r="J1" s="136"/>
      <c r="K1" s="136"/>
      <c r="L1" s="136"/>
      <c r="M1" s="136"/>
      <c r="N1" s="136"/>
      <c r="O1" s="136"/>
      <c r="P1" s="136"/>
      <c r="Q1" s="136"/>
      <c r="R1" s="136"/>
      <c r="S1" s="136"/>
      <c r="T1" s="139"/>
      <c r="U1" s="139"/>
      <c r="V1" s="139"/>
      <c r="W1" s="139"/>
      <c r="X1" s="139"/>
      <c r="Y1" s="139"/>
      <c r="Z1" s="139"/>
      <c r="AA1" s="139"/>
    </row>
    <row r="2" spans="1:27" ht="15.6">
      <c r="A2" s="492" t="s">
        <v>325</v>
      </c>
      <c r="B2" s="492"/>
      <c r="C2" s="492"/>
      <c r="D2" s="492"/>
      <c r="E2" s="492"/>
      <c r="F2" s="492"/>
      <c r="G2" s="492"/>
      <c r="H2" s="492"/>
      <c r="I2" s="492"/>
      <c r="J2" s="492"/>
      <c r="K2" s="493"/>
      <c r="L2" s="136"/>
      <c r="M2" s="136"/>
      <c r="N2" s="136"/>
      <c r="O2" s="136"/>
      <c r="P2" s="136"/>
      <c r="Q2" s="136"/>
      <c r="R2" s="136"/>
      <c r="S2" s="136"/>
      <c r="T2" s="139"/>
      <c r="U2" s="139"/>
      <c r="V2" s="139"/>
      <c r="W2" s="139"/>
      <c r="X2" s="139"/>
      <c r="Y2" s="139"/>
      <c r="Z2" s="139"/>
      <c r="AA2" s="139"/>
    </row>
    <row r="3" spans="1:27" ht="15.6">
      <c r="A3" s="492"/>
      <c r="B3" s="492"/>
      <c r="C3" s="492"/>
      <c r="D3" s="492"/>
      <c r="E3" s="492"/>
      <c r="F3" s="492"/>
      <c r="G3" s="492"/>
      <c r="H3" s="492"/>
      <c r="I3" s="492"/>
      <c r="J3" s="492"/>
      <c r="K3" s="493"/>
      <c r="L3" s="136"/>
      <c r="M3" s="136"/>
      <c r="N3" s="136"/>
      <c r="O3" s="136"/>
      <c r="P3" s="136"/>
      <c r="Q3" s="136"/>
      <c r="R3" s="136"/>
      <c r="S3" s="136"/>
      <c r="T3" s="139"/>
      <c r="U3" s="139"/>
      <c r="V3" s="139"/>
      <c r="W3" s="139"/>
      <c r="X3" s="139"/>
      <c r="Y3" s="139"/>
      <c r="Z3" s="139"/>
      <c r="AA3" s="139"/>
    </row>
    <row r="4" spans="1:27" ht="16.2" thickBot="1">
      <c r="A4" s="145"/>
      <c r="B4" s="145"/>
      <c r="C4" s="145"/>
      <c r="D4" s="145"/>
      <c r="E4" s="145"/>
      <c r="F4" s="145"/>
      <c r="G4" s="145"/>
      <c r="H4" s="145"/>
      <c r="I4" s="145"/>
      <c r="J4" s="145"/>
      <c r="K4" s="136"/>
      <c r="L4" s="136"/>
      <c r="M4" s="136"/>
      <c r="N4" s="136"/>
      <c r="O4" s="136"/>
      <c r="P4" s="136"/>
      <c r="Q4" s="136"/>
      <c r="R4" s="136"/>
      <c r="S4" s="136"/>
      <c r="T4" s="139"/>
      <c r="U4" s="139"/>
      <c r="V4" s="139"/>
      <c r="W4" s="139"/>
      <c r="X4" s="139"/>
      <c r="Y4" s="139"/>
      <c r="Z4" s="139"/>
      <c r="AA4" s="139"/>
    </row>
    <row r="5" spans="1:27" ht="79.5" customHeight="1">
      <c r="A5" s="494" t="s">
        <v>326</v>
      </c>
      <c r="B5" s="495"/>
      <c r="C5" s="495" t="s">
        <v>327</v>
      </c>
      <c r="D5" s="495"/>
      <c r="E5" s="495"/>
      <c r="F5" s="495" t="s">
        <v>328</v>
      </c>
      <c r="G5" s="495"/>
      <c r="H5" s="495"/>
      <c r="I5" s="495" t="s">
        <v>329</v>
      </c>
      <c r="J5" s="488"/>
      <c r="K5" s="147" t="s">
        <v>330</v>
      </c>
      <c r="L5" s="136"/>
      <c r="M5" s="136"/>
      <c r="N5" s="136"/>
      <c r="O5" s="136"/>
      <c r="P5" s="136"/>
      <c r="Q5" s="136"/>
      <c r="R5" s="136"/>
      <c r="S5" s="136"/>
      <c r="T5" s="139"/>
      <c r="U5" s="139"/>
      <c r="V5" s="139"/>
      <c r="W5" s="139"/>
      <c r="X5" s="139"/>
      <c r="Y5" s="139"/>
      <c r="Z5" s="139"/>
      <c r="AA5" s="139"/>
    </row>
    <row r="6" spans="1:27" ht="21" customHeight="1">
      <c r="A6" s="489" t="s">
        <v>481</v>
      </c>
      <c r="B6" s="490"/>
      <c r="C6" s="491"/>
      <c r="D6" s="490"/>
      <c r="E6" s="490"/>
      <c r="F6" s="491"/>
      <c r="G6" s="490"/>
      <c r="H6" s="490"/>
      <c r="I6" s="491"/>
      <c r="J6" s="490"/>
      <c r="K6" s="149"/>
      <c r="L6" s="136"/>
      <c r="M6" s="136"/>
      <c r="N6" s="136"/>
      <c r="O6" s="136"/>
      <c r="P6" s="136"/>
      <c r="Q6" s="136"/>
      <c r="R6" s="136"/>
      <c r="S6" s="136"/>
      <c r="T6" s="139"/>
      <c r="U6" s="139"/>
      <c r="V6" s="139"/>
      <c r="W6" s="139"/>
      <c r="X6" s="139"/>
      <c r="Y6" s="139"/>
      <c r="Z6" s="139"/>
      <c r="AA6" s="139"/>
    </row>
    <row r="7" spans="1:27" ht="21" customHeight="1">
      <c r="A7" s="489"/>
      <c r="B7" s="490"/>
      <c r="C7" s="491"/>
      <c r="D7" s="490"/>
      <c r="E7" s="490"/>
      <c r="F7" s="491"/>
      <c r="G7" s="490"/>
      <c r="H7" s="490"/>
      <c r="I7" s="491"/>
      <c r="J7" s="490"/>
      <c r="K7" s="149"/>
      <c r="L7" s="136"/>
      <c r="M7" s="136"/>
      <c r="N7" s="136"/>
      <c r="O7" s="136"/>
      <c r="P7" s="136"/>
      <c r="Q7" s="136"/>
      <c r="R7" s="136"/>
      <c r="S7" s="136"/>
      <c r="T7" s="139"/>
      <c r="U7" s="139"/>
      <c r="V7" s="139"/>
      <c r="W7" s="139"/>
      <c r="X7" s="139"/>
      <c r="Y7" s="139"/>
      <c r="Z7" s="139"/>
      <c r="AA7" s="139"/>
    </row>
    <row r="8" spans="1:27" ht="21" customHeight="1">
      <c r="A8" s="489"/>
      <c r="B8" s="490"/>
      <c r="C8" s="491"/>
      <c r="D8" s="490"/>
      <c r="E8" s="490"/>
      <c r="F8" s="491"/>
      <c r="G8" s="490"/>
      <c r="H8" s="490"/>
      <c r="I8" s="491"/>
      <c r="J8" s="490"/>
      <c r="K8" s="149"/>
      <c r="L8" s="136"/>
      <c r="M8" s="136"/>
      <c r="N8" s="136"/>
      <c r="O8" s="136"/>
      <c r="P8" s="136"/>
      <c r="Q8" s="136"/>
      <c r="R8" s="136"/>
      <c r="S8" s="136"/>
      <c r="T8" s="139"/>
      <c r="U8" s="139"/>
      <c r="V8" s="139"/>
      <c r="W8" s="139"/>
      <c r="X8" s="139"/>
      <c r="Y8" s="139"/>
      <c r="Z8" s="139"/>
      <c r="AA8" s="139"/>
    </row>
    <row r="9" spans="1:27" ht="21" customHeight="1">
      <c r="A9" s="489"/>
      <c r="B9" s="490"/>
      <c r="C9" s="491"/>
      <c r="D9" s="490"/>
      <c r="E9" s="490"/>
      <c r="F9" s="491"/>
      <c r="G9" s="490"/>
      <c r="H9" s="490"/>
      <c r="I9" s="491"/>
      <c r="J9" s="490"/>
      <c r="K9" s="149"/>
      <c r="L9" s="136"/>
      <c r="M9" s="136"/>
      <c r="N9" s="136"/>
      <c r="O9" s="136"/>
      <c r="P9" s="136"/>
      <c r="Q9" s="136"/>
      <c r="R9" s="136"/>
      <c r="S9" s="136"/>
      <c r="T9" s="139"/>
      <c r="U9" s="139"/>
      <c r="V9" s="139"/>
      <c r="W9" s="139"/>
      <c r="X9" s="139"/>
      <c r="Y9" s="139"/>
      <c r="Z9" s="139"/>
      <c r="AA9" s="139"/>
    </row>
    <row r="10" spans="1:27" ht="48.9" customHeight="1" thickBot="1">
      <c r="A10" s="486" t="s">
        <v>331</v>
      </c>
      <c r="B10" s="486"/>
      <c r="C10" s="486"/>
      <c r="D10" s="486"/>
      <c r="E10" s="486"/>
      <c r="F10" s="486"/>
      <c r="G10" s="486"/>
      <c r="H10" s="486"/>
      <c r="I10" s="486"/>
      <c r="J10" s="486"/>
      <c r="K10" s="486"/>
      <c r="L10" s="136"/>
      <c r="M10" s="136"/>
      <c r="N10" s="136"/>
      <c r="O10" s="136"/>
      <c r="P10" s="136"/>
      <c r="Q10" s="136"/>
      <c r="R10" s="136"/>
      <c r="S10" s="136"/>
      <c r="T10" s="139"/>
      <c r="U10" s="139"/>
      <c r="V10" s="139"/>
      <c r="W10" s="139"/>
      <c r="X10" s="139"/>
      <c r="Y10" s="139"/>
      <c r="Z10" s="139"/>
      <c r="AA10" s="139"/>
    </row>
    <row r="11" spans="1:27" ht="48.9" customHeight="1">
      <c r="A11" s="487" t="s">
        <v>332</v>
      </c>
      <c r="B11" s="475"/>
      <c r="C11" s="488" t="s">
        <v>327</v>
      </c>
      <c r="D11" s="474"/>
      <c r="E11" s="475"/>
      <c r="F11" s="488" t="s">
        <v>333</v>
      </c>
      <c r="G11" s="474"/>
      <c r="H11" s="475"/>
      <c r="I11" s="488" t="s">
        <v>334</v>
      </c>
      <c r="J11" s="476"/>
      <c r="K11" s="150"/>
      <c r="L11" s="136"/>
      <c r="M11" s="136"/>
      <c r="N11" s="136"/>
      <c r="O11" s="136"/>
      <c r="P11" s="136"/>
      <c r="Q11" s="136"/>
      <c r="R11" s="136"/>
      <c r="S11" s="136"/>
      <c r="T11" s="139"/>
      <c r="U11" s="139"/>
      <c r="V11" s="139"/>
      <c r="W11" s="139"/>
      <c r="X11" s="139"/>
      <c r="Y11" s="139"/>
      <c r="Z11" s="139"/>
      <c r="AA11" s="139"/>
    </row>
    <row r="12" spans="1:27" ht="21" customHeight="1">
      <c r="A12" s="254" t="s">
        <v>481</v>
      </c>
      <c r="B12" s="247"/>
      <c r="C12" s="245"/>
      <c r="D12" s="246"/>
      <c r="E12" s="247"/>
      <c r="F12" s="245"/>
      <c r="G12" s="246"/>
      <c r="H12" s="247"/>
      <c r="I12" s="245"/>
      <c r="J12" s="466"/>
      <c r="K12" s="150"/>
      <c r="L12" s="136"/>
      <c r="M12" s="136"/>
      <c r="N12" s="136"/>
      <c r="O12" s="136"/>
      <c r="P12" s="136"/>
      <c r="Q12" s="136"/>
      <c r="R12" s="136"/>
      <c r="S12" s="136"/>
      <c r="T12" s="139"/>
      <c r="U12" s="139"/>
      <c r="V12" s="139"/>
      <c r="W12" s="139"/>
      <c r="X12" s="139"/>
      <c r="Y12" s="139"/>
      <c r="Z12" s="139"/>
      <c r="AA12" s="139"/>
    </row>
    <row r="13" spans="1:27" ht="21" customHeight="1">
      <c r="A13" s="254"/>
      <c r="B13" s="247"/>
      <c r="C13" s="245"/>
      <c r="D13" s="246"/>
      <c r="E13" s="247"/>
      <c r="F13" s="245"/>
      <c r="G13" s="246"/>
      <c r="H13" s="247"/>
      <c r="I13" s="245"/>
      <c r="J13" s="466"/>
      <c r="K13" s="150"/>
      <c r="L13" s="136"/>
      <c r="M13" s="136"/>
      <c r="N13" s="136"/>
      <c r="O13" s="136"/>
      <c r="P13" s="136"/>
      <c r="Q13" s="136"/>
      <c r="R13" s="136"/>
      <c r="S13" s="136"/>
      <c r="T13" s="139"/>
      <c r="U13" s="139"/>
      <c r="V13" s="139"/>
      <c r="W13" s="139"/>
      <c r="X13" s="139"/>
      <c r="Y13" s="139"/>
      <c r="Z13" s="139"/>
      <c r="AA13" s="139"/>
    </row>
    <row r="14" spans="1:27" ht="21" customHeight="1">
      <c r="A14" s="254"/>
      <c r="B14" s="247"/>
      <c r="C14" s="245"/>
      <c r="D14" s="246"/>
      <c r="E14" s="247"/>
      <c r="F14" s="245"/>
      <c r="G14" s="246"/>
      <c r="H14" s="247"/>
      <c r="I14" s="245"/>
      <c r="J14" s="466"/>
      <c r="K14" s="150"/>
      <c r="L14" s="136"/>
      <c r="M14" s="136"/>
      <c r="N14" s="136"/>
      <c r="O14" s="136"/>
      <c r="P14" s="136"/>
      <c r="Q14" s="136"/>
      <c r="R14" s="136"/>
      <c r="S14" s="136"/>
      <c r="T14" s="139"/>
      <c r="U14" s="139"/>
      <c r="V14" s="139"/>
      <c r="W14" s="139"/>
      <c r="X14" s="139"/>
      <c r="Y14" s="139"/>
      <c r="Z14" s="139"/>
      <c r="AA14" s="139"/>
    </row>
    <row r="15" spans="1:27" ht="21" customHeight="1">
      <c r="A15" s="254"/>
      <c r="B15" s="247"/>
      <c r="C15" s="245"/>
      <c r="D15" s="246"/>
      <c r="E15" s="247"/>
      <c r="F15" s="245"/>
      <c r="G15" s="246"/>
      <c r="H15" s="247"/>
      <c r="I15" s="245"/>
      <c r="J15" s="466"/>
      <c r="K15" s="150"/>
      <c r="L15" s="136"/>
      <c r="M15" s="136"/>
      <c r="N15" s="136"/>
      <c r="O15" s="136"/>
      <c r="P15" s="136"/>
      <c r="Q15" s="136"/>
      <c r="R15" s="136"/>
      <c r="S15" s="136"/>
      <c r="T15" s="139"/>
      <c r="U15" s="139"/>
      <c r="V15" s="139"/>
      <c r="W15" s="139"/>
      <c r="X15" s="139"/>
      <c r="Y15" s="139"/>
      <c r="Z15" s="139"/>
      <c r="AA15" s="139"/>
    </row>
    <row r="16" spans="1:27" ht="15.6">
      <c r="A16" s="136"/>
      <c r="B16" s="136"/>
      <c r="C16" s="136"/>
      <c r="D16" s="136"/>
      <c r="E16" s="136"/>
      <c r="F16" s="136"/>
      <c r="G16" s="136"/>
      <c r="H16" s="136"/>
      <c r="I16" s="136"/>
      <c r="J16" s="136"/>
      <c r="K16" s="136"/>
      <c r="L16" s="136"/>
      <c r="M16" s="136"/>
      <c r="N16" s="136"/>
      <c r="O16" s="136"/>
      <c r="P16" s="136"/>
      <c r="Q16" s="136"/>
      <c r="R16" s="136"/>
      <c r="S16" s="136"/>
      <c r="T16" s="139"/>
      <c r="U16" s="139"/>
      <c r="V16" s="139"/>
      <c r="W16" s="139"/>
      <c r="X16" s="139"/>
      <c r="Y16" s="139"/>
      <c r="Z16" s="139"/>
      <c r="AA16" s="139"/>
    </row>
    <row r="17" spans="1:27" ht="15.9" customHeight="1">
      <c r="A17" s="473" t="s">
        <v>335</v>
      </c>
      <c r="B17" s="473"/>
      <c r="C17" s="473"/>
      <c r="D17" s="473"/>
      <c r="E17" s="473"/>
      <c r="F17" s="473"/>
      <c r="G17" s="473"/>
      <c r="H17" s="473"/>
      <c r="I17" s="473"/>
      <c r="J17" s="473"/>
      <c r="K17" s="136"/>
      <c r="L17" s="136"/>
      <c r="M17" s="136"/>
      <c r="N17" s="136"/>
      <c r="O17" s="136"/>
      <c r="P17" s="136"/>
      <c r="Q17" s="136"/>
      <c r="R17" s="136"/>
      <c r="S17" s="136"/>
      <c r="T17" s="139"/>
      <c r="U17" s="139"/>
      <c r="V17" s="139"/>
      <c r="W17" s="139"/>
      <c r="X17" s="139"/>
      <c r="Y17" s="139"/>
      <c r="Z17" s="139"/>
      <c r="AA17" s="139"/>
    </row>
    <row r="18" spans="1:27" ht="16.2" thickBot="1">
      <c r="A18" s="136"/>
      <c r="B18" s="136"/>
      <c r="C18" s="136"/>
      <c r="D18" s="136"/>
      <c r="E18" s="136"/>
      <c r="F18" s="136"/>
      <c r="G18" s="136"/>
      <c r="H18" s="136"/>
      <c r="I18" s="136"/>
      <c r="J18" s="136"/>
      <c r="K18" s="136"/>
      <c r="L18" s="136"/>
      <c r="M18" s="136"/>
      <c r="N18" s="136"/>
      <c r="O18" s="136"/>
      <c r="P18" s="136"/>
      <c r="Q18" s="136"/>
      <c r="R18" s="136"/>
      <c r="S18" s="136"/>
      <c r="T18" s="139"/>
      <c r="U18" s="139"/>
      <c r="V18" s="139"/>
      <c r="W18" s="139"/>
      <c r="X18" s="139"/>
      <c r="Y18" s="139"/>
      <c r="Z18" s="139"/>
      <c r="AA18" s="139"/>
    </row>
    <row r="19" spans="1:27" ht="51" customHeight="1">
      <c r="A19" s="146" t="s">
        <v>336</v>
      </c>
      <c r="B19" s="474" t="s">
        <v>337</v>
      </c>
      <c r="C19" s="474"/>
      <c r="D19" s="474"/>
      <c r="E19" s="474"/>
      <c r="F19" s="474"/>
      <c r="G19" s="475"/>
      <c r="H19" s="474" t="s">
        <v>338</v>
      </c>
      <c r="I19" s="474"/>
      <c r="J19" s="476"/>
      <c r="K19" s="136"/>
      <c r="L19" s="136"/>
      <c r="M19" s="136"/>
      <c r="N19" s="136"/>
      <c r="O19" s="136"/>
      <c r="P19" s="136"/>
      <c r="Q19" s="136"/>
      <c r="R19" s="136"/>
      <c r="S19" s="136"/>
      <c r="T19" s="139"/>
      <c r="U19" s="139"/>
      <c r="V19" s="139"/>
      <c r="W19" s="139"/>
      <c r="X19" s="139"/>
      <c r="Y19" s="139"/>
      <c r="Z19" s="139"/>
      <c r="AA19" s="139"/>
    </row>
    <row r="20" spans="1:27" ht="48" customHeight="1">
      <c r="A20" s="151">
        <v>1</v>
      </c>
      <c r="B20" s="477" t="s">
        <v>339</v>
      </c>
      <c r="C20" s="478"/>
      <c r="D20" s="478"/>
      <c r="E20" s="478"/>
      <c r="F20" s="478"/>
      <c r="G20" s="479"/>
      <c r="H20" s="465" t="s">
        <v>482</v>
      </c>
      <c r="I20" s="246"/>
      <c r="J20" s="466"/>
      <c r="K20" s="136"/>
      <c r="L20" s="136"/>
      <c r="M20" s="136"/>
      <c r="N20" s="136"/>
      <c r="O20" s="136"/>
      <c r="P20" s="136"/>
      <c r="Q20" s="136"/>
      <c r="R20" s="136"/>
      <c r="S20" s="136"/>
      <c r="T20" s="139"/>
      <c r="U20" s="139"/>
      <c r="V20" s="139"/>
      <c r="W20" s="139"/>
      <c r="X20" s="139"/>
      <c r="Y20" s="139"/>
      <c r="Z20" s="139"/>
      <c r="AA20" s="139"/>
    </row>
    <row r="21" spans="1:27" ht="48" customHeight="1">
      <c r="A21" s="151">
        <v>2</v>
      </c>
      <c r="B21" s="477" t="s">
        <v>340</v>
      </c>
      <c r="C21" s="478"/>
      <c r="D21" s="478"/>
      <c r="E21" s="478"/>
      <c r="F21" s="478"/>
      <c r="G21" s="479"/>
      <c r="H21" s="465" t="s">
        <v>483</v>
      </c>
      <c r="I21" s="246"/>
      <c r="J21" s="466"/>
      <c r="K21" s="136"/>
      <c r="L21" s="136"/>
      <c r="M21" s="136"/>
      <c r="N21" s="136"/>
      <c r="O21" s="136"/>
      <c r="P21" s="136"/>
      <c r="Q21" s="136"/>
      <c r="R21" s="136"/>
      <c r="S21" s="136"/>
      <c r="T21" s="139"/>
      <c r="U21" s="139"/>
      <c r="V21" s="139"/>
      <c r="W21" s="139"/>
      <c r="X21" s="139"/>
      <c r="Y21" s="139"/>
      <c r="Z21" s="139"/>
      <c r="AA21" s="139"/>
    </row>
    <row r="22" spans="1:27" s="240" customFormat="1" ht="73.5" customHeight="1">
      <c r="A22" s="239" t="s">
        <v>11</v>
      </c>
      <c r="B22" s="480" t="s">
        <v>349</v>
      </c>
      <c r="C22" s="481"/>
      <c r="D22" s="481"/>
      <c r="E22" s="481"/>
      <c r="F22" s="481"/>
      <c r="G22" s="482"/>
      <c r="H22" s="483" t="s">
        <v>482</v>
      </c>
      <c r="I22" s="484"/>
      <c r="J22" s="485"/>
      <c r="K22" s="136"/>
      <c r="L22" s="136"/>
      <c r="M22" s="136"/>
      <c r="N22" s="136"/>
      <c r="O22" s="136"/>
      <c r="P22" s="136"/>
      <c r="Q22" s="136"/>
      <c r="R22" s="136"/>
      <c r="S22" s="136"/>
      <c r="T22" s="139"/>
      <c r="U22" s="139"/>
      <c r="V22" s="139"/>
      <c r="W22" s="139"/>
      <c r="X22" s="139"/>
      <c r="Y22" s="139"/>
      <c r="Z22" s="139"/>
      <c r="AA22" s="139"/>
    </row>
    <row r="23" spans="1:27" ht="21" customHeight="1">
      <c r="A23" s="148">
        <v>4</v>
      </c>
      <c r="B23" s="462" t="s">
        <v>486</v>
      </c>
      <c r="C23" s="463"/>
      <c r="D23" s="463"/>
      <c r="E23" s="463"/>
      <c r="F23" s="463"/>
      <c r="G23" s="464"/>
      <c r="H23" s="465" t="s">
        <v>483</v>
      </c>
      <c r="I23" s="246"/>
      <c r="J23" s="466"/>
      <c r="K23" s="136"/>
      <c r="L23" s="136"/>
      <c r="M23" s="136"/>
      <c r="N23" s="136"/>
      <c r="O23" s="136"/>
      <c r="P23" s="136"/>
      <c r="Q23" s="136"/>
      <c r="R23" s="136"/>
      <c r="S23" s="136"/>
      <c r="T23" s="139"/>
      <c r="U23" s="139"/>
      <c r="V23" s="139"/>
      <c r="W23" s="139"/>
      <c r="X23" s="139"/>
      <c r="Y23" s="139"/>
      <c r="Z23" s="139"/>
      <c r="AA23" s="139"/>
    </row>
    <row r="24" spans="1:27" ht="21" customHeight="1">
      <c r="A24" s="148">
        <v>5</v>
      </c>
      <c r="B24" s="462" t="s">
        <v>487</v>
      </c>
      <c r="C24" s="463"/>
      <c r="D24" s="463"/>
      <c r="E24" s="463"/>
      <c r="F24" s="463"/>
      <c r="G24" s="464"/>
      <c r="H24" s="465" t="s">
        <v>483</v>
      </c>
      <c r="I24" s="246"/>
      <c r="J24" s="466"/>
      <c r="K24" s="136"/>
      <c r="L24" s="136"/>
      <c r="M24" s="136"/>
      <c r="N24" s="136"/>
      <c r="O24" s="136"/>
      <c r="P24" s="136"/>
      <c r="Q24" s="136"/>
      <c r="R24" s="136"/>
      <c r="S24" s="136"/>
      <c r="T24" s="139"/>
      <c r="U24" s="139"/>
      <c r="V24" s="139"/>
      <c r="W24" s="139"/>
      <c r="X24" s="139"/>
      <c r="Y24" s="139"/>
      <c r="Z24" s="139"/>
      <c r="AA24" s="139"/>
    </row>
    <row r="25" spans="1:27" ht="21" customHeight="1">
      <c r="A25" s="148">
        <v>6</v>
      </c>
      <c r="B25" s="462" t="s">
        <v>484</v>
      </c>
      <c r="C25" s="463"/>
      <c r="D25" s="463"/>
      <c r="E25" s="463"/>
      <c r="F25" s="463"/>
      <c r="G25" s="464"/>
      <c r="H25" s="465" t="s">
        <v>483</v>
      </c>
      <c r="I25" s="246"/>
      <c r="J25" s="466"/>
      <c r="K25" s="136"/>
      <c r="L25" s="136"/>
      <c r="M25" s="136"/>
      <c r="N25" s="136"/>
      <c r="O25" s="136"/>
      <c r="P25" s="136"/>
      <c r="Q25" s="136"/>
      <c r="R25" s="136"/>
      <c r="S25" s="136"/>
      <c r="T25" s="139"/>
      <c r="U25" s="139"/>
      <c r="V25" s="139"/>
      <c r="W25" s="139"/>
      <c r="X25" s="139"/>
      <c r="Y25" s="139"/>
      <c r="Z25" s="139"/>
      <c r="AA25" s="139"/>
    </row>
    <row r="26" spans="1:27" ht="21" customHeight="1">
      <c r="A26" s="148">
        <v>7</v>
      </c>
      <c r="B26" s="462" t="s">
        <v>485</v>
      </c>
      <c r="C26" s="463"/>
      <c r="D26" s="463"/>
      <c r="E26" s="463"/>
      <c r="F26" s="463"/>
      <c r="G26" s="464"/>
      <c r="H26" s="465" t="s">
        <v>483</v>
      </c>
      <c r="I26" s="246"/>
      <c r="J26" s="466"/>
      <c r="K26" s="136"/>
      <c r="L26" s="136"/>
      <c r="M26" s="136"/>
      <c r="N26" s="136"/>
      <c r="O26" s="136"/>
      <c r="P26" s="136"/>
      <c r="Q26" s="136"/>
      <c r="R26" s="136"/>
      <c r="S26" s="136"/>
      <c r="T26" s="139"/>
      <c r="U26" s="139"/>
      <c r="V26" s="139"/>
      <c r="W26" s="139"/>
      <c r="X26" s="139"/>
      <c r="Y26" s="139"/>
      <c r="Z26" s="139"/>
      <c r="AA26" s="139"/>
    </row>
    <row r="27" spans="1:27" ht="21" customHeight="1">
      <c r="A27" s="148"/>
      <c r="B27" s="462"/>
      <c r="C27" s="463"/>
      <c r="D27" s="463"/>
      <c r="E27" s="463"/>
      <c r="F27" s="463"/>
      <c r="G27" s="464"/>
      <c r="H27" s="465"/>
      <c r="I27" s="246"/>
      <c r="J27" s="466"/>
      <c r="K27" s="136"/>
      <c r="L27" s="136"/>
      <c r="M27" s="136"/>
      <c r="N27" s="136"/>
      <c r="O27" s="136"/>
      <c r="P27" s="136"/>
      <c r="Q27" s="136"/>
      <c r="R27" s="136"/>
      <c r="S27" s="136"/>
      <c r="T27" s="139"/>
      <c r="U27" s="139"/>
      <c r="V27" s="139"/>
      <c r="W27" s="139"/>
      <c r="X27" s="139"/>
      <c r="Y27" s="139"/>
      <c r="Z27" s="139"/>
      <c r="AA27" s="139"/>
    </row>
    <row r="28" spans="1:27" ht="21" customHeight="1">
      <c r="A28" s="148"/>
      <c r="B28" s="462"/>
      <c r="C28" s="463"/>
      <c r="D28" s="463"/>
      <c r="E28" s="463"/>
      <c r="F28" s="463"/>
      <c r="G28" s="464"/>
      <c r="H28" s="465"/>
      <c r="I28" s="246"/>
      <c r="J28" s="466"/>
      <c r="K28" s="136"/>
      <c r="L28" s="136"/>
      <c r="M28" s="136"/>
      <c r="N28" s="136"/>
      <c r="O28" s="136"/>
      <c r="P28" s="136"/>
      <c r="Q28" s="136"/>
      <c r="R28" s="136"/>
      <c r="S28" s="136"/>
      <c r="T28" s="139"/>
      <c r="U28" s="139"/>
      <c r="V28" s="139"/>
      <c r="W28" s="139"/>
      <c r="X28" s="139"/>
      <c r="Y28" s="139"/>
      <c r="Z28" s="139"/>
      <c r="AA28" s="139"/>
    </row>
    <row r="29" spans="1:27" ht="21" customHeight="1" thickBot="1">
      <c r="A29" s="152"/>
      <c r="B29" s="467"/>
      <c r="C29" s="468"/>
      <c r="D29" s="468"/>
      <c r="E29" s="468"/>
      <c r="F29" s="468"/>
      <c r="G29" s="469"/>
      <c r="H29" s="470"/>
      <c r="I29" s="471"/>
      <c r="J29" s="472"/>
      <c r="K29" s="136"/>
      <c r="L29" s="136"/>
      <c r="M29" s="136"/>
      <c r="N29" s="136"/>
      <c r="O29" s="136"/>
      <c r="P29" s="136"/>
      <c r="Q29" s="136"/>
      <c r="R29" s="136"/>
      <c r="S29" s="136"/>
      <c r="T29" s="139"/>
      <c r="U29" s="139"/>
      <c r="V29" s="139"/>
      <c r="W29" s="139"/>
      <c r="X29" s="139"/>
      <c r="Y29" s="139"/>
      <c r="Z29" s="139"/>
      <c r="AA29" s="139"/>
    </row>
    <row r="30" spans="1:27" ht="15.6">
      <c r="A30" s="136"/>
      <c r="B30" s="136"/>
      <c r="C30" s="136"/>
      <c r="D30" s="136"/>
      <c r="E30" s="136"/>
      <c r="F30" s="136"/>
      <c r="G30" s="136"/>
      <c r="H30" s="136"/>
      <c r="I30" s="136"/>
      <c r="J30" s="136"/>
      <c r="K30" s="136"/>
      <c r="L30" s="136"/>
      <c r="M30" s="136"/>
      <c r="N30" s="136"/>
      <c r="O30" s="136"/>
      <c r="P30" s="136"/>
      <c r="Q30" s="136"/>
      <c r="R30" s="136"/>
      <c r="S30" s="136"/>
      <c r="T30" s="139"/>
      <c r="U30" s="139"/>
      <c r="V30" s="139"/>
      <c r="W30" s="139"/>
      <c r="X30" s="139"/>
      <c r="Y30" s="139"/>
      <c r="Z30" s="139"/>
      <c r="AA30" s="139"/>
    </row>
    <row r="31" spans="1:27" ht="102" customHeight="1">
      <c r="A31" s="455" t="s">
        <v>341</v>
      </c>
      <c r="B31" s="455"/>
      <c r="C31" s="455"/>
      <c r="D31" s="455"/>
      <c r="E31" s="455"/>
      <c r="F31" s="455"/>
      <c r="G31" s="455"/>
      <c r="H31" s="455"/>
      <c r="I31" s="455"/>
      <c r="J31" s="455"/>
      <c r="K31" s="136"/>
      <c r="L31" s="136"/>
      <c r="M31" s="136"/>
      <c r="N31" s="136"/>
      <c r="O31" s="136"/>
      <c r="P31" s="136"/>
      <c r="Q31" s="136"/>
      <c r="R31" s="136"/>
      <c r="S31" s="136"/>
      <c r="T31" s="139"/>
      <c r="U31" s="139"/>
      <c r="V31" s="139"/>
      <c r="W31" s="139"/>
      <c r="X31" s="139"/>
      <c r="Y31" s="139"/>
      <c r="Z31" s="139"/>
      <c r="AA31" s="139"/>
    </row>
    <row r="32" spans="1:27" ht="15.6">
      <c r="A32" s="136"/>
      <c r="B32" s="136"/>
      <c r="C32" s="136"/>
      <c r="D32" s="136"/>
      <c r="E32" s="136"/>
      <c r="F32" s="136"/>
      <c r="G32" s="136"/>
      <c r="H32" s="136"/>
      <c r="I32" s="136"/>
      <c r="J32" s="136"/>
      <c r="K32" s="136"/>
      <c r="L32" s="136"/>
      <c r="M32" s="136"/>
      <c r="N32" s="136"/>
      <c r="O32" s="136"/>
      <c r="P32" s="136"/>
      <c r="Q32" s="136"/>
      <c r="R32" s="136"/>
      <c r="S32" s="136"/>
      <c r="T32" s="139"/>
      <c r="U32" s="139"/>
      <c r="V32" s="139"/>
      <c r="W32" s="139"/>
      <c r="X32" s="139"/>
      <c r="Y32" s="139"/>
      <c r="Z32" s="139"/>
      <c r="AA32" s="139"/>
    </row>
    <row r="33" spans="1:27" ht="15.6">
      <c r="A33" s="136"/>
      <c r="B33" s="136"/>
      <c r="C33" s="136"/>
      <c r="D33" s="136"/>
      <c r="E33" s="136"/>
      <c r="F33" s="136"/>
      <c r="G33" s="136"/>
      <c r="H33" s="136"/>
      <c r="I33" s="136"/>
      <c r="J33" s="136"/>
      <c r="K33" s="136"/>
      <c r="L33" s="136"/>
      <c r="M33" s="136"/>
      <c r="N33" s="136"/>
      <c r="O33" s="136"/>
      <c r="P33" s="136"/>
      <c r="Q33" s="136"/>
      <c r="R33" s="136"/>
      <c r="S33" s="136"/>
      <c r="T33" s="139"/>
      <c r="U33" s="139"/>
      <c r="V33" s="139"/>
      <c r="W33" s="139"/>
      <c r="X33" s="139"/>
      <c r="Y33" s="139"/>
      <c r="Z33" s="139"/>
      <c r="AA33" s="139"/>
    </row>
    <row r="34" spans="1:27" s="154" customFormat="1" ht="29.25" customHeight="1">
      <c r="A34" s="456" t="s">
        <v>342</v>
      </c>
      <c r="B34" s="456"/>
      <c r="C34" s="456"/>
      <c r="D34" s="456"/>
      <c r="E34" s="457" t="s">
        <v>488</v>
      </c>
      <c r="F34" s="458"/>
      <c r="G34" s="458"/>
      <c r="H34" s="458"/>
      <c r="I34" s="458"/>
      <c r="J34" s="458"/>
      <c r="K34" s="153"/>
      <c r="L34" s="153"/>
      <c r="M34" s="153"/>
      <c r="N34" s="153"/>
      <c r="O34" s="153"/>
      <c r="P34" s="153"/>
      <c r="Q34" s="153"/>
      <c r="R34" s="153"/>
      <c r="S34" s="153"/>
      <c r="T34" s="144"/>
      <c r="U34" s="144"/>
      <c r="V34" s="144"/>
      <c r="W34" s="144"/>
      <c r="X34" s="144"/>
      <c r="Y34" s="144"/>
      <c r="Z34" s="144"/>
      <c r="AA34" s="144"/>
    </row>
    <row r="35" spans="1:27" ht="15.6">
      <c r="A35" s="136"/>
      <c r="B35" s="136"/>
      <c r="C35" s="136"/>
      <c r="D35" s="136"/>
      <c r="E35" s="136"/>
      <c r="F35" s="136"/>
      <c r="G35" s="136"/>
      <c r="H35" s="136"/>
      <c r="I35" s="136"/>
      <c r="J35" s="136"/>
      <c r="K35" s="136"/>
      <c r="L35" s="136"/>
      <c r="M35" s="136"/>
      <c r="N35" s="136"/>
      <c r="O35" s="136"/>
      <c r="P35" s="136"/>
      <c r="Q35" s="136"/>
      <c r="R35" s="136"/>
      <c r="S35" s="136"/>
      <c r="T35" s="139"/>
      <c r="U35" s="139"/>
      <c r="V35" s="139"/>
      <c r="W35" s="139"/>
      <c r="X35" s="139"/>
      <c r="Y35" s="139"/>
      <c r="Z35" s="139"/>
      <c r="AA35" s="139"/>
    </row>
    <row r="36" spans="1:27" ht="15.6">
      <c r="A36" s="459" t="s">
        <v>343</v>
      </c>
      <c r="B36" s="459"/>
      <c r="C36" s="459"/>
      <c r="D36" s="459"/>
      <c r="E36" s="460" t="s">
        <v>476</v>
      </c>
      <c r="F36" s="461"/>
      <c r="G36" s="461"/>
      <c r="H36" s="461"/>
      <c r="I36" s="461"/>
      <c r="J36" s="461"/>
      <c r="K36" s="136"/>
      <c r="L36" s="136"/>
      <c r="M36" s="136"/>
      <c r="N36" s="136"/>
      <c r="O36" s="136"/>
      <c r="P36" s="136"/>
      <c r="Q36" s="136"/>
      <c r="R36" s="136"/>
      <c r="S36" s="136"/>
      <c r="T36" s="139"/>
      <c r="U36" s="139"/>
      <c r="V36" s="139"/>
      <c r="W36" s="139"/>
      <c r="X36" s="139"/>
      <c r="Y36" s="139"/>
      <c r="Z36" s="139"/>
      <c r="AA36" s="139"/>
    </row>
    <row r="37" spans="1:27" ht="15.6">
      <c r="A37" s="136"/>
      <c r="B37" s="136"/>
      <c r="C37" s="136"/>
      <c r="D37" s="136"/>
      <c r="E37" s="136"/>
      <c r="F37" s="136"/>
      <c r="G37" s="136"/>
      <c r="H37" s="136"/>
      <c r="I37" s="136"/>
      <c r="J37" s="136"/>
      <c r="K37" s="136"/>
      <c r="L37" s="136"/>
      <c r="M37" s="136"/>
      <c r="N37" s="136"/>
      <c r="O37" s="136"/>
      <c r="P37" s="136"/>
      <c r="Q37" s="136"/>
      <c r="R37" s="136"/>
      <c r="S37" s="136"/>
      <c r="T37" s="139"/>
      <c r="U37" s="139"/>
      <c r="V37" s="139"/>
      <c r="W37" s="139"/>
      <c r="X37" s="139"/>
      <c r="Y37" s="139"/>
      <c r="Z37" s="139"/>
      <c r="AA37" s="139"/>
    </row>
  </sheetData>
  <mergeCells count="70">
    <mergeCell ref="A2:K3"/>
    <mergeCell ref="A5:B5"/>
    <mergeCell ref="C5:E5"/>
    <mergeCell ref="F5:H5"/>
    <mergeCell ref="I5:J5"/>
    <mergeCell ref="A9:B9"/>
    <mergeCell ref="C9:E9"/>
    <mergeCell ref="F9:H9"/>
    <mergeCell ref="I9:J9"/>
    <mergeCell ref="A6:B6"/>
    <mergeCell ref="C6:E6"/>
    <mergeCell ref="F6:H6"/>
    <mergeCell ref="I6:J6"/>
    <mergeCell ref="A7:B7"/>
    <mergeCell ref="C7:E7"/>
    <mergeCell ref="F7:H7"/>
    <mergeCell ref="I7:J7"/>
    <mergeCell ref="A8:B8"/>
    <mergeCell ref="C8:E8"/>
    <mergeCell ref="F8:H8"/>
    <mergeCell ref="I8:J8"/>
    <mergeCell ref="A10:K10"/>
    <mergeCell ref="A12:B12"/>
    <mergeCell ref="C12:E12"/>
    <mergeCell ref="F12:H12"/>
    <mergeCell ref="I12:J12"/>
    <mergeCell ref="A11:B11"/>
    <mergeCell ref="C11:E11"/>
    <mergeCell ref="F11:H11"/>
    <mergeCell ref="I11:J11"/>
    <mergeCell ref="A13:B13"/>
    <mergeCell ref="C13:E13"/>
    <mergeCell ref="F13:H13"/>
    <mergeCell ref="I13:J13"/>
    <mergeCell ref="A14:B14"/>
    <mergeCell ref="C14:E14"/>
    <mergeCell ref="F14:H14"/>
    <mergeCell ref="I14:J14"/>
    <mergeCell ref="A15:B15"/>
    <mergeCell ref="C15:E15"/>
    <mergeCell ref="F15:H15"/>
    <mergeCell ref="I15:J15"/>
    <mergeCell ref="B22:G22"/>
    <mergeCell ref="H22:J22"/>
    <mergeCell ref="B23:G23"/>
    <mergeCell ref="H23:J23"/>
    <mergeCell ref="A17:J17"/>
    <mergeCell ref="B19:G19"/>
    <mergeCell ref="H19:J19"/>
    <mergeCell ref="B20:G20"/>
    <mergeCell ref="H20:J20"/>
    <mergeCell ref="B21:G21"/>
    <mergeCell ref="H21:J21"/>
    <mergeCell ref="B24:G24"/>
    <mergeCell ref="H24:J24"/>
    <mergeCell ref="B25:G25"/>
    <mergeCell ref="H25:J25"/>
    <mergeCell ref="B26:G26"/>
    <mergeCell ref="H26:J26"/>
    <mergeCell ref="B27:G27"/>
    <mergeCell ref="H27:J27"/>
    <mergeCell ref="B28:G28"/>
    <mergeCell ref="H28:J28"/>
    <mergeCell ref="B29:G29"/>
    <mergeCell ref="H29:J29"/>
    <mergeCell ref="A31:J31"/>
    <mergeCell ref="A34:D34"/>
    <mergeCell ref="E34:J34"/>
    <mergeCell ref="A36:D36"/>
    <mergeCell ref="E36:J3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Laimute Dauksiene</dc:creator>
  <cp:lastModifiedBy>Rinkeviciene, Inga</cp:lastModifiedBy>
  <cp:lastPrinted>2023-11-09T11:24:59Z</cp:lastPrinted>
  <dcterms:created xsi:type="dcterms:W3CDTF">2017-09-04T10:20:10Z</dcterms:created>
  <dcterms:modified xsi:type="dcterms:W3CDTF">2024-02-29T11:50:13Z</dcterms:modified>
</cp:coreProperties>
</file>