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m.valakeviciute\Desktop\2024 01\RSL Septeka\"/>
    </mc:Choice>
  </mc:AlternateContent>
  <xr:revisionPtr revIDLastSave="0" documentId="8_{B30E1318-DF22-4F00-9BA1-CA0996F891D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3" i="1" l="1"/>
  <c r="F331" i="1"/>
  <c r="G332" i="1" s="1"/>
  <c r="G321" i="1"/>
  <c r="F319" i="1"/>
  <c r="G320" i="1" s="1"/>
  <c r="G309" i="1"/>
  <c r="F307" i="1"/>
  <c r="G308" i="1" s="1"/>
  <c r="G297" i="1"/>
  <c r="F295" i="1"/>
  <c r="G296" i="1" s="1"/>
  <c r="G285" i="1"/>
  <c r="F283" i="1"/>
  <c r="G284" i="1" s="1"/>
  <c r="G273" i="1"/>
  <c r="F271" i="1"/>
  <c r="G272" i="1" s="1"/>
  <c r="G261" i="1"/>
  <c r="F259" i="1"/>
  <c r="G260" i="1" s="1"/>
  <c r="G249" i="1"/>
  <c r="F247" i="1"/>
  <c r="G248" i="1" s="1"/>
  <c r="G237" i="1"/>
  <c r="F235" i="1"/>
  <c r="G236" i="1" s="1"/>
  <c r="G225" i="1"/>
  <c r="F223" i="1"/>
  <c r="G224" i="1" s="1"/>
  <c r="G213" i="1"/>
  <c r="F211" i="1"/>
  <c r="G212" i="1" s="1"/>
  <c r="G201" i="1"/>
  <c r="F199" i="1"/>
  <c r="F198" i="1"/>
  <c r="G200" i="1" s="1"/>
  <c r="G188" i="1"/>
  <c r="F187" i="1"/>
  <c r="F188" i="1" s="1"/>
  <c r="F189" i="1" s="1"/>
  <c r="F186" i="1"/>
  <c r="G187" i="1" s="1"/>
  <c r="G176" i="1"/>
  <c r="F175" i="1"/>
  <c r="F176" i="1" s="1"/>
  <c r="F177" i="1" s="1"/>
  <c r="F174" i="1"/>
  <c r="G175" i="1" s="1"/>
  <c r="G164" i="1"/>
  <c r="F163" i="1"/>
  <c r="F164" i="1" s="1"/>
  <c r="F165" i="1" s="1"/>
  <c r="F162" i="1"/>
  <c r="G163" i="1" s="1"/>
  <c r="G152" i="1"/>
  <c r="F151" i="1"/>
  <c r="F152" i="1" s="1"/>
  <c r="F153" i="1" s="1"/>
  <c r="F150" i="1"/>
  <c r="G151" i="1" s="1"/>
  <c r="G140" i="1"/>
  <c r="F139" i="1"/>
  <c r="F140" i="1" s="1"/>
  <c r="F141" i="1" s="1"/>
  <c r="F138" i="1"/>
  <c r="G139" i="1" s="1"/>
  <c r="G128" i="1"/>
  <c r="F127" i="1"/>
  <c r="F128" i="1" s="1"/>
  <c r="F129" i="1" s="1"/>
  <c r="F126" i="1"/>
  <c r="G127" i="1" s="1"/>
  <c r="G116" i="1"/>
  <c r="F115" i="1"/>
  <c r="F116" i="1" s="1"/>
  <c r="F117" i="1" s="1"/>
  <c r="F114" i="1"/>
  <c r="G115" i="1" s="1"/>
  <c r="G104" i="1"/>
  <c r="F103" i="1"/>
  <c r="F104" i="1" s="1"/>
  <c r="F105" i="1" s="1"/>
  <c r="F102" i="1"/>
  <c r="F101" i="1"/>
  <c r="F100" i="1"/>
  <c r="F99" i="1"/>
  <c r="F98" i="1"/>
  <c r="F97" i="1"/>
  <c r="G103" i="1" s="1"/>
  <c r="G87" i="1"/>
  <c r="F85" i="1"/>
  <c r="G86" i="1" s="1"/>
  <c r="G75" i="1"/>
  <c r="F73" i="1"/>
  <c r="G74" i="1" s="1"/>
  <c r="G63" i="1"/>
  <c r="F61" i="1"/>
  <c r="G62" i="1" s="1"/>
  <c r="G51" i="1"/>
  <c r="F49" i="1"/>
  <c r="G50" i="1" s="1"/>
  <c r="G39" i="1"/>
  <c r="F37" i="1"/>
  <c r="G38" i="1" s="1"/>
  <c r="G21" i="1"/>
  <c r="F38" i="1" l="1"/>
  <c r="F39" i="1" s="1"/>
  <c r="F40" i="1" s="1"/>
  <c r="F50" i="1"/>
  <c r="F51" i="1" s="1"/>
  <c r="F52" i="1" s="1"/>
  <c r="F62" i="1"/>
  <c r="F63" i="1" s="1"/>
  <c r="F64" i="1" s="1"/>
  <c r="F74" i="1"/>
  <c r="F75" i="1" s="1"/>
  <c r="F76" i="1" s="1"/>
  <c r="F86" i="1"/>
  <c r="F87" i="1" s="1"/>
  <c r="F88" i="1" s="1"/>
  <c r="F200" i="1"/>
  <c r="F201" i="1" s="1"/>
  <c r="F202" i="1" s="1"/>
  <c r="F212" i="1"/>
  <c r="F213" i="1" s="1"/>
  <c r="F214" i="1" s="1"/>
  <c r="F224" i="1"/>
  <c r="F225" i="1" s="1"/>
  <c r="F226" i="1" s="1"/>
  <c r="F236" i="1"/>
  <c r="F237" i="1" s="1"/>
  <c r="F238" i="1" s="1"/>
  <c r="F248" i="1"/>
  <c r="F249" i="1" s="1"/>
  <c r="F250" i="1" s="1"/>
  <c r="F260" i="1"/>
  <c r="F261" i="1" s="1"/>
  <c r="F262" i="1" s="1"/>
  <c r="F272" i="1"/>
  <c r="F273" i="1" s="1"/>
  <c r="F274" i="1" s="1"/>
  <c r="F284" i="1"/>
  <c r="F285" i="1" s="1"/>
  <c r="F286" i="1" s="1"/>
  <c r="F296" i="1"/>
  <c r="F297" i="1" s="1"/>
  <c r="F298" i="1" s="1"/>
  <c r="F308" i="1"/>
  <c r="F309" i="1" s="1"/>
  <c r="F310" i="1" s="1"/>
  <c r="F320" i="1"/>
  <c r="F321" i="1" s="1"/>
  <c r="F322" i="1" s="1"/>
  <c r="F332" i="1"/>
  <c r="F333" i="1" s="1"/>
  <c r="F334" i="1" s="1"/>
</calcChain>
</file>

<file path=xl/sharedStrings.xml><?xml version="1.0" encoding="utf-8"?>
<sst xmlns="http://schemas.openxmlformats.org/spreadsheetml/2006/main" count="557" uniqueCount="213">
  <si>
    <t>PIRKIMO SĄLYGŲ PRIEDAS "PASIŪLYMO FORMA"</t>
  </si>
  <si>
    <t>VIENKARTINĖS PRIEMONĖS ENDOSKOPIJAI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</si>
  <si>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</si>
  <si>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</si>
  <si>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</si>
  <si>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</si>
  <si>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</si>
  <si>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</si>
  <si>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</si>
  <si>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</si>
  <si>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</si>
  <si>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</si>
  <si>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</si>
  <si>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</si>
  <si>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</si>
  <si>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</si>
  <si>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</si>
  <si>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</si>
  <si>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</si>
  <si>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</si>
  <si>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</si>
  <si>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</si>
  <si>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</si>
  <si>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</si>
  <si>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</si>
  <si>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</si>
  <si>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</si>
  <si>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SUKANDIMO FIKSATORIUS</t>
  </si>
  <si>
    <t>Tiekėjo pasiūlymas:</t>
  </si>
  <si>
    <t>Nr.</t>
  </si>
  <si>
    <t>Pavadinimas</t>
  </si>
  <si>
    <t>Kiekis</t>
  </si>
  <si>
    <t>Mato vienetas</t>
  </si>
  <si>
    <t>Kaina be PVM, Eur</t>
  </si>
  <si>
    <t>Suma be PVM, Eur</t>
  </si>
  <si>
    <t>Gamintojas, modelio Nr.</t>
  </si>
  <si>
    <t>1.</t>
  </si>
  <si>
    <t>Sukandimo fiksatorius</t>
  </si>
  <si>
    <t>1.1.</t>
  </si>
  <si>
    <t>vnt.</t>
  </si>
  <si>
    <t>Suma be PVM</t>
  </si>
  <si>
    <t>Taikomas PVM dydis (%)</t>
  </si>
  <si>
    <t>PVM suma</t>
  </si>
  <si>
    <t>Suma su PVM</t>
  </si>
  <si>
    <t>2. DALIS</t>
  </si>
  <si>
    <t>STYGA-PRAVEDĖJAS ENDOSKOPIJAI</t>
  </si>
  <si>
    <t>2.</t>
  </si>
  <si>
    <t>2.1.</t>
  </si>
  <si>
    <t>Styga-pravedėjas endoskopijai</t>
  </si>
  <si>
    <t>3. DALIS</t>
  </si>
  <si>
    <t>VIELOS-PRAVEDĖJO FIKSAVIMO PRIETAISAS</t>
  </si>
  <si>
    <t>3.</t>
  </si>
  <si>
    <t>Vielos-pravedėjo fiksavimo prietaisas</t>
  </si>
  <si>
    <t>3.1.</t>
  </si>
  <si>
    <t>4. DALIS</t>
  </si>
  <si>
    <t>ADATOS PEILIO PAPILATOMAI</t>
  </si>
  <si>
    <t>4.</t>
  </si>
  <si>
    <t>4.1.</t>
  </si>
  <si>
    <t>Adatos peilio papilatomai</t>
  </si>
  <si>
    <t>5. DALIS</t>
  </si>
  <si>
    <t>LANKINIS PAPILATOMAS</t>
  </si>
  <si>
    <t>5.</t>
  </si>
  <si>
    <t>Lankinis papilatomas</t>
  </si>
  <si>
    <t>5.1.</t>
  </si>
  <si>
    <t>6. DALIS</t>
  </si>
  <si>
    <t>PRIEMONĖS ENDOSKOPIJAI</t>
  </si>
  <si>
    <t>6.</t>
  </si>
  <si>
    <t>Priemonės endoskopijai</t>
  </si>
  <si>
    <t>6.1.</t>
  </si>
  <si>
    <t>ERCP kaniulė</t>
  </si>
  <si>
    <t>6.2.</t>
  </si>
  <si>
    <t>ERCP kaniulė trumpa kūgine viršūne</t>
  </si>
  <si>
    <t>6.3.</t>
  </si>
  <si>
    <t>Klipas standartinis/ilgas</t>
  </si>
  <si>
    <t>6.4.</t>
  </si>
  <si>
    <t>Klipatorius</t>
  </si>
  <si>
    <t>6.5.</t>
  </si>
  <si>
    <t>Ligavimo kilpa</t>
  </si>
  <si>
    <t>6.6.</t>
  </si>
  <si>
    <t>Stentų įvedimo sistema</t>
  </si>
  <si>
    <t>7. DALIS</t>
  </si>
  <si>
    <t>KREPŠELIAI AKMENIMS TRAUKTI IŠ TULŽIES AR KASOS LATAKŲ</t>
  </si>
  <si>
    <t>7.</t>
  </si>
  <si>
    <t>Krepšeliai akmenims traukti iš tulžies ar kasos latakų</t>
  </si>
  <si>
    <t>7.1.</t>
  </si>
  <si>
    <t>8. DALIS</t>
  </si>
  <si>
    <t>TULŽIES PLASTIKINIAI STENTAI 10 FR</t>
  </si>
  <si>
    <t>8.</t>
  </si>
  <si>
    <t>Tulžies plastikiniai stentai 10 Fr</t>
  </si>
  <si>
    <t>8.1.</t>
  </si>
  <si>
    <t>9. DALIS</t>
  </si>
  <si>
    <t>TULŽIES PLASTIKINIAI STENTAI 10 FR, TIESŪS</t>
  </si>
  <si>
    <t>9.</t>
  </si>
  <si>
    <t>Tulžies plastikiniai stentai 10 Fr, tiesūs</t>
  </si>
  <si>
    <t>9.1.</t>
  </si>
  <si>
    <t>10. DALIS</t>
  </si>
  <si>
    <t>TULŽIES PLASTIKINIAI STENTAI ,,PIGTAIL'' TIPO</t>
  </si>
  <si>
    <t>10.</t>
  </si>
  <si>
    <t>Tulžies plastikiniai stentai ,,pigtail'' tipo</t>
  </si>
  <si>
    <t>10.1.</t>
  </si>
  <si>
    <t>11. DALIS</t>
  </si>
  <si>
    <t>KASOS GYDOMIEJI STENTAI SU ĮSITVIRTINIMO AUSYTĖMIS 5 FR DYDŽIO</t>
  </si>
  <si>
    <t>11.</t>
  </si>
  <si>
    <t>Kasos gydomieji stentai su įsitvirtinimo ausytėmis 5 Fr dydžio</t>
  </si>
  <si>
    <t>11.1.</t>
  </si>
  <si>
    <t>12. DALIS</t>
  </si>
  <si>
    <t>KASOS PROFILAKTINIAI STENTAI 5 FR DYDŽIO</t>
  </si>
  <si>
    <t>12.</t>
  </si>
  <si>
    <t>Kasos profilaktiniai stentai 5 Fr dydžio</t>
  </si>
  <si>
    <t>12.1.</t>
  </si>
  <si>
    <t>13. DALIS</t>
  </si>
  <si>
    <t>KASOS STENTŲ NUSTŪMĖJAS</t>
  </si>
  <si>
    <t>13.</t>
  </si>
  <si>
    <t>Kasos stentų nustūmėjas</t>
  </si>
  <si>
    <t>13.1.</t>
  </si>
  <si>
    <t>14. DALIS</t>
  </si>
  <si>
    <t>AKMENŲ IŠ TULŽIES LATAKŲ TRAUKIMO KREPŠELIAI IR PRIEMONĖS AKMENIMS SKALDYTI</t>
  </si>
  <si>
    <t>14.</t>
  </si>
  <si>
    <t>Akmenų iš tulžies latakų traukimo krepšeliai ir priemonės akmenims skaldyti</t>
  </si>
  <si>
    <t>14.1.</t>
  </si>
  <si>
    <t>Akmenų iš tulžies latakų traukimo krepšeliai, RX tipo sistema</t>
  </si>
  <si>
    <t>14.2.</t>
  </si>
  <si>
    <t>Pneumatinė sistema su įstatomu manometriniu švirkštu</t>
  </si>
  <si>
    <t>15. DALIS</t>
  </si>
  <si>
    <t>CITOLOGINIS BILIARINIS ŠEPETĖLIS</t>
  </si>
  <si>
    <t>15.</t>
  </si>
  <si>
    <t>Citologinis biliarinis šepetėlis</t>
  </si>
  <si>
    <t>15.1.</t>
  </si>
  <si>
    <t>16. DALIS</t>
  </si>
  <si>
    <t>ENDOSKOPINIS KREPŠELIS SU TINKLELIU SVETIMKŪNIŲ ŠALINIMUI</t>
  </si>
  <si>
    <t>16.</t>
  </si>
  <si>
    <t>Endoskopinis krepšelis su tinkleliu svetimkūnių šalinimui</t>
  </si>
  <si>
    <t>16.1.</t>
  </si>
  <si>
    <t>17. DALIS</t>
  </si>
  <si>
    <t>HEMOSTAZINIS ZONDAS</t>
  </si>
  <si>
    <t>17.</t>
  </si>
  <si>
    <t>Hemostazinis zondas</t>
  </si>
  <si>
    <t>17.1.</t>
  </si>
  <si>
    <t>18. DALIS</t>
  </si>
  <si>
    <t> VIENKARTINIAI ENDOSKOPINIAI INJEKTORIAI Ø2,8 MM KANALUI</t>
  </si>
  <si>
    <t>18.</t>
  </si>
  <si>
    <t> Vienkartiniai endoskopiniai injektoriai Ø2,8 mm kanalui</t>
  </si>
  <si>
    <t>18.1.</t>
  </si>
  <si>
    <t>Vienkartiniai endoskopiniai injektoriai Ø2,8 mm kanalui</t>
  </si>
  <si>
    <t>19. DALIS</t>
  </si>
  <si>
    <t>SUBMUKOZINIS PAKĖLIMO GELIS</t>
  </si>
  <si>
    <t>19.</t>
  </si>
  <si>
    <t>Submukozinis pakėlimo gelis</t>
  </si>
  <si>
    <t>19.1.</t>
  </si>
  <si>
    <t>20. DALIS</t>
  </si>
  <si>
    <t>POLIPEKTOMIJOS KILPOS</t>
  </si>
  <si>
    <t>20.</t>
  </si>
  <si>
    <t>Polipektomijos kilpos</t>
  </si>
  <si>
    <t>20.1.</t>
  </si>
  <si>
    <t>21. DALIS</t>
  </si>
  <si>
    <t>DIMINUTYVINIŲ POLIPŲ KILPOS</t>
  </si>
  <si>
    <t>21.</t>
  </si>
  <si>
    <t>Diminutyvinių polipų kilpos</t>
  </si>
  <si>
    <t>21.1.</t>
  </si>
  <si>
    <t>22. DALIS</t>
  </si>
  <si>
    <t>STOROSIOS ŽARNOS IŠSIPLEČIANTYS STENTAI SU ĮVEDIMO SISTEMA</t>
  </si>
  <si>
    <t>22.</t>
  </si>
  <si>
    <t>Storosios žarnos išsiplečiantys stentai su įvedimo sistema</t>
  </si>
  <si>
    <t>22.1.</t>
  </si>
  <si>
    <t>23. DALIS</t>
  </si>
  <si>
    <t>RINKINYS KRAUJAVIMUI STABDYTI IŠ STEMPLĖS VARIKOZINIŲ MAZGŲ</t>
  </si>
  <si>
    <t>23.</t>
  </si>
  <si>
    <t>Rinkinys kraujavimui stabdyti iš stemplės varikozinių mazgų</t>
  </si>
  <si>
    <t>23.1.</t>
  </si>
  <si>
    <t>24. DALIS</t>
  </si>
  <si>
    <t>DVIGUBOS ŽNYPLĖS LANKSČIAJAI ENDOSKIPIJAI</t>
  </si>
  <si>
    <t>24.</t>
  </si>
  <si>
    <t>Dvigubos žnyplės lanksčiajai endoskipijai</t>
  </si>
  <si>
    <t>24.1.</t>
  </si>
  <si>
    <t>Dvigubos žnyplės lanksčiajai endoskopijai</t>
  </si>
  <si>
    <t>25. DALIS</t>
  </si>
  <si>
    <t>PAPILDOMAS ENDOSKOPO ANTGALIS POLIPAMS ŠALINTI</t>
  </si>
  <si>
    <t>25.</t>
  </si>
  <si>
    <t>Papildomas endoskopo antgalis polipams šalinti</t>
  </si>
  <si>
    <t>25.1.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</si>
  <si>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</si>
  <si>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</si>
  <si>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</si>
  <si>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</si>
  <si>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</si>
  <si>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</si>
  <si>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</si>
  <si>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</si>
  <si>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</si>
  <si>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</si>
  <si>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</si>
  <si>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</si>
  <si>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</si>
  <si>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</si>
  <si>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</si>
  <si>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</si>
  <si>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</si>
  <si>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</si>
  <si>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</si>
  <si>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</si>
  <si>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</si>
  <si>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</si>
  <si>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RŠL-2596-3 2023-10-04 13:04:06</t>
  </si>
  <si>
    <t>Kaunas</t>
  </si>
  <si>
    <t>UAB Septeka</t>
  </si>
  <si>
    <t>Druskininkų g. 6-27, 44288 Kaunas</t>
  </si>
  <si>
    <t>LT100003721318</t>
  </si>
  <si>
    <t>LT397044060006263947, AB SEB bankas, banko kodas 70440</t>
  </si>
  <si>
    <t>Vestina Strakšytė</t>
  </si>
  <si>
    <t>Body Products/Fartley, FBN-S60-25-230-SU.</t>
  </si>
  <si>
    <t>Body Products/Fartley,IN-23-23-x-230, IN-23-25-x-230.</t>
  </si>
  <si>
    <t>MicroTech, MBLS-7F-NL.</t>
  </si>
  <si>
    <t>Direktorė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</si>
</sst>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14" fontId="2" fillId="5" borderId="1" xfId="0" applyNumberFormat="1" applyFont="1" applyFill="1" applyBorder="1" applyProtection="1">
      <protection locked="0"/>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left" vertical="top" wrapText="1"/>
    </xf>
    <xf numFmtId="0" fontId="2" fillId="2" borderId="0" xfId="0" applyFont="1" applyFill="1" applyAlignment="1">
      <alignment horizontal="right"/>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0" fillId="0" borderId="16" xfId="0" applyBorder="1"/>
    <xf numFmtId="0" fontId="2" fillId="5" borderId="17" xfId="0" applyFont="1" applyFill="1" applyBorder="1" applyAlignment="1" applyProtection="1">
      <alignment horizontal="center" vertical="center" wrapText="1"/>
      <protection locked="0"/>
    </xf>
    <xf numFmtId="0" fontId="0" fillId="0" borderId="17" xfId="0" applyBorder="1"/>
    <xf numFmtId="0" fontId="2" fillId="4" borderId="1" xfId="0" applyFont="1" applyFill="1" applyBorder="1" applyAlignment="1">
      <alignment horizontal="left" vertical="center"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0" fillId="0" borderId="13" xfId="0" applyBorder="1"/>
    <xf numFmtId="0" fontId="0" fillId="0" borderId="12" xfId="0" applyBorder="1"/>
    <xf numFmtId="0" fontId="2" fillId="2" borderId="14" xfId="0" applyFont="1" applyFill="1" applyBorder="1" applyAlignment="1">
      <alignment horizontal="center" vertical="center" wrapText="1"/>
    </xf>
    <xf numFmtId="0" fontId="0" fillId="0" borderId="14"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34"/>
  <sheetViews>
    <sheetView tabSelected="1" topLeftCell="A35" zoomScale="85" zoomScaleNormal="85" workbookViewId="0">
      <selection activeCell="C18" sqref="C18:F1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5">
        <v>45212</v>
      </c>
    </row>
    <row r="9" spans="1:6" x14ac:dyDescent="0.25">
      <c r="A9" s="4" t="s">
        <v>5</v>
      </c>
      <c r="B9" s="13">
        <v>1</v>
      </c>
    </row>
    <row r="10" spans="1:6" x14ac:dyDescent="0.25">
      <c r="A10" s="4" t="s">
        <v>6</v>
      </c>
      <c r="B10" s="13" t="s">
        <v>203</v>
      </c>
    </row>
    <row r="12" spans="1:6" ht="15.75" x14ac:dyDescent="0.25">
      <c r="A12" s="33" t="s">
        <v>7</v>
      </c>
      <c r="B12" s="34"/>
      <c r="C12" s="40" t="s">
        <v>204</v>
      </c>
      <c r="D12" s="36"/>
      <c r="E12" s="36"/>
      <c r="F12" s="37"/>
    </row>
    <row r="13" spans="1:6" ht="15.95" customHeight="1" x14ac:dyDescent="0.25">
      <c r="A13" s="41" t="s">
        <v>8</v>
      </c>
      <c r="B13" s="39"/>
      <c r="C13" s="40">
        <v>301501622</v>
      </c>
      <c r="D13" s="36"/>
      <c r="E13" s="36"/>
      <c r="F13" s="37"/>
    </row>
    <row r="14" spans="1:6" ht="15.95" customHeight="1" x14ac:dyDescent="0.25">
      <c r="A14" s="41" t="s">
        <v>9</v>
      </c>
      <c r="B14" s="39"/>
      <c r="C14" s="40" t="s">
        <v>205</v>
      </c>
      <c r="D14" s="36"/>
      <c r="E14" s="36"/>
      <c r="F14" s="37"/>
    </row>
    <row r="15" spans="1:6" ht="15.95" customHeight="1" x14ac:dyDescent="0.25">
      <c r="A15" s="33" t="s">
        <v>10</v>
      </c>
      <c r="B15" s="34"/>
      <c r="C15" s="35" t="s">
        <v>206</v>
      </c>
      <c r="D15" s="36"/>
      <c r="E15" s="36"/>
      <c r="F15" s="37"/>
    </row>
    <row r="16" spans="1:6" ht="63" customHeight="1" x14ac:dyDescent="0.25">
      <c r="A16" s="38" t="s">
        <v>11</v>
      </c>
      <c r="B16" s="39"/>
      <c r="C16" s="35" t="s">
        <v>207</v>
      </c>
      <c r="D16" s="36"/>
      <c r="E16" s="36"/>
      <c r="F16" s="37"/>
    </row>
    <row r="17" spans="1:7" ht="15.95" customHeight="1" x14ac:dyDescent="0.25">
      <c r="A17" s="33" t="s">
        <v>12</v>
      </c>
      <c r="B17" s="34"/>
      <c r="C17" s="35" t="s">
        <v>208</v>
      </c>
      <c r="D17" s="36"/>
      <c r="E17" s="36"/>
      <c r="F17" s="37"/>
    </row>
    <row r="18" spans="1:7" ht="15.95" customHeight="1" x14ac:dyDescent="0.25">
      <c r="A18" s="33" t="s">
        <v>13</v>
      </c>
      <c r="B18" s="34"/>
      <c r="C18" s="35"/>
      <c r="D18" s="36"/>
      <c r="E18" s="36"/>
      <c r="F18" s="37"/>
    </row>
    <row r="19" spans="1:7" ht="48" customHeight="1" x14ac:dyDescent="0.25">
      <c r="A19" s="33" t="s">
        <v>14</v>
      </c>
      <c r="B19" s="34"/>
      <c r="C19" s="35"/>
      <c r="D19" s="36"/>
      <c r="E19" s="36"/>
      <c r="F19" s="37"/>
    </row>
    <row r="20" spans="1:7" ht="54.95" customHeight="1" x14ac:dyDescent="0.25">
      <c r="A20" s="33" t="s">
        <v>15</v>
      </c>
      <c r="B20" s="34"/>
      <c r="C20" s="35"/>
      <c r="D20" s="36"/>
      <c r="E20" s="36"/>
      <c r="F20" s="37"/>
    </row>
    <row r="21" spans="1:7" ht="71.099999999999994" customHeight="1" x14ac:dyDescent="0.25">
      <c r="A21" s="28" t="s">
        <v>16</v>
      </c>
      <c r="B21" s="29"/>
      <c r="C21" s="30"/>
      <c r="D21" s="31"/>
      <c r="E21" s="31"/>
      <c r="F21" s="3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2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50</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45</v>
      </c>
      <c r="C48" s="17"/>
      <c r="D48" s="17"/>
      <c r="E48" s="17"/>
      <c r="F48" s="17"/>
      <c r="G48" s="17"/>
    </row>
    <row r="49" spans="1:7" x14ac:dyDescent="0.25">
      <c r="A49" s="17" t="s">
        <v>47</v>
      </c>
      <c r="B49" s="17" t="s">
        <v>48</v>
      </c>
      <c r="C49" s="17">
        <v>200</v>
      </c>
      <c r="D49" s="17" t="s">
        <v>39</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row r="56" spans="1:7" x14ac:dyDescent="0.25">
      <c r="A56" s="12" t="s">
        <v>49</v>
      </c>
      <c r="B56" s="12" t="s">
        <v>50</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51</v>
      </c>
      <c r="B60" s="16" t="s">
        <v>52</v>
      </c>
      <c r="C60" s="17"/>
      <c r="D60" s="17"/>
      <c r="E60" s="17"/>
      <c r="F60" s="17"/>
      <c r="G60" s="17"/>
    </row>
    <row r="61" spans="1:7" x14ac:dyDescent="0.25">
      <c r="A61" s="17" t="s">
        <v>53</v>
      </c>
      <c r="B61" s="17" t="s">
        <v>52</v>
      </c>
      <c r="C61" s="17">
        <v>10</v>
      </c>
      <c r="D61" s="17" t="s">
        <v>39</v>
      </c>
      <c r="E61" s="18"/>
      <c r="F61" s="17" t="str">
        <f>IF(ISBLANK(E61),"", PRODUCT(C61,E61))</f>
        <v/>
      </c>
      <c r="G61" s="19"/>
    </row>
    <row r="62" spans="1:7" x14ac:dyDescent="0.25">
      <c r="E62" s="16" t="s">
        <v>40</v>
      </c>
      <c r="F62" s="16" t="str">
        <f>IF(F61="","",ROUND(SUM(F61:F61),2))</f>
        <v/>
      </c>
      <c r="G62" s="14" t="str">
        <f>IF(F61="","Neužpildytos visos objektų kainos","")</f>
        <v>Neužpildytos visos objektų kainos</v>
      </c>
    </row>
    <row r="63" spans="1:7" x14ac:dyDescent="0.25">
      <c r="C63" s="16" t="s">
        <v>41</v>
      </c>
      <c r="D63" s="19"/>
      <c r="E63" s="16" t="s">
        <v>42</v>
      </c>
      <c r="F63" s="16" t="str">
        <f>IF(OR(F62="",D63=""),"", ROUND(PRODUCT(D63,F62)/100,2))</f>
        <v/>
      </c>
      <c r="G63" s="14" t="str">
        <f>IF(D63="", "Nurodykite taikomą PVM dydį", "")</f>
        <v>Nurodykite taikomą PVM dydį</v>
      </c>
    </row>
    <row r="64" spans="1:7" x14ac:dyDescent="0.25">
      <c r="E64" s="16" t="s">
        <v>43</v>
      </c>
      <c r="F64" s="16">
        <f>IF(ISBLANK(F63), "", ROUND(SUM(F62:F63),2))</f>
        <v>0</v>
      </c>
    </row>
    <row r="68" spans="1:7" x14ac:dyDescent="0.25">
      <c r="A68" s="12" t="s">
        <v>54</v>
      </c>
      <c r="B68" s="12" t="s">
        <v>55</v>
      </c>
    </row>
    <row r="70" spans="1:7" x14ac:dyDescent="0.25">
      <c r="A70" s="12" t="s">
        <v>28</v>
      </c>
    </row>
    <row r="71" spans="1:7" x14ac:dyDescent="0.25">
      <c r="A71" s="16" t="s">
        <v>29</v>
      </c>
      <c r="B71" s="16" t="s">
        <v>30</v>
      </c>
      <c r="C71" s="16" t="s">
        <v>31</v>
      </c>
      <c r="D71" s="16" t="s">
        <v>32</v>
      </c>
      <c r="E71" s="16" t="s">
        <v>33</v>
      </c>
      <c r="F71" s="16" t="s">
        <v>34</v>
      </c>
      <c r="G71" s="16" t="s">
        <v>35</v>
      </c>
    </row>
    <row r="72" spans="1:7" x14ac:dyDescent="0.25">
      <c r="A72" s="16" t="s">
        <v>56</v>
      </c>
      <c r="B72" s="16" t="s">
        <v>55</v>
      </c>
      <c r="C72" s="17"/>
      <c r="D72" s="17"/>
      <c r="E72" s="17"/>
      <c r="F72" s="17"/>
      <c r="G72" s="17"/>
    </row>
    <row r="73" spans="1:7" x14ac:dyDescent="0.25">
      <c r="A73" s="17" t="s">
        <v>57</v>
      </c>
      <c r="B73" s="17" t="s">
        <v>58</v>
      </c>
      <c r="C73" s="17">
        <v>60</v>
      </c>
      <c r="D73" s="17" t="s">
        <v>39</v>
      </c>
      <c r="E73" s="18"/>
      <c r="F73" s="17" t="str">
        <f>IF(ISBLANK(E73),"", PRODUCT(C73,E73))</f>
        <v/>
      </c>
      <c r="G73" s="19"/>
    </row>
    <row r="74" spans="1:7" x14ac:dyDescent="0.25">
      <c r="E74" s="16" t="s">
        <v>40</v>
      </c>
      <c r="F74" s="16" t="str">
        <f>IF(F73="","",ROUND(SUM(F73:F73),2))</f>
        <v/>
      </c>
      <c r="G74" s="14" t="str">
        <f>IF(F73="","Neužpildytos visos objektų kainos","")</f>
        <v>Neužpildytos visos objektų kainos</v>
      </c>
    </row>
    <row r="75" spans="1:7" x14ac:dyDescent="0.25">
      <c r="C75" s="16" t="s">
        <v>41</v>
      </c>
      <c r="D75" s="19"/>
      <c r="E75" s="16" t="s">
        <v>42</v>
      </c>
      <c r="F75" s="16" t="str">
        <f>IF(OR(F74="",D75=""),"", ROUND(PRODUCT(D75,F74)/100,2))</f>
        <v/>
      </c>
      <c r="G75" s="14" t="str">
        <f>IF(D75="", "Nurodykite taikomą PVM dydį", "")</f>
        <v>Nurodykite taikomą PVM dydį</v>
      </c>
    </row>
    <row r="76" spans="1:7" x14ac:dyDescent="0.25">
      <c r="E76" s="16" t="s">
        <v>43</v>
      </c>
      <c r="F76" s="16">
        <f>IF(ISBLANK(F75), "", ROUND(SUM(F74:F75),2))</f>
        <v>0</v>
      </c>
    </row>
    <row r="80" spans="1:7" x14ac:dyDescent="0.25">
      <c r="A80" s="12" t="s">
        <v>59</v>
      </c>
      <c r="B80" s="12" t="s">
        <v>60</v>
      </c>
    </row>
    <row r="82" spans="1:7" x14ac:dyDescent="0.25">
      <c r="A82" s="12" t="s">
        <v>28</v>
      </c>
    </row>
    <row r="83" spans="1:7" x14ac:dyDescent="0.25">
      <c r="A83" s="16" t="s">
        <v>29</v>
      </c>
      <c r="B83" s="16" t="s">
        <v>30</v>
      </c>
      <c r="C83" s="16" t="s">
        <v>31</v>
      </c>
      <c r="D83" s="16" t="s">
        <v>32</v>
      </c>
      <c r="E83" s="16" t="s">
        <v>33</v>
      </c>
      <c r="F83" s="16" t="s">
        <v>34</v>
      </c>
      <c r="G83" s="16" t="s">
        <v>35</v>
      </c>
    </row>
    <row r="84" spans="1:7" x14ac:dyDescent="0.25">
      <c r="A84" s="16" t="s">
        <v>61</v>
      </c>
      <c r="B84" s="16" t="s">
        <v>62</v>
      </c>
      <c r="C84" s="17"/>
      <c r="D84" s="17"/>
      <c r="E84" s="17"/>
      <c r="F84" s="17"/>
      <c r="G84" s="17"/>
    </row>
    <row r="85" spans="1:7" x14ac:dyDescent="0.25">
      <c r="A85" s="17" t="s">
        <v>63</v>
      </c>
      <c r="B85" s="17" t="s">
        <v>62</v>
      </c>
      <c r="C85" s="17">
        <v>60</v>
      </c>
      <c r="D85" s="17" t="s">
        <v>39</v>
      </c>
      <c r="E85" s="18"/>
      <c r="F85" s="17" t="str">
        <f>IF(ISBLANK(E85),"", PRODUCT(C85,E85))</f>
        <v/>
      </c>
      <c r="G85" s="19"/>
    </row>
    <row r="86" spans="1:7" x14ac:dyDescent="0.25">
      <c r="E86" s="16" t="s">
        <v>40</v>
      </c>
      <c r="F86" s="16" t="str">
        <f>IF(F85="","",ROUND(SUM(F85:F85),2))</f>
        <v/>
      </c>
      <c r="G86" s="14" t="str">
        <f>IF(F85="","Neužpildytos visos objektų kainos","")</f>
        <v>Neužpildytos visos objektų kainos</v>
      </c>
    </row>
    <row r="87" spans="1:7" x14ac:dyDescent="0.25">
      <c r="C87" s="16" t="s">
        <v>41</v>
      </c>
      <c r="D87" s="19"/>
      <c r="E87" s="16" t="s">
        <v>42</v>
      </c>
      <c r="F87" s="16" t="str">
        <f>IF(OR(F86="",D87=""),"", ROUND(PRODUCT(D87,F86)/100,2))</f>
        <v/>
      </c>
      <c r="G87" s="14" t="str">
        <f>IF(D87="", "Nurodykite taikomą PVM dydį", "")</f>
        <v>Nurodykite taikomą PVM dydį</v>
      </c>
    </row>
    <row r="88" spans="1:7" x14ac:dyDescent="0.25">
      <c r="E88" s="16" t="s">
        <v>43</v>
      </c>
      <c r="F88" s="16">
        <f>IF(ISBLANK(F87), "", ROUND(SUM(F86:F87),2))</f>
        <v>0</v>
      </c>
    </row>
    <row r="92" spans="1:7" x14ac:dyDescent="0.25">
      <c r="A92" s="12" t="s">
        <v>64</v>
      </c>
      <c r="B92" s="12" t="s">
        <v>65</v>
      </c>
    </row>
    <row r="94" spans="1:7" x14ac:dyDescent="0.25">
      <c r="A94" s="12" t="s">
        <v>28</v>
      </c>
    </row>
    <row r="95" spans="1:7" x14ac:dyDescent="0.25">
      <c r="A95" s="16" t="s">
        <v>29</v>
      </c>
      <c r="B95" s="16" t="s">
        <v>30</v>
      </c>
      <c r="C95" s="16" t="s">
        <v>31</v>
      </c>
      <c r="D95" s="16" t="s">
        <v>32</v>
      </c>
      <c r="E95" s="16" t="s">
        <v>33</v>
      </c>
      <c r="F95" s="16" t="s">
        <v>34</v>
      </c>
      <c r="G95" s="16" t="s">
        <v>35</v>
      </c>
    </row>
    <row r="96" spans="1:7" x14ac:dyDescent="0.25">
      <c r="A96" s="16" t="s">
        <v>66</v>
      </c>
      <c r="B96" s="16" t="s">
        <v>67</v>
      </c>
      <c r="C96" s="17"/>
      <c r="D96" s="17"/>
      <c r="E96" s="17"/>
      <c r="F96" s="17"/>
      <c r="G96" s="17"/>
    </row>
    <row r="97" spans="1:7" x14ac:dyDescent="0.25">
      <c r="A97" s="17" t="s">
        <v>68</v>
      </c>
      <c r="B97" s="17" t="s">
        <v>69</v>
      </c>
      <c r="C97" s="17">
        <v>60</v>
      </c>
      <c r="D97" s="17" t="s">
        <v>39</v>
      </c>
      <c r="E97" s="18"/>
      <c r="F97" s="17" t="str">
        <f t="shared" ref="F97:F102" si="0">IF(ISBLANK(E97),"", PRODUCT(C97,E97))</f>
        <v/>
      </c>
      <c r="G97" s="19"/>
    </row>
    <row r="98" spans="1:7" x14ac:dyDescent="0.25">
      <c r="A98" s="17" t="s">
        <v>70</v>
      </c>
      <c r="B98" s="17" t="s">
        <v>71</v>
      </c>
      <c r="C98" s="17">
        <v>50</v>
      </c>
      <c r="D98" s="17" t="s">
        <v>39</v>
      </c>
      <c r="E98" s="18"/>
      <c r="F98" s="17" t="str">
        <f t="shared" si="0"/>
        <v/>
      </c>
      <c r="G98" s="19"/>
    </row>
    <row r="99" spans="1:7" x14ac:dyDescent="0.25">
      <c r="A99" s="17" t="s">
        <v>72</v>
      </c>
      <c r="B99" s="17" t="s">
        <v>73</v>
      </c>
      <c r="C99" s="17">
        <v>500</v>
      </c>
      <c r="D99" s="17" t="s">
        <v>39</v>
      </c>
      <c r="E99" s="18"/>
      <c r="F99" s="17" t="str">
        <f t="shared" si="0"/>
        <v/>
      </c>
      <c r="G99" s="19"/>
    </row>
    <row r="100" spans="1:7" x14ac:dyDescent="0.25">
      <c r="A100" s="17" t="s">
        <v>74</v>
      </c>
      <c r="B100" s="17" t="s">
        <v>75</v>
      </c>
      <c r="C100" s="17">
        <v>30</v>
      </c>
      <c r="D100" s="17" t="s">
        <v>39</v>
      </c>
      <c r="E100" s="18"/>
      <c r="F100" s="17" t="str">
        <f t="shared" si="0"/>
        <v/>
      </c>
      <c r="G100" s="19"/>
    </row>
    <row r="101" spans="1:7" x14ac:dyDescent="0.25">
      <c r="A101" s="17" t="s">
        <v>76</v>
      </c>
      <c r="B101" s="17" t="s">
        <v>77</v>
      </c>
      <c r="C101" s="17">
        <v>50</v>
      </c>
      <c r="D101" s="17" t="s">
        <v>39</v>
      </c>
      <c r="E101" s="18"/>
      <c r="F101" s="17" t="str">
        <f t="shared" si="0"/>
        <v/>
      </c>
      <c r="G101" s="19"/>
    </row>
    <row r="102" spans="1:7" x14ac:dyDescent="0.25">
      <c r="A102" s="17" t="s">
        <v>78</v>
      </c>
      <c r="B102" s="17" t="s">
        <v>79</v>
      </c>
      <c r="C102" s="17">
        <v>80</v>
      </c>
      <c r="D102" s="17" t="s">
        <v>39</v>
      </c>
      <c r="E102" s="18"/>
      <c r="F102" s="17" t="str">
        <f t="shared" si="0"/>
        <v/>
      </c>
      <c r="G102" s="19"/>
    </row>
    <row r="103" spans="1:7" x14ac:dyDescent="0.25">
      <c r="E103" s="16" t="s">
        <v>40</v>
      </c>
      <c r="F103" s="16" t="str">
        <f>IF((SUMPRODUCT(--(F97:F102=""))&gt;0), "", ROUND(SUM(F97:F102),2))</f>
        <v/>
      </c>
      <c r="G103" s="14" t="str">
        <f>IF((SUMPRODUCT(--(F97:F102=""))&gt;0), "Neužpildytos visų objektų kainos", "")</f>
        <v>Neužpildytos visų objektų kainos</v>
      </c>
    </row>
    <row r="104" spans="1:7" x14ac:dyDescent="0.25">
      <c r="C104" s="16" t="s">
        <v>41</v>
      </c>
      <c r="D104" s="19"/>
      <c r="E104" s="16" t="s">
        <v>42</v>
      </c>
      <c r="F104" s="16" t="str">
        <f>IF(OR(F103="",D104=""),"", ROUND(PRODUCT(D104,F103)/100,2))</f>
        <v/>
      </c>
      <c r="G104" s="14" t="str">
        <f>IF(D104="", "Nurodykite taikomą PVM dydį", "")</f>
        <v>Nurodykite taikomą PVM dydį</v>
      </c>
    </row>
    <row r="105" spans="1:7" x14ac:dyDescent="0.25">
      <c r="E105" s="16" t="s">
        <v>43</v>
      </c>
      <c r="F105" s="16">
        <f>IF(ISBLANK(F104), "", ROUND(SUM(F103:F104),2))</f>
        <v>0</v>
      </c>
    </row>
    <row r="109" spans="1:7" x14ac:dyDescent="0.25">
      <c r="A109" s="12" t="s">
        <v>80</v>
      </c>
      <c r="B109" s="12" t="s">
        <v>81</v>
      </c>
    </row>
    <row r="111" spans="1:7" x14ac:dyDescent="0.25">
      <c r="A111" s="12" t="s">
        <v>28</v>
      </c>
    </row>
    <row r="112" spans="1:7" x14ac:dyDescent="0.25">
      <c r="A112" s="16" t="s">
        <v>29</v>
      </c>
      <c r="B112" s="16" t="s">
        <v>30</v>
      </c>
      <c r="C112" s="16" t="s">
        <v>31</v>
      </c>
      <c r="D112" s="16" t="s">
        <v>32</v>
      </c>
      <c r="E112" s="16" t="s">
        <v>33</v>
      </c>
      <c r="F112" s="16" t="s">
        <v>34</v>
      </c>
      <c r="G112" s="16" t="s">
        <v>35</v>
      </c>
    </row>
    <row r="113" spans="1:7" x14ac:dyDescent="0.25">
      <c r="A113" s="16" t="s">
        <v>82</v>
      </c>
      <c r="B113" s="16" t="s">
        <v>83</v>
      </c>
      <c r="C113" s="17"/>
      <c r="D113" s="17"/>
      <c r="E113" s="17"/>
      <c r="F113" s="17"/>
      <c r="G113" s="17"/>
    </row>
    <row r="114" spans="1:7" x14ac:dyDescent="0.25">
      <c r="A114" s="17" t="s">
        <v>84</v>
      </c>
      <c r="B114" s="17" t="s">
        <v>83</v>
      </c>
      <c r="C114" s="17">
        <v>100</v>
      </c>
      <c r="D114" s="17" t="s">
        <v>39</v>
      </c>
      <c r="E114" s="18"/>
      <c r="F114" s="17" t="str">
        <f>IF(ISBLANK(E114),"", PRODUCT(C114,E114))</f>
        <v/>
      </c>
      <c r="G114" s="19"/>
    </row>
    <row r="115" spans="1:7" x14ac:dyDescent="0.25">
      <c r="E115" s="16" t="s">
        <v>40</v>
      </c>
      <c r="F115" s="16" t="str">
        <f>IF(F114="","",ROUND(SUM(F114:F114),2))</f>
        <v/>
      </c>
      <c r="G115" s="14" t="str">
        <f>IF(F114="","Neužpildytos visos objektų kainos","")</f>
        <v>Neužpildytos visos objektų kainos</v>
      </c>
    </row>
    <row r="116" spans="1:7" x14ac:dyDescent="0.25">
      <c r="C116" s="16" t="s">
        <v>41</v>
      </c>
      <c r="D116" s="19"/>
      <c r="E116" s="16" t="s">
        <v>42</v>
      </c>
      <c r="F116" s="16" t="str">
        <f>IF(OR(F115="",D116=""),"", ROUND(PRODUCT(D116,F115)/100,2))</f>
        <v/>
      </c>
      <c r="G116" s="14" t="str">
        <f>IF(D116="", "Nurodykite taikomą PVM dydį", "")</f>
        <v>Nurodykite taikomą PVM dydį</v>
      </c>
    </row>
    <row r="117" spans="1:7" x14ac:dyDescent="0.25">
      <c r="E117" s="16" t="s">
        <v>43</v>
      </c>
      <c r="F117" s="16">
        <f>IF(ISBLANK(F116), "", ROUND(SUM(F115:F116),2))</f>
        <v>0</v>
      </c>
    </row>
    <row r="121" spans="1:7" x14ac:dyDescent="0.25">
      <c r="A121" s="12" t="s">
        <v>85</v>
      </c>
      <c r="B121" s="12" t="s">
        <v>86</v>
      </c>
    </row>
    <row r="123" spans="1:7" x14ac:dyDescent="0.25">
      <c r="A123" s="12" t="s">
        <v>28</v>
      </c>
    </row>
    <row r="124" spans="1:7" x14ac:dyDescent="0.25">
      <c r="A124" s="16" t="s">
        <v>29</v>
      </c>
      <c r="B124" s="16" t="s">
        <v>30</v>
      </c>
      <c r="C124" s="16" t="s">
        <v>31</v>
      </c>
      <c r="D124" s="16" t="s">
        <v>32</v>
      </c>
      <c r="E124" s="16" t="s">
        <v>33</v>
      </c>
      <c r="F124" s="16" t="s">
        <v>34</v>
      </c>
      <c r="G124" s="16" t="s">
        <v>35</v>
      </c>
    </row>
    <row r="125" spans="1:7" x14ac:dyDescent="0.25">
      <c r="A125" s="16" t="s">
        <v>87</v>
      </c>
      <c r="B125" s="16" t="s">
        <v>88</v>
      </c>
      <c r="C125" s="17"/>
      <c r="D125" s="17"/>
      <c r="E125" s="17"/>
      <c r="F125" s="17"/>
      <c r="G125" s="17"/>
    </row>
    <row r="126" spans="1:7" x14ac:dyDescent="0.25">
      <c r="A126" s="17" t="s">
        <v>89</v>
      </c>
      <c r="B126" s="17" t="s">
        <v>88</v>
      </c>
      <c r="C126" s="17">
        <v>20</v>
      </c>
      <c r="D126" s="17" t="s">
        <v>39</v>
      </c>
      <c r="E126" s="18"/>
      <c r="F126" s="17" t="str">
        <f>IF(ISBLANK(E126),"", PRODUCT(C126,E126))</f>
        <v/>
      </c>
      <c r="G126" s="19"/>
    </row>
    <row r="127" spans="1:7" x14ac:dyDescent="0.25">
      <c r="E127" s="16" t="s">
        <v>40</v>
      </c>
      <c r="F127" s="16" t="str">
        <f>IF(F126="","",ROUND(SUM(F126:F126),2))</f>
        <v/>
      </c>
      <c r="G127" s="14" t="str">
        <f>IF(F126="","Neužpildytos visos objektų kainos","")</f>
        <v>Neužpildytos visos objektų kainos</v>
      </c>
    </row>
    <row r="128" spans="1:7" x14ac:dyDescent="0.25">
      <c r="C128" s="16" t="s">
        <v>41</v>
      </c>
      <c r="D128" s="19"/>
      <c r="E128" s="16" t="s">
        <v>42</v>
      </c>
      <c r="F128" s="16" t="str">
        <f>IF(OR(F127="",D128=""),"", ROUND(PRODUCT(D128,F127)/100,2))</f>
        <v/>
      </c>
      <c r="G128" s="14" t="str">
        <f>IF(D128="", "Nurodykite taikomą PVM dydį", "")</f>
        <v>Nurodykite taikomą PVM dydį</v>
      </c>
    </row>
    <row r="129" spans="1:7" x14ac:dyDescent="0.25">
      <c r="E129" s="16" t="s">
        <v>43</v>
      </c>
      <c r="F129" s="16">
        <f>IF(ISBLANK(F128), "", ROUND(SUM(F127:F128),2))</f>
        <v>0</v>
      </c>
    </row>
    <row r="133" spans="1:7" x14ac:dyDescent="0.25">
      <c r="A133" s="12" t="s">
        <v>90</v>
      </c>
      <c r="B133" s="12" t="s">
        <v>91</v>
      </c>
    </row>
    <row r="135" spans="1:7" x14ac:dyDescent="0.25">
      <c r="A135" s="12" t="s">
        <v>28</v>
      </c>
    </row>
    <row r="136" spans="1:7" x14ac:dyDescent="0.25">
      <c r="A136" s="16" t="s">
        <v>29</v>
      </c>
      <c r="B136" s="16" t="s">
        <v>30</v>
      </c>
      <c r="C136" s="16" t="s">
        <v>31</v>
      </c>
      <c r="D136" s="16" t="s">
        <v>32</v>
      </c>
      <c r="E136" s="16" t="s">
        <v>33</v>
      </c>
      <c r="F136" s="16" t="s">
        <v>34</v>
      </c>
      <c r="G136" s="16" t="s">
        <v>35</v>
      </c>
    </row>
    <row r="137" spans="1:7" x14ac:dyDescent="0.25">
      <c r="A137" s="16" t="s">
        <v>92</v>
      </c>
      <c r="B137" s="16" t="s">
        <v>93</v>
      </c>
      <c r="C137" s="17"/>
      <c r="D137" s="17"/>
      <c r="E137" s="17"/>
      <c r="F137" s="17"/>
      <c r="G137" s="17"/>
    </row>
    <row r="138" spans="1:7" x14ac:dyDescent="0.25">
      <c r="A138" s="17" t="s">
        <v>94</v>
      </c>
      <c r="B138" s="17" t="s">
        <v>93</v>
      </c>
      <c r="C138" s="17">
        <v>100</v>
      </c>
      <c r="D138" s="17" t="s">
        <v>39</v>
      </c>
      <c r="E138" s="18"/>
      <c r="F138" s="17" t="str">
        <f>IF(ISBLANK(E138),"", PRODUCT(C138,E138))</f>
        <v/>
      </c>
      <c r="G138" s="19"/>
    </row>
    <row r="139" spans="1:7" x14ac:dyDescent="0.25">
      <c r="E139" s="16" t="s">
        <v>40</v>
      </c>
      <c r="F139" s="16" t="str">
        <f>IF(F138="","",ROUND(SUM(F138:F138),2))</f>
        <v/>
      </c>
      <c r="G139" s="14" t="str">
        <f>IF(F138="","Neužpildytos visos objektų kainos","")</f>
        <v>Neužpildytos visos objektų kainos</v>
      </c>
    </row>
    <row r="140" spans="1:7" x14ac:dyDescent="0.25">
      <c r="C140" s="16" t="s">
        <v>41</v>
      </c>
      <c r="D140" s="19"/>
      <c r="E140" s="16" t="s">
        <v>42</v>
      </c>
      <c r="F140" s="16" t="str">
        <f>IF(OR(F139="",D140=""),"", ROUND(PRODUCT(D140,F139)/100,2))</f>
        <v/>
      </c>
      <c r="G140" s="14" t="str">
        <f>IF(D140="", "Nurodykite taikomą PVM dydį", "")</f>
        <v>Nurodykite taikomą PVM dydį</v>
      </c>
    </row>
    <row r="141" spans="1:7" x14ac:dyDescent="0.25">
      <c r="E141" s="16" t="s">
        <v>43</v>
      </c>
      <c r="F141" s="16">
        <f>IF(ISBLANK(F140), "", ROUND(SUM(F139:F140),2))</f>
        <v>0</v>
      </c>
    </row>
    <row r="145" spans="1:7" x14ac:dyDescent="0.25">
      <c r="A145" s="12" t="s">
        <v>95</v>
      </c>
      <c r="B145" s="12" t="s">
        <v>96</v>
      </c>
    </row>
    <row r="147" spans="1:7" x14ac:dyDescent="0.25">
      <c r="A147" s="12" t="s">
        <v>28</v>
      </c>
    </row>
    <row r="148" spans="1:7" x14ac:dyDescent="0.25">
      <c r="A148" s="16" t="s">
        <v>29</v>
      </c>
      <c r="B148" s="16" t="s">
        <v>30</v>
      </c>
      <c r="C148" s="16" t="s">
        <v>31</v>
      </c>
      <c r="D148" s="16" t="s">
        <v>32</v>
      </c>
      <c r="E148" s="16" t="s">
        <v>33</v>
      </c>
      <c r="F148" s="16" t="s">
        <v>34</v>
      </c>
      <c r="G148" s="16" t="s">
        <v>35</v>
      </c>
    </row>
    <row r="149" spans="1:7" x14ac:dyDescent="0.25">
      <c r="A149" s="16" t="s">
        <v>97</v>
      </c>
      <c r="B149" s="16" t="s">
        <v>98</v>
      </c>
      <c r="C149" s="17"/>
      <c r="D149" s="17"/>
      <c r="E149" s="17"/>
      <c r="F149" s="17"/>
      <c r="G149" s="17"/>
    </row>
    <row r="150" spans="1:7" x14ac:dyDescent="0.25">
      <c r="A150" s="17" t="s">
        <v>99</v>
      </c>
      <c r="B150" s="17" t="s">
        <v>98</v>
      </c>
      <c r="C150" s="17">
        <v>50</v>
      </c>
      <c r="D150" s="17" t="s">
        <v>39</v>
      </c>
      <c r="E150" s="18"/>
      <c r="F150" s="17" t="str">
        <f>IF(ISBLANK(E150),"", PRODUCT(C150,E150))</f>
        <v/>
      </c>
      <c r="G150" s="19"/>
    </row>
    <row r="151" spans="1:7" x14ac:dyDescent="0.25">
      <c r="E151" s="16" t="s">
        <v>40</v>
      </c>
      <c r="F151" s="16" t="str">
        <f>IF(F150="","",ROUND(SUM(F150:F150),2))</f>
        <v/>
      </c>
      <c r="G151" s="14" t="str">
        <f>IF(F150="","Neužpildytos visos objektų kainos","")</f>
        <v>Neužpildytos visos objektų kainos</v>
      </c>
    </row>
    <row r="152" spans="1:7" x14ac:dyDescent="0.25">
      <c r="C152" s="16" t="s">
        <v>41</v>
      </c>
      <c r="D152" s="19"/>
      <c r="E152" s="16" t="s">
        <v>42</v>
      </c>
      <c r="F152" s="16" t="str">
        <f>IF(OR(F151="",D152=""),"", ROUND(PRODUCT(D152,F151)/100,2))</f>
        <v/>
      </c>
      <c r="G152" s="14" t="str">
        <f>IF(D152="", "Nurodykite taikomą PVM dydį", "")</f>
        <v>Nurodykite taikomą PVM dydį</v>
      </c>
    </row>
    <row r="153" spans="1:7" x14ac:dyDescent="0.25">
      <c r="E153" s="16" t="s">
        <v>43</v>
      </c>
      <c r="F153" s="16">
        <f>IF(ISBLANK(F152), "", ROUND(SUM(F151:F152),2))</f>
        <v>0</v>
      </c>
    </row>
    <row r="157" spans="1:7" x14ac:dyDescent="0.25">
      <c r="A157" s="12" t="s">
        <v>100</v>
      </c>
      <c r="B157" s="12" t="s">
        <v>101</v>
      </c>
    </row>
    <row r="159" spans="1:7" x14ac:dyDescent="0.25">
      <c r="A159" s="12" t="s">
        <v>28</v>
      </c>
    </row>
    <row r="160" spans="1:7" x14ac:dyDescent="0.25">
      <c r="A160" s="16" t="s">
        <v>29</v>
      </c>
      <c r="B160" s="16" t="s">
        <v>30</v>
      </c>
      <c r="C160" s="16" t="s">
        <v>31</v>
      </c>
      <c r="D160" s="16" t="s">
        <v>32</v>
      </c>
      <c r="E160" s="16" t="s">
        <v>33</v>
      </c>
      <c r="F160" s="16" t="s">
        <v>34</v>
      </c>
      <c r="G160" s="16" t="s">
        <v>35</v>
      </c>
    </row>
    <row r="161" spans="1:7" x14ac:dyDescent="0.25">
      <c r="A161" s="16" t="s">
        <v>102</v>
      </c>
      <c r="B161" s="16" t="s">
        <v>103</v>
      </c>
      <c r="C161" s="17"/>
      <c r="D161" s="17"/>
      <c r="E161" s="17"/>
      <c r="F161" s="17"/>
      <c r="G161" s="17"/>
    </row>
    <row r="162" spans="1:7" x14ac:dyDescent="0.25">
      <c r="A162" s="17" t="s">
        <v>104</v>
      </c>
      <c r="B162" s="17" t="s">
        <v>103</v>
      </c>
      <c r="C162" s="17">
        <v>20</v>
      </c>
      <c r="D162" s="17" t="s">
        <v>39</v>
      </c>
      <c r="E162" s="18"/>
      <c r="F162" s="17" t="str">
        <f>IF(ISBLANK(E162),"", PRODUCT(C162,E162))</f>
        <v/>
      </c>
      <c r="G162" s="19"/>
    </row>
    <row r="163" spans="1:7" x14ac:dyDescent="0.25">
      <c r="E163" s="16" t="s">
        <v>40</v>
      </c>
      <c r="F163" s="16" t="str">
        <f>IF(F162="","",ROUND(SUM(F162:F162),2))</f>
        <v/>
      </c>
      <c r="G163" s="14" t="str">
        <f>IF(F162="","Neužpildytos visos objektų kainos","")</f>
        <v>Neužpildytos visos objektų kainos</v>
      </c>
    </row>
    <row r="164" spans="1:7" x14ac:dyDescent="0.25">
      <c r="C164" s="16" t="s">
        <v>41</v>
      </c>
      <c r="D164" s="19"/>
      <c r="E164" s="16" t="s">
        <v>42</v>
      </c>
      <c r="F164" s="16" t="str">
        <f>IF(OR(F163="",D164=""),"", ROUND(PRODUCT(D164,F163)/100,2))</f>
        <v/>
      </c>
      <c r="G164" s="14" t="str">
        <f>IF(D164="", "Nurodykite taikomą PVM dydį", "")</f>
        <v>Nurodykite taikomą PVM dydį</v>
      </c>
    </row>
    <row r="165" spans="1:7" x14ac:dyDescent="0.25">
      <c r="E165" s="16" t="s">
        <v>43</v>
      </c>
      <c r="F165" s="16">
        <f>IF(ISBLANK(F164), "", ROUND(SUM(F163:F164),2))</f>
        <v>0</v>
      </c>
    </row>
    <row r="169" spans="1:7" x14ac:dyDescent="0.25">
      <c r="A169" s="12" t="s">
        <v>105</v>
      </c>
      <c r="B169" s="12" t="s">
        <v>106</v>
      </c>
    </row>
    <row r="171" spans="1:7" x14ac:dyDescent="0.25">
      <c r="A171" s="12" t="s">
        <v>28</v>
      </c>
    </row>
    <row r="172" spans="1:7" x14ac:dyDescent="0.25">
      <c r="A172" s="16" t="s">
        <v>29</v>
      </c>
      <c r="B172" s="16" t="s">
        <v>30</v>
      </c>
      <c r="C172" s="16" t="s">
        <v>31</v>
      </c>
      <c r="D172" s="16" t="s">
        <v>32</v>
      </c>
      <c r="E172" s="16" t="s">
        <v>33</v>
      </c>
      <c r="F172" s="16" t="s">
        <v>34</v>
      </c>
      <c r="G172" s="16" t="s">
        <v>35</v>
      </c>
    </row>
    <row r="173" spans="1:7" x14ac:dyDescent="0.25">
      <c r="A173" s="16" t="s">
        <v>107</v>
      </c>
      <c r="B173" s="16" t="s">
        <v>108</v>
      </c>
      <c r="C173" s="17"/>
      <c r="D173" s="17"/>
      <c r="E173" s="17"/>
      <c r="F173" s="17"/>
      <c r="G173" s="17"/>
    </row>
    <row r="174" spans="1:7" x14ac:dyDescent="0.25">
      <c r="A174" s="17" t="s">
        <v>109</v>
      </c>
      <c r="B174" s="17" t="s">
        <v>108</v>
      </c>
      <c r="C174" s="17">
        <v>70</v>
      </c>
      <c r="D174" s="17" t="s">
        <v>39</v>
      </c>
      <c r="E174" s="18"/>
      <c r="F174" s="17" t="str">
        <f>IF(ISBLANK(E174),"", PRODUCT(C174,E174))</f>
        <v/>
      </c>
      <c r="G174" s="19"/>
    </row>
    <row r="175" spans="1:7" x14ac:dyDescent="0.25">
      <c r="E175" s="16" t="s">
        <v>40</v>
      </c>
      <c r="F175" s="16" t="str">
        <f>IF(F174="","",ROUND(SUM(F174:F174),2))</f>
        <v/>
      </c>
      <c r="G175" s="14" t="str">
        <f>IF(F174="","Neužpildytos visos objektų kainos","")</f>
        <v>Neužpildytos visos objektų kainos</v>
      </c>
    </row>
    <row r="176" spans="1:7" x14ac:dyDescent="0.25">
      <c r="C176" s="16" t="s">
        <v>41</v>
      </c>
      <c r="D176" s="19"/>
      <c r="E176" s="16" t="s">
        <v>42</v>
      </c>
      <c r="F176" s="16" t="str">
        <f>IF(OR(F175="",D176=""),"", ROUND(PRODUCT(D176,F175)/100,2))</f>
        <v/>
      </c>
      <c r="G176" s="14" t="str">
        <f>IF(D176="", "Nurodykite taikomą PVM dydį", "")</f>
        <v>Nurodykite taikomą PVM dydį</v>
      </c>
    </row>
    <row r="177" spans="1:7" x14ac:dyDescent="0.25">
      <c r="E177" s="16" t="s">
        <v>43</v>
      </c>
      <c r="F177" s="16">
        <f>IF(ISBLANK(F176), "", ROUND(SUM(F175:F176),2))</f>
        <v>0</v>
      </c>
    </row>
    <row r="181" spans="1:7" x14ac:dyDescent="0.25">
      <c r="A181" s="12" t="s">
        <v>110</v>
      </c>
      <c r="B181" s="12" t="s">
        <v>111</v>
      </c>
    </row>
    <row r="183" spans="1:7" x14ac:dyDescent="0.25">
      <c r="A183" s="12" t="s">
        <v>28</v>
      </c>
    </row>
    <row r="184" spans="1:7" x14ac:dyDescent="0.25">
      <c r="A184" s="16" t="s">
        <v>29</v>
      </c>
      <c r="B184" s="16" t="s">
        <v>30</v>
      </c>
      <c r="C184" s="16" t="s">
        <v>31</v>
      </c>
      <c r="D184" s="16" t="s">
        <v>32</v>
      </c>
      <c r="E184" s="16" t="s">
        <v>33</v>
      </c>
      <c r="F184" s="16" t="s">
        <v>34</v>
      </c>
      <c r="G184" s="16" t="s">
        <v>35</v>
      </c>
    </row>
    <row r="185" spans="1:7" x14ac:dyDescent="0.25">
      <c r="A185" s="16" t="s">
        <v>112</v>
      </c>
      <c r="B185" s="16" t="s">
        <v>113</v>
      </c>
      <c r="C185" s="17"/>
      <c r="D185" s="17"/>
      <c r="E185" s="17"/>
      <c r="F185" s="17"/>
      <c r="G185" s="17"/>
    </row>
    <row r="186" spans="1:7" x14ac:dyDescent="0.25">
      <c r="A186" s="17" t="s">
        <v>114</v>
      </c>
      <c r="B186" s="17" t="s">
        <v>113</v>
      </c>
      <c r="C186" s="17">
        <v>10</v>
      </c>
      <c r="D186" s="17" t="s">
        <v>39</v>
      </c>
      <c r="E186" s="18"/>
      <c r="F186" s="17" t="str">
        <f>IF(ISBLANK(E186),"", PRODUCT(C186,E186))</f>
        <v/>
      </c>
      <c r="G186" s="19"/>
    </row>
    <row r="187" spans="1:7" x14ac:dyDescent="0.25">
      <c r="E187" s="16" t="s">
        <v>40</v>
      </c>
      <c r="F187" s="16" t="str">
        <f>IF(F186="","",ROUND(SUM(F186:F186),2))</f>
        <v/>
      </c>
      <c r="G187" s="14" t="str">
        <f>IF(F186="","Neužpildytos visos objektų kainos","")</f>
        <v>Neužpildytos visos objektų kainos</v>
      </c>
    </row>
    <row r="188" spans="1:7" x14ac:dyDescent="0.25">
      <c r="C188" s="16" t="s">
        <v>41</v>
      </c>
      <c r="D188" s="19"/>
      <c r="E188" s="16" t="s">
        <v>42</v>
      </c>
      <c r="F188" s="16" t="str">
        <f>IF(OR(F187="",D188=""),"", ROUND(PRODUCT(D188,F187)/100,2))</f>
        <v/>
      </c>
      <c r="G188" s="14" t="str">
        <f>IF(D188="", "Nurodykite taikomą PVM dydį", "")</f>
        <v>Nurodykite taikomą PVM dydį</v>
      </c>
    </row>
    <row r="189" spans="1:7" x14ac:dyDescent="0.25">
      <c r="E189" s="16" t="s">
        <v>43</v>
      </c>
      <c r="F189" s="16">
        <f>IF(ISBLANK(F188), "", ROUND(SUM(F187:F188),2))</f>
        <v>0</v>
      </c>
    </row>
    <row r="193" spans="1:7" x14ac:dyDescent="0.25">
      <c r="A193" s="12" t="s">
        <v>115</v>
      </c>
      <c r="B193" s="12" t="s">
        <v>116</v>
      </c>
    </row>
    <row r="195" spans="1:7" x14ac:dyDescent="0.25">
      <c r="A195" s="12" t="s">
        <v>28</v>
      </c>
    </row>
    <row r="196" spans="1:7" x14ac:dyDescent="0.25">
      <c r="A196" s="16" t="s">
        <v>29</v>
      </c>
      <c r="B196" s="16" t="s">
        <v>30</v>
      </c>
      <c r="C196" s="16" t="s">
        <v>31</v>
      </c>
      <c r="D196" s="16" t="s">
        <v>32</v>
      </c>
      <c r="E196" s="16" t="s">
        <v>33</v>
      </c>
      <c r="F196" s="16" t="s">
        <v>34</v>
      </c>
      <c r="G196" s="16" t="s">
        <v>35</v>
      </c>
    </row>
    <row r="197" spans="1:7" x14ac:dyDescent="0.25">
      <c r="A197" s="16" t="s">
        <v>117</v>
      </c>
      <c r="B197" s="16" t="s">
        <v>118</v>
      </c>
      <c r="C197" s="17"/>
      <c r="D197" s="17"/>
      <c r="E197" s="17"/>
      <c r="F197" s="17"/>
      <c r="G197" s="17"/>
    </row>
    <row r="198" spans="1:7" x14ac:dyDescent="0.25">
      <c r="A198" s="17" t="s">
        <v>119</v>
      </c>
      <c r="B198" s="17" t="s">
        <v>120</v>
      </c>
      <c r="C198" s="17">
        <v>20</v>
      </c>
      <c r="D198" s="17" t="s">
        <v>39</v>
      </c>
      <c r="E198" s="18"/>
      <c r="F198" s="17" t="str">
        <f>IF(ISBLANK(E198),"", PRODUCT(C198,E198))</f>
        <v/>
      </c>
      <c r="G198" s="19"/>
    </row>
    <row r="199" spans="1:7" x14ac:dyDescent="0.25">
      <c r="A199" s="17" t="s">
        <v>121</v>
      </c>
      <c r="B199" s="17" t="s">
        <v>122</v>
      </c>
      <c r="C199" s="17">
        <v>6</v>
      </c>
      <c r="D199" s="17" t="s">
        <v>39</v>
      </c>
      <c r="E199" s="18"/>
      <c r="F199" s="17" t="str">
        <f>IF(ISBLANK(E199),"", PRODUCT(C199,E199))</f>
        <v/>
      </c>
      <c r="G199" s="19"/>
    </row>
    <row r="200" spans="1:7" x14ac:dyDescent="0.25">
      <c r="E200" s="16" t="s">
        <v>40</v>
      </c>
      <c r="F200" s="16" t="str">
        <f>IF((SUMPRODUCT(--(F198:F199=""))&gt;0), "", ROUND(SUM(F198:F199),2))</f>
        <v/>
      </c>
      <c r="G200" s="14" t="str">
        <f>IF((SUMPRODUCT(--(F198:F199=""))&gt;0), "Neužpildytos visų objektų kainos", "")</f>
        <v>Neužpildytos visų objektų kainos</v>
      </c>
    </row>
    <row r="201" spans="1:7" x14ac:dyDescent="0.25">
      <c r="C201" s="16" t="s">
        <v>41</v>
      </c>
      <c r="D201" s="19"/>
      <c r="E201" s="16" t="s">
        <v>42</v>
      </c>
      <c r="F201" s="16" t="str">
        <f>IF(OR(F200="",D201=""),"", ROUND(PRODUCT(D201,F200)/100,2))</f>
        <v/>
      </c>
      <c r="G201" s="14" t="str">
        <f>IF(D201="", "Nurodykite taikomą PVM dydį", "")</f>
        <v>Nurodykite taikomą PVM dydį</v>
      </c>
    </row>
    <row r="202" spans="1:7" x14ac:dyDescent="0.25">
      <c r="E202" s="16" t="s">
        <v>43</v>
      </c>
      <c r="F202" s="16">
        <f>IF(ISBLANK(F201), "", ROUND(SUM(F200:F201),2))</f>
        <v>0</v>
      </c>
    </row>
    <row r="206" spans="1:7" x14ac:dyDescent="0.25">
      <c r="A206" s="12" t="s">
        <v>123</v>
      </c>
      <c r="B206" s="12" t="s">
        <v>124</v>
      </c>
    </row>
    <row r="208" spans="1:7" x14ac:dyDescent="0.25">
      <c r="A208" s="12" t="s">
        <v>28</v>
      </c>
    </row>
    <row r="209" spans="1:7" x14ac:dyDescent="0.25">
      <c r="A209" s="16" t="s">
        <v>29</v>
      </c>
      <c r="B209" s="16" t="s">
        <v>30</v>
      </c>
      <c r="C209" s="16" t="s">
        <v>31</v>
      </c>
      <c r="D209" s="16" t="s">
        <v>32</v>
      </c>
      <c r="E209" s="16" t="s">
        <v>33</v>
      </c>
      <c r="F209" s="16" t="s">
        <v>34</v>
      </c>
      <c r="G209" s="16" t="s">
        <v>35</v>
      </c>
    </row>
    <row r="210" spans="1:7" x14ac:dyDescent="0.25">
      <c r="A210" s="16" t="s">
        <v>125</v>
      </c>
      <c r="B210" s="16" t="s">
        <v>126</v>
      </c>
      <c r="C210" s="17"/>
      <c r="D210" s="17"/>
      <c r="E210" s="17"/>
      <c r="F210" s="17"/>
      <c r="G210" s="17"/>
    </row>
    <row r="211" spans="1:7" x14ac:dyDescent="0.25">
      <c r="A211" s="17" t="s">
        <v>127</v>
      </c>
      <c r="B211" s="17" t="s">
        <v>126</v>
      </c>
      <c r="C211" s="17">
        <v>150</v>
      </c>
      <c r="D211" s="17" t="s">
        <v>39</v>
      </c>
      <c r="E211" s="18"/>
      <c r="F211" s="17" t="str">
        <f>IF(ISBLANK(E211),"", PRODUCT(C211,E211))</f>
        <v/>
      </c>
      <c r="G211" s="19"/>
    </row>
    <row r="212" spans="1:7" x14ac:dyDescent="0.25">
      <c r="E212" s="16" t="s">
        <v>40</v>
      </c>
      <c r="F212" s="16" t="str">
        <f>IF(F211="","",ROUND(SUM(F211:F211),2))</f>
        <v/>
      </c>
      <c r="G212" s="14" t="str">
        <f>IF(F211="","Neužpildytos visos objektų kainos","")</f>
        <v>Neužpildytos visos objektų kainos</v>
      </c>
    </row>
    <row r="213" spans="1:7" x14ac:dyDescent="0.25">
      <c r="C213" s="16" t="s">
        <v>41</v>
      </c>
      <c r="D213" s="19"/>
      <c r="E213" s="16" t="s">
        <v>42</v>
      </c>
      <c r="F213" s="16" t="str">
        <f>IF(OR(F212="",D213=""),"", ROUND(PRODUCT(D213,F212)/100,2))</f>
        <v/>
      </c>
      <c r="G213" s="14" t="str">
        <f>IF(D213="", "Nurodykite taikomą PVM dydį", "")</f>
        <v>Nurodykite taikomą PVM dydį</v>
      </c>
    </row>
    <row r="214" spans="1:7" x14ac:dyDescent="0.25">
      <c r="E214" s="16" t="s">
        <v>43</v>
      </c>
      <c r="F214" s="16">
        <f>IF(ISBLANK(F213), "", ROUND(SUM(F212:F213),2))</f>
        <v>0</v>
      </c>
    </row>
    <row r="218" spans="1:7" x14ac:dyDescent="0.25">
      <c r="A218" s="12" t="s">
        <v>128</v>
      </c>
      <c r="B218" s="12" t="s">
        <v>129</v>
      </c>
    </row>
    <row r="220" spans="1:7" x14ac:dyDescent="0.25">
      <c r="A220" s="12" t="s">
        <v>28</v>
      </c>
    </row>
    <row r="221" spans="1:7" x14ac:dyDescent="0.25">
      <c r="A221" s="16" t="s">
        <v>29</v>
      </c>
      <c r="B221" s="16" t="s">
        <v>30</v>
      </c>
      <c r="C221" s="16" t="s">
        <v>31</v>
      </c>
      <c r="D221" s="16" t="s">
        <v>32</v>
      </c>
      <c r="E221" s="16" t="s">
        <v>33</v>
      </c>
      <c r="F221" s="16" t="s">
        <v>34</v>
      </c>
      <c r="G221" s="16" t="s">
        <v>35</v>
      </c>
    </row>
    <row r="222" spans="1:7" x14ac:dyDescent="0.25">
      <c r="A222" s="16" t="s">
        <v>130</v>
      </c>
      <c r="B222" s="16" t="s">
        <v>131</v>
      </c>
      <c r="C222" s="17"/>
      <c r="D222" s="17"/>
      <c r="E222" s="17"/>
      <c r="F222" s="17"/>
      <c r="G222" s="17"/>
    </row>
    <row r="223" spans="1:7" x14ac:dyDescent="0.25">
      <c r="A223" s="17" t="s">
        <v>132</v>
      </c>
      <c r="B223" s="17" t="s">
        <v>131</v>
      </c>
      <c r="C223" s="17">
        <v>200</v>
      </c>
      <c r="D223" s="17" t="s">
        <v>39</v>
      </c>
      <c r="E223" s="18">
        <v>23.18</v>
      </c>
      <c r="F223" s="17">
        <f>IF(ISBLANK(E223),"", PRODUCT(C223,E223))</f>
        <v>4636</v>
      </c>
      <c r="G223" s="19" t="s">
        <v>209</v>
      </c>
    </row>
    <row r="224" spans="1:7" x14ac:dyDescent="0.25">
      <c r="E224" s="16" t="s">
        <v>40</v>
      </c>
      <c r="F224" s="16">
        <f>IF(F223="","",ROUND(SUM(F223:F223),2))</f>
        <v>4636</v>
      </c>
      <c r="G224" s="14" t="str">
        <f>IF(F223="","Neužpildytos visos objektų kainos","")</f>
        <v/>
      </c>
    </row>
    <row r="225" spans="1:7" x14ac:dyDescent="0.25">
      <c r="C225" s="16" t="s">
        <v>41</v>
      </c>
      <c r="D225" s="19">
        <v>5</v>
      </c>
      <c r="E225" s="16" t="s">
        <v>42</v>
      </c>
      <c r="F225" s="16">
        <f>IF(OR(F224="",D225=""),"", ROUND(PRODUCT(D225,F224)/100,2))</f>
        <v>231.8</v>
      </c>
      <c r="G225" s="14" t="str">
        <f>IF(D225="", "Nurodykite taikomą PVM dydį", "")</f>
        <v/>
      </c>
    </row>
    <row r="226" spans="1:7" x14ac:dyDescent="0.25">
      <c r="E226" s="16" t="s">
        <v>43</v>
      </c>
      <c r="F226" s="16">
        <f>IF(ISBLANK(F225), "", ROUND(SUM(F224:F225),2))</f>
        <v>4867.8</v>
      </c>
    </row>
    <row r="230" spans="1:7" x14ac:dyDescent="0.25">
      <c r="A230" s="12" t="s">
        <v>133</v>
      </c>
      <c r="B230" s="12" t="s">
        <v>134</v>
      </c>
    </row>
    <row r="232" spans="1:7" x14ac:dyDescent="0.25">
      <c r="A232" s="12" t="s">
        <v>28</v>
      </c>
    </row>
    <row r="233" spans="1:7" x14ac:dyDescent="0.25">
      <c r="A233" s="16" t="s">
        <v>29</v>
      </c>
      <c r="B233" s="16" t="s">
        <v>30</v>
      </c>
      <c r="C233" s="16" t="s">
        <v>31</v>
      </c>
      <c r="D233" s="16" t="s">
        <v>32</v>
      </c>
      <c r="E233" s="16" t="s">
        <v>33</v>
      </c>
      <c r="F233" s="16" t="s">
        <v>34</v>
      </c>
      <c r="G233" s="16" t="s">
        <v>35</v>
      </c>
    </row>
    <row r="234" spans="1:7" x14ac:dyDescent="0.25">
      <c r="A234" s="16" t="s">
        <v>135</v>
      </c>
      <c r="B234" s="16" t="s">
        <v>136</v>
      </c>
      <c r="C234" s="17"/>
      <c r="D234" s="17"/>
      <c r="E234" s="17"/>
      <c r="F234" s="17"/>
      <c r="G234" s="17"/>
    </row>
    <row r="235" spans="1:7" x14ac:dyDescent="0.25">
      <c r="A235" s="17" t="s">
        <v>137</v>
      </c>
      <c r="B235" s="17" t="s">
        <v>136</v>
      </c>
      <c r="C235" s="17">
        <v>15</v>
      </c>
      <c r="D235" s="17" t="s">
        <v>39</v>
      </c>
      <c r="E235" s="18"/>
      <c r="F235" s="17" t="str">
        <f>IF(ISBLANK(E235),"", PRODUCT(C235,E235))</f>
        <v/>
      </c>
      <c r="G235" s="19"/>
    </row>
    <row r="236" spans="1:7" x14ac:dyDescent="0.25">
      <c r="E236" s="16" t="s">
        <v>40</v>
      </c>
      <c r="F236" s="16" t="str">
        <f>IF(F235="","",ROUND(SUM(F235:F235),2))</f>
        <v/>
      </c>
      <c r="G236" s="14" t="str">
        <f>IF(F235="","Neužpildytos visos objektų kainos","")</f>
        <v>Neužpildytos visos objektų kainos</v>
      </c>
    </row>
    <row r="237" spans="1:7" x14ac:dyDescent="0.25">
      <c r="C237" s="16" t="s">
        <v>41</v>
      </c>
      <c r="D237" s="19"/>
      <c r="E237" s="16" t="s">
        <v>42</v>
      </c>
      <c r="F237" s="16" t="str">
        <f>IF(OR(F236="",D237=""),"", ROUND(PRODUCT(D237,F236)/100,2))</f>
        <v/>
      </c>
      <c r="G237" s="14" t="str">
        <f>IF(D237="", "Nurodykite taikomą PVM dydį", "")</f>
        <v>Nurodykite taikomą PVM dydį</v>
      </c>
    </row>
    <row r="238" spans="1:7" x14ac:dyDescent="0.25">
      <c r="E238" s="16" t="s">
        <v>43</v>
      </c>
      <c r="F238" s="16">
        <f>IF(ISBLANK(F237), "", ROUND(SUM(F236:F237),2))</f>
        <v>0</v>
      </c>
    </row>
    <row r="242" spans="1:7" x14ac:dyDescent="0.25">
      <c r="A242" s="12" t="s">
        <v>138</v>
      </c>
      <c r="B242" s="12" t="s">
        <v>139</v>
      </c>
    </row>
    <row r="244" spans="1:7" x14ac:dyDescent="0.25">
      <c r="A244" s="12" t="s">
        <v>28</v>
      </c>
    </row>
    <row r="245" spans="1:7" x14ac:dyDescent="0.25">
      <c r="A245" s="16" t="s">
        <v>29</v>
      </c>
      <c r="B245" s="16" t="s">
        <v>30</v>
      </c>
      <c r="C245" s="16" t="s">
        <v>31</v>
      </c>
      <c r="D245" s="16" t="s">
        <v>32</v>
      </c>
      <c r="E245" s="16" t="s">
        <v>33</v>
      </c>
      <c r="F245" s="16" t="s">
        <v>34</v>
      </c>
      <c r="G245" s="16" t="s">
        <v>35</v>
      </c>
    </row>
    <row r="246" spans="1:7" x14ac:dyDescent="0.25">
      <c r="A246" s="16" t="s">
        <v>140</v>
      </c>
      <c r="B246" s="16" t="s">
        <v>141</v>
      </c>
      <c r="C246" s="17"/>
      <c r="D246" s="17"/>
      <c r="E246" s="17"/>
      <c r="F246" s="17"/>
      <c r="G246" s="17"/>
    </row>
    <row r="247" spans="1:7" x14ac:dyDescent="0.25">
      <c r="A247" s="17" t="s">
        <v>142</v>
      </c>
      <c r="B247" s="17" t="s">
        <v>143</v>
      </c>
      <c r="C247" s="17">
        <v>800</v>
      </c>
      <c r="D247" s="17" t="s">
        <v>39</v>
      </c>
      <c r="E247" s="18">
        <v>8.3800000000000008</v>
      </c>
      <c r="F247" s="17">
        <f>IF(ISBLANK(E247),"", PRODUCT(C247,E247))</f>
        <v>6704.0000000000009</v>
      </c>
      <c r="G247" s="19" t="s">
        <v>210</v>
      </c>
    </row>
    <row r="248" spans="1:7" x14ac:dyDescent="0.25">
      <c r="E248" s="16" t="s">
        <v>40</v>
      </c>
      <c r="F248" s="16">
        <f>IF(F247="","",ROUND(SUM(F247:F247),2))</f>
        <v>6704</v>
      </c>
      <c r="G248" s="14" t="str">
        <f>IF(F247="","Neužpildytos visos objektų kainos","")</f>
        <v/>
      </c>
    </row>
    <row r="249" spans="1:7" x14ac:dyDescent="0.25">
      <c r="C249" s="16" t="s">
        <v>41</v>
      </c>
      <c r="D249" s="19">
        <v>5</v>
      </c>
      <c r="E249" s="16" t="s">
        <v>42</v>
      </c>
      <c r="F249" s="16">
        <f>IF(OR(F248="",D249=""),"", ROUND(PRODUCT(D249,F248)/100,2))</f>
        <v>335.2</v>
      </c>
      <c r="G249" s="14" t="str">
        <f>IF(D249="", "Nurodykite taikomą PVM dydį", "")</f>
        <v/>
      </c>
    </row>
    <row r="250" spans="1:7" x14ac:dyDescent="0.25">
      <c r="E250" s="16" t="s">
        <v>43</v>
      </c>
      <c r="F250" s="16">
        <f>IF(ISBLANK(F249), "", ROUND(SUM(F248:F249),2))</f>
        <v>7039.2</v>
      </c>
    </row>
    <row r="254" spans="1:7" x14ac:dyDescent="0.25">
      <c r="A254" s="12" t="s">
        <v>144</v>
      </c>
      <c r="B254" s="12" t="s">
        <v>145</v>
      </c>
    </row>
    <row r="256" spans="1:7" x14ac:dyDescent="0.25">
      <c r="A256" s="12" t="s">
        <v>28</v>
      </c>
    </row>
    <row r="257" spans="1:7" x14ac:dyDescent="0.25">
      <c r="A257" s="16" t="s">
        <v>29</v>
      </c>
      <c r="B257" s="16" t="s">
        <v>30</v>
      </c>
      <c r="C257" s="16" t="s">
        <v>31</v>
      </c>
      <c r="D257" s="16" t="s">
        <v>32</v>
      </c>
      <c r="E257" s="16" t="s">
        <v>33</v>
      </c>
      <c r="F257" s="16" t="s">
        <v>34</v>
      </c>
      <c r="G257" s="16" t="s">
        <v>35</v>
      </c>
    </row>
    <row r="258" spans="1:7" x14ac:dyDescent="0.25">
      <c r="A258" s="16" t="s">
        <v>146</v>
      </c>
      <c r="B258" s="16" t="s">
        <v>147</v>
      </c>
      <c r="C258" s="17"/>
      <c r="D258" s="17"/>
      <c r="E258" s="17"/>
      <c r="F258" s="17"/>
      <c r="G258" s="17"/>
    </row>
    <row r="259" spans="1:7" x14ac:dyDescent="0.25">
      <c r="A259" s="17" t="s">
        <v>148</v>
      </c>
      <c r="B259" s="17" t="s">
        <v>147</v>
      </c>
      <c r="C259" s="17">
        <v>10</v>
      </c>
      <c r="D259" s="17" t="s">
        <v>39</v>
      </c>
      <c r="E259" s="18"/>
      <c r="F259" s="17" t="str">
        <f>IF(ISBLANK(E259),"", PRODUCT(C259,E259))</f>
        <v/>
      </c>
      <c r="G259" s="19"/>
    </row>
    <row r="260" spans="1:7" x14ac:dyDescent="0.25">
      <c r="E260" s="16" t="s">
        <v>40</v>
      </c>
      <c r="F260" s="16" t="str">
        <f>IF(F259="","",ROUND(SUM(F259:F259),2))</f>
        <v/>
      </c>
      <c r="G260" s="14" t="str">
        <f>IF(F259="","Neužpildytos visos objektų kainos","")</f>
        <v>Neužpildytos visos objektų kainos</v>
      </c>
    </row>
    <row r="261" spans="1:7" x14ac:dyDescent="0.25">
      <c r="C261" s="16" t="s">
        <v>41</v>
      </c>
      <c r="D261" s="19"/>
      <c r="E261" s="16" t="s">
        <v>42</v>
      </c>
      <c r="F261" s="16" t="str">
        <f>IF(OR(F260="",D261=""),"", ROUND(PRODUCT(D261,F260)/100,2))</f>
        <v/>
      </c>
      <c r="G261" s="14" t="str">
        <f>IF(D261="", "Nurodykite taikomą PVM dydį", "")</f>
        <v>Nurodykite taikomą PVM dydį</v>
      </c>
    </row>
    <row r="262" spans="1:7" x14ac:dyDescent="0.25">
      <c r="E262" s="16" t="s">
        <v>43</v>
      </c>
      <c r="F262" s="16">
        <f>IF(ISBLANK(F261), "", ROUND(SUM(F260:F261),2))</f>
        <v>0</v>
      </c>
    </row>
    <row r="266" spans="1:7" x14ac:dyDescent="0.25">
      <c r="A266" s="12" t="s">
        <v>149</v>
      </c>
      <c r="B266" s="12" t="s">
        <v>150</v>
      </c>
    </row>
    <row r="268" spans="1:7" x14ac:dyDescent="0.25">
      <c r="A268" s="12" t="s">
        <v>28</v>
      </c>
    </row>
    <row r="269" spans="1:7" x14ac:dyDescent="0.25">
      <c r="A269" s="16" t="s">
        <v>29</v>
      </c>
      <c r="B269" s="16" t="s">
        <v>30</v>
      </c>
      <c r="C269" s="16" t="s">
        <v>31</v>
      </c>
      <c r="D269" s="16" t="s">
        <v>32</v>
      </c>
      <c r="E269" s="16" t="s">
        <v>33</v>
      </c>
      <c r="F269" s="16" t="s">
        <v>34</v>
      </c>
      <c r="G269" s="16" t="s">
        <v>35</v>
      </c>
    </row>
    <row r="270" spans="1:7" x14ac:dyDescent="0.25">
      <c r="A270" s="16" t="s">
        <v>151</v>
      </c>
      <c r="B270" s="16" t="s">
        <v>152</v>
      </c>
      <c r="C270" s="17"/>
      <c r="D270" s="17"/>
      <c r="E270" s="17"/>
      <c r="F270" s="17"/>
      <c r="G270" s="17"/>
    </row>
    <row r="271" spans="1:7" x14ac:dyDescent="0.25">
      <c r="A271" s="17" t="s">
        <v>153</v>
      </c>
      <c r="B271" s="17" t="s">
        <v>152</v>
      </c>
      <c r="C271" s="17">
        <v>250</v>
      </c>
      <c r="D271" s="17" t="s">
        <v>39</v>
      </c>
      <c r="E271" s="18"/>
      <c r="F271" s="17" t="str">
        <f>IF(ISBLANK(E271),"", PRODUCT(C271,E271))</f>
        <v/>
      </c>
      <c r="G271" s="19"/>
    </row>
    <row r="272" spans="1:7" x14ac:dyDescent="0.25">
      <c r="E272" s="16" t="s">
        <v>40</v>
      </c>
      <c r="F272" s="16" t="str">
        <f>IF(F271="","",ROUND(SUM(F271:F271),2))</f>
        <v/>
      </c>
      <c r="G272" s="14" t="str">
        <f>IF(F271="","Neužpildytos visos objektų kainos","")</f>
        <v>Neužpildytos visos objektų kainos</v>
      </c>
    </row>
    <row r="273" spans="1:7" x14ac:dyDescent="0.25">
      <c r="C273" s="16" t="s">
        <v>41</v>
      </c>
      <c r="D273" s="19"/>
      <c r="E273" s="16" t="s">
        <v>42</v>
      </c>
      <c r="F273" s="16" t="str">
        <f>IF(OR(F272="",D273=""),"", ROUND(PRODUCT(D273,F272)/100,2))</f>
        <v/>
      </c>
      <c r="G273" s="14" t="str">
        <f>IF(D273="", "Nurodykite taikomą PVM dydį", "")</f>
        <v>Nurodykite taikomą PVM dydį</v>
      </c>
    </row>
    <row r="274" spans="1:7" x14ac:dyDescent="0.25">
      <c r="E274" s="16" t="s">
        <v>43</v>
      </c>
      <c r="F274" s="16">
        <f>IF(ISBLANK(F273), "", ROUND(SUM(F272:F273),2))</f>
        <v>0</v>
      </c>
    </row>
    <row r="278" spans="1:7" x14ac:dyDescent="0.25">
      <c r="A278" s="12" t="s">
        <v>154</v>
      </c>
      <c r="B278" s="12" t="s">
        <v>155</v>
      </c>
    </row>
    <row r="280" spans="1:7" x14ac:dyDescent="0.25">
      <c r="A280" s="12" t="s">
        <v>28</v>
      </c>
    </row>
    <row r="281" spans="1:7" x14ac:dyDescent="0.25">
      <c r="A281" s="16" t="s">
        <v>29</v>
      </c>
      <c r="B281" s="16" t="s">
        <v>30</v>
      </c>
      <c r="C281" s="16" t="s">
        <v>31</v>
      </c>
      <c r="D281" s="16" t="s">
        <v>32</v>
      </c>
      <c r="E281" s="16" t="s">
        <v>33</v>
      </c>
      <c r="F281" s="16" t="s">
        <v>34</v>
      </c>
      <c r="G281" s="16" t="s">
        <v>35</v>
      </c>
    </row>
    <row r="282" spans="1:7" x14ac:dyDescent="0.25">
      <c r="A282" s="16" t="s">
        <v>156</v>
      </c>
      <c r="B282" s="16" t="s">
        <v>157</v>
      </c>
      <c r="C282" s="17"/>
      <c r="D282" s="17"/>
      <c r="E282" s="17"/>
      <c r="F282" s="17"/>
      <c r="G282" s="17"/>
    </row>
    <row r="283" spans="1:7" x14ac:dyDescent="0.25">
      <c r="A283" s="17" t="s">
        <v>158</v>
      </c>
      <c r="B283" s="17" t="s">
        <v>157</v>
      </c>
      <c r="C283" s="17">
        <v>100</v>
      </c>
      <c r="D283" s="17" t="s">
        <v>39</v>
      </c>
      <c r="E283" s="18"/>
      <c r="F283" s="17" t="str">
        <f>IF(ISBLANK(E283),"", PRODUCT(C283,E283))</f>
        <v/>
      </c>
      <c r="G283" s="19"/>
    </row>
    <row r="284" spans="1:7" x14ac:dyDescent="0.25">
      <c r="E284" s="16" t="s">
        <v>40</v>
      </c>
      <c r="F284" s="16" t="str">
        <f>IF(F283="","",ROUND(SUM(F283:F283),2))</f>
        <v/>
      </c>
      <c r="G284" s="14" t="str">
        <f>IF(F283="","Neužpildytos visos objektų kainos","")</f>
        <v>Neužpildytos visos objektų kainos</v>
      </c>
    </row>
    <row r="285" spans="1:7" x14ac:dyDescent="0.25">
      <c r="C285" s="16" t="s">
        <v>41</v>
      </c>
      <c r="D285" s="19"/>
      <c r="E285" s="16" t="s">
        <v>42</v>
      </c>
      <c r="F285" s="16" t="str">
        <f>IF(OR(F284="",D285=""),"", ROUND(PRODUCT(D285,F284)/100,2))</f>
        <v/>
      </c>
      <c r="G285" s="14" t="str">
        <f>IF(D285="", "Nurodykite taikomą PVM dydį", "")</f>
        <v>Nurodykite taikomą PVM dydį</v>
      </c>
    </row>
    <row r="286" spans="1:7" x14ac:dyDescent="0.25">
      <c r="E286" s="16" t="s">
        <v>43</v>
      </c>
      <c r="F286" s="16">
        <f>IF(ISBLANK(F285), "", ROUND(SUM(F284:F285),2))</f>
        <v>0</v>
      </c>
    </row>
    <row r="290" spans="1:7" x14ac:dyDescent="0.25">
      <c r="A290" s="12" t="s">
        <v>159</v>
      </c>
      <c r="B290" s="12" t="s">
        <v>160</v>
      </c>
    </row>
    <row r="292" spans="1:7" x14ac:dyDescent="0.25">
      <c r="A292" s="12" t="s">
        <v>28</v>
      </c>
    </row>
    <row r="293" spans="1:7" x14ac:dyDescent="0.25">
      <c r="A293" s="16" t="s">
        <v>29</v>
      </c>
      <c r="B293" s="16" t="s">
        <v>30</v>
      </c>
      <c r="C293" s="16" t="s">
        <v>31</v>
      </c>
      <c r="D293" s="16" t="s">
        <v>32</v>
      </c>
      <c r="E293" s="16" t="s">
        <v>33</v>
      </c>
      <c r="F293" s="16" t="s">
        <v>34</v>
      </c>
      <c r="G293" s="16" t="s">
        <v>35</v>
      </c>
    </row>
    <row r="294" spans="1:7" x14ac:dyDescent="0.25">
      <c r="A294" s="16" t="s">
        <v>161</v>
      </c>
      <c r="B294" s="16" t="s">
        <v>162</v>
      </c>
      <c r="C294" s="17"/>
      <c r="D294" s="17"/>
      <c r="E294" s="17"/>
      <c r="F294" s="17"/>
      <c r="G294" s="17"/>
    </row>
    <row r="295" spans="1:7" x14ac:dyDescent="0.25">
      <c r="A295" s="17" t="s">
        <v>163</v>
      </c>
      <c r="B295" s="17" t="s">
        <v>162</v>
      </c>
      <c r="C295" s="17">
        <v>50</v>
      </c>
      <c r="D295" s="17" t="s">
        <v>39</v>
      </c>
      <c r="E295" s="18"/>
      <c r="F295" s="17" t="str">
        <f>IF(ISBLANK(E295),"", PRODUCT(C295,E295))</f>
        <v/>
      </c>
      <c r="G295" s="19"/>
    </row>
    <row r="296" spans="1:7" x14ac:dyDescent="0.25">
      <c r="E296" s="16" t="s">
        <v>40</v>
      </c>
      <c r="F296" s="16" t="str">
        <f>IF(F295="","",ROUND(SUM(F295:F295),2))</f>
        <v/>
      </c>
      <c r="G296" s="14" t="str">
        <f>IF(F295="","Neužpildytos visos objektų kainos","")</f>
        <v>Neužpildytos visos objektų kainos</v>
      </c>
    </row>
    <row r="297" spans="1:7" x14ac:dyDescent="0.25">
      <c r="C297" s="16" t="s">
        <v>41</v>
      </c>
      <c r="D297" s="19"/>
      <c r="E297" s="16" t="s">
        <v>42</v>
      </c>
      <c r="F297" s="16" t="str">
        <f>IF(OR(F296="",D297=""),"", ROUND(PRODUCT(D297,F296)/100,2))</f>
        <v/>
      </c>
      <c r="G297" s="14" t="str">
        <f>IF(D297="", "Nurodykite taikomą PVM dydį", "")</f>
        <v>Nurodykite taikomą PVM dydį</v>
      </c>
    </row>
    <row r="298" spans="1:7" x14ac:dyDescent="0.25">
      <c r="E298" s="16" t="s">
        <v>43</v>
      </c>
      <c r="F298" s="16">
        <f>IF(ISBLANK(F297), "", ROUND(SUM(F296:F297),2))</f>
        <v>0</v>
      </c>
    </row>
    <row r="302" spans="1:7" x14ac:dyDescent="0.25">
      <c r="A302" s="12" t="s">
        <v>164</v>
      </c>
      <c r="B302" s="12" t="s">
        <v>165</v>
      </c>
    </row>
    <row r="304" spans="1:7" x14ac:dyDescent="0.25">
      <c r="A304" s="12" t="s">
        <v>28</v>
      </c>
    </row>
    <row r="305" spans="1:7" x14ac:dyDescent="0.25">
      <c r="A305" s="16" t="s">
        <v>29</v>
      </c>
      <c r="B305" s="16" t="s">
        <v>30</v>
      </c>
      <c r="C305" s="16" t="s">
        <v>31</v>
      </c>
      <c r="D305" s="16" t="s">
        <v>32</v>
      </c>
      <c r="E305" s="16" t="s">
        <v>33</v>
      </c>
      <c r="F305" s="16" t="s">
        <v>34</v>
      </c>
      <c r="G305" s="16" t="s">
        <v>35</v>
      </c>
    </row>
    <row r="306" spans="1:7" x14ac:dyDescent="0.25">
      <c r="A306" s="16" t="s">
        <v>166</v>
      </c>
      <c r="B306" s="16" t="s">
        <v>167</v>
      </c>
      <c r="C306" s="17"/>
      <c r="D306" s="17"/>
      <c r="E306" s="17"/>
      <c r="F306" s="17"/>
      <c r="G306" s="17"/>
    </row>
    <row r="307" spans="1:7" x14ac:dyDescent="0.25">
      <c r="A307" s="17" t="s">
        <v>168</v>
      </c>
      <c r="B307" s="17" t="s">
        <v>167</v>
      </c>
      <c r="C307" s="17">
        <v>40</v>
      </c>
      <c r="D307" s="17" t="s">
        <v>39</v>
      </c>
      <c r="E307" s="18">
        <v>110</v>
      </c>
      <c r="F307" s="17">
        <f>IF(ISBLANK(E307),"", PRODUCT(C307,E307))</f>
        <v>4400</v>
      </c>
      <c r="G307" s="19" t="s">
        <v>211</v>
      </c>
    </row>
    <row r="308" spans="1:7" x14ac:dyDescent="0.25">
      <c r="E308" s="16" t="s">
        <v>40</v>
      </c>
      <c r="F308" s="16">
        <f>IF(F307="","",ROUND(SUM(F307:F307),2))</f>
        <v>4400</v>
      </c>
      <c r="G308" s="14" t="str">
        <f>IF(F307="","Neužpildytos visos objektų kainos","")</f>
        <v/>
      </c>
    </row>
    <row r="309" spans="1:7" x14ac:dyDescent="0.25">
      <c r="C309" s="16" t="s">
        <v>41</v>
      </c>
      <c r="D309" s="19">
        <v>5</v>
      </c>
      <c r="E309" s="16" t="s">
        <v>42</v>
      </c>
      <c r="F309" s="16">
        <f>IF(OR(F308="",D309=""),"", ROUND(PRODUCT(D309,F308)/100,2))</f>
        <v>220</v>
      </c>
      <c r="G309" s="14" t="str">
        <f>IF(D309="", "Nurodykite taikomą PVM dydį", "")</f>
        <v/>
      </c>
    </row>
    <row r="310" spans="1:7" x14ac:dyDescent="0.25">
      <c r="E310" s="16" t="s">
        <v>43</v>
      </c>
      <c r="F310" s="16">
        <f>IF(ISBLANK(F309), "", ROUND(SUM(F308:F309),2))</f>
        <v>4620</v>
      </c>
    </row>
    <row r="314" spans="1:7" x14ac:dyDescent="0.25">
      <c r="A314" s="12" t="s">
        <v>169</v>
      </c>
      <c r="B314" s="12" t="s">
        <v>170</v>
      </c>
    </row>
    <row r="316" spans="1:7" x14ac:dyDescent="0.25">
      <c r="A316" s="12" t="s">
        <v>28</v>
      </c>
    </row>
    <row r="317" spans="1:7" x14ac:dyDescent="0.25">
      <c r="A317" s="16" t="s">
        <v>29</v>
      </c>
      <c r="B317" s="16" t="s">
        <v>30</v>
      </c>
      <c r="C317" s="16" t="s">
        <v>31</v>
      </c>
      <c r="D317" s="16" t="s">
        <v>32</v>
      </c>
      <c r="E317" s="16" t="s">
        <v>33</v>
      </c>
      <c r="F317" s="16" t="s">
        <v>34</v>
      </c>
      <c r="G317" s="16" t="s">
        <v>35</v>
      </c>
    </row>
    <row r="318" spans="1:7" x14ac:dyDescent="0.25">
      <c r="A318" s="16" t="s">
        <v>171</v>
      </c>
      <c r="B318" s="16" t="s">
        <v>172</v>
      </c>
      <c r="C318" s="17"/>
      <c r="D318" s="17"/>
      <c r="E318" s="17"/>
      <c r="F318" s="17"/>
      <c r="G318" s="17"/>
    </row>
    <row r="319" spans="1:7" x14ac:dyDescent="0.25">
      <c r="A319" s="17" t="s">
        <v>173</v>
      </c>
      <c r="B319" s="17" t="s">
        <v>174</v>
      </c>
      <c r="C319" s="17">
        <v>7</v>
      </c>
      <c r="D319" s="17" t="s">
        <v>39</v>
      </c>
      <c r="E319" s="18"/>
      <c r="F319" s="17" t="str">
        <f>IF(ISBLANK(E319),"", PRODUCT(C319,E319))</f>
        <v/>
      </c>
      <c r="G319" s="19"/>
    </row>
    <row r="320" spans="1:7" x14ac:dyDescent="0.25">
      <c r="E320" s="16" t="s">
        <v>40</v>
      </c>
      <c r="F320" s="16" t="str">
        <f>IF(F319="","",ROUND(SUM(F319:F319),2))</f>
        <v/>
      </c>
      <c r="G320" s="14" t="str">
        <f>IF(F319="","Neužpildytos visos objektų kainos","")</f>
        <v>Neužpildytos visos objektų kainos</v>
      </c>
    </row>
    <row r="321" spans="1:7" x14ac:dyDescent="0.25">
      <c r="C321" s="16" t="s">
        <v>41</v>
      </c>
      <c r="D321" s="19"/>
      <c r="E321" s="16" t="s">
        <v>42</v>
      </c>
      <c r="F321" s="16" t="str">
        <f>IF(OR(F320="",D321=""),"", ROUND(PRODUCT(D321,F320)/100,2))</f>
        <v/>
      </c>
      <c r="G321" s="14" t="str">
        <f>IF(D321="", "Nurodykite taikomą PVM dydį", "")</f>
        <v>Nurodykite taikomą PVM dydį</v>
      </c>
    </row>
    <row r="322" spans="1:7" x14ac:dyDescent="0.25">
      <c r="E322" s="16" t="s">
        <v>43</v>
      </c>
      <c r="F322" s="16">
        <f>IF(ISBLANK(F321), "", ROUND(SUM(F320:F321),2))</f>
        <v>0</v>
      </c>
    </row>
    <row r="326" spans="1:7" x14ac:dyDescent="0.25">
      <c r="A326" s="12" t="s">
        <v>175</v>
      </c>
      <c r="B326" s="12" t="s">
        <v>176</v>
      </c>
    </row>
    <row r="328" spans="1:7" x14ac:dyDescent="0.25">
      <c r="A328" s="12" t="s">
        <v>28</v>
      </c>
    </row>
    <row r="329" spans="1:7" x14ac:dyDescent="0.25">
      <c r="A329" s="16" t="s">
        <v>29</v>
      </c>
      <c r="B329" s="16" t="s">
        <v>30</v>
      </c>
      <c r="C329" s="16" t="s">
        <v>31</v>
      </c>
      <c r="D329" s="16" t="s">
        <v>32</v>
      </c>
      <c r="E329" s="16" t="s">
        <v>33</v>
      </c>
      <c r="F329" s="16" t="s">
        <v>34</v>
      </c>
      <c r="G329" s="16" t="s">
        <v>35</v>
      </c>
    </row>
    <row r="330" spans="1:7" x14ac:dyDescent="0.25">
      <c r="A330" s="16" t="s">
        <v>177</v>
      </c>
      <c r="B330" s="16" t="s">
        <v>178</v>
      </c>
      <c r="C330" s="17"/>
      <c r="D330" s="17"/>
      <c r="E330" s="17"/>
      <c r="F330" s="17"/>
      <c r="G330" s="17"/>
    </row>
    <row r="331" spans="1:7" x14ac:dyDescent="0.25">
      <c r="A331" s="17" t="s">
        <v>179</v>
      </c>
      <c r="B331" s="17" t="s">
        <v>178</v>
      </c>
      <c r="C331" s="17">
        <v>20</v>
      </c>
      <c r="D331" s="17" t="s">
        <v>39</v>
      </c>
      <c r="E331" s="18"/>
      <c r="F331" s="17" t="str">
        <f>IF(ISBLANK(E331),"", PRODUCT(C331,E331))</f>
        <v/>
      </c>
      <c r="G331" s="19"/>
    </row>
    <row r="332" spans="1:7" x14ac:dyDescent="0.25">
      <c r="E332" s="16" t="s">
        <v>40</v>
      </c>
      <c r="F332" s="16" t="str">
        <f>IF(F331="","",ROUND(SUM(F331:F331),2))</f>
        <v/>
      </c>
      <c r="G332" s="14" t="str">
        <f>IF(F331="","Neužpildytos visos objektų kainos","")</f>
        <v>Neužpildytos visos objektų kainos</v>
      </c>
    </row>
    <row r="333" spans="1:7" x14ac:dyDescent="0.25">
      <c r="C333" s="16" t="s">
        <v>41</v>
      </c>
      <c r="D333" s="19"/>
      <c r="E333" s="16" t="s">
        <v>42</v>
      </c>
      <c r="F333" s="16" t="str">
        <f>IF(OR(F332="",D333=""),"", ROUND(PRODUCT(D333,F332)/100,2))</f>
        <v/>
      </c>
      <c r="G333" s="14" t="str">
        <f>IF(D333="", "Nurodykite taikomą PVM dydį", "")</f>
        <v>Nurodykite taikomą PVM dydį</v>
      </c>
    </row>
    <row r="334" spans="1:7" x14ac:dyDescent="0.25">
      <c r="E334" s="16" t="s">
        <v>43</v>
      </c>
      <c r="F334" s="16">
        <f>IF(ISBLANK(F333), "", ROUND(SUM(F332:F333),2))</f>
        <v>0</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5" workbookViewId="0">
      <selection activeCell="B45" sqref="B45:G4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1" t="s">
        <v>180</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8" t="s">
        <v>181</v>
      </c>
      <c r="B5" s="59"/>
      <c r="C5" s="69" t="s">
        <v>182</v>
      </c>
      <c r="D5" s="58"/>
      <c r="E5" s="59"/>
      <c r="F5" s="69" t="s">
        <v>183</v>
      </c>
      <c r="G5" s="58"/>
      <c r="H5" s="59"/>
      <c r="I5" s="69" t="s">
        <v>184</v>
      </c>
      <c r="J5" s="59"/>
      <c r="K5" s="9" t="s">
        <v>185</v>
      </c>
    </row>
    <row r="6" spans="1:11" ht="48.95" customHeight="1" x14ac:dyDescent="0.25">
      <c r="A6" s="62"/>
      <c r="B6" s="34"/>
      <c r="C6" s="63"/>
      <c r="D6" s="52"/>
      <c r="E6" s="34"/>
      <c r="F6" s="63"/>
      <c r="G6" s="52"/>
      <c r="H6" s="34"/>
      <c r="I6" s="63"/>
      <c r="J6" s="34"/>
      <c r="K6" s="20"/>
    </row>
    <row r="7" spans="1:11" ht="48.95" customHeight="1" x14ac:dyDescent="0.25">
      <c r="A7" s="62"/>
      <c r="B7" s="34"/>
      <c r="C7" s="63"/>
      <c r="D7" s="52"/>
      <c r="E7" s="34"/>
      <c r="F7" s="63"/>
      <c r="G7" s="52"/>
      <c r="H7" s="34"/>
      <c r="I7" s="63"/>
      <c r="J7" s="34"/>
      <c r="K7" s="20"/>
    </row>
    <row r="8" spans="1:11" ht="48.95" customHeight="1" x14ac:dyDescent="0.25">
      <c r="A8" s="62"/>
      <c r="B8" s="34"/>
      <c r="C8" s="63"/>
      <c r="D8" s="52"/>
      <c r="E8" s="34"/>
      <c r="F8" s="63"/>
      <c r="G8" s="52"/>
      <c r="H8" s="34"/>
      <c r="I8" s="63"/>
      <c r="J8" s="34"/>
      <c r="K8" s="20"/>
    </row>
    <row r="9" spans="1:11" ht="48.95" customHeight="1" x14ac:dyDescent="0.25">
      <c r="A9" s="62"/>
      <c r="B9" s="34"/>
      <c r="C9" s="63"/>
      <c r="D9" s="52"/>
      <c r="E9" s="34"/>
      <c r="F9" s="63"/>
      <c r="G9" s="52"/>
      <c r="H9" s="34"/>
      <c r="I9" s="63"/>
      <c r="J9" s="34"/>
      <c r="K9" s="20"/>
    </row>
    <row r="10" spans="1:11" ht="48.95" customHeight="1" x14ac:dyDescent="0.25">
      <c r="A10" s="62"/>
      <c r="B10" s="34"/>
      <c r="C10" s="63"/>
      <c r="D10" s="52"/>
      <c r="E10" s="34"/>
      <c r="F10" s="63"/>
      <c r="G10" s="52"/>
      <c r="H10" s="34"/>
      <c r="I10" s="63"/>
      <c r="J10" s="34"/>
      <c r="K10" s="20"/>
    </row>
    <row r="11" spans="1:11" ht="48.95" customHeight="1" x14ac:dyDescent="0.25">
      <c r="A11" s="62"/>
      <c r="B11" s="34"/>
      <c r="C11" s="63"/>
      <c r="D11" s="52"/>
      <c r="E11" s="34"/>
      <c r="F11" s="63"/>
      <c r="G11" s="52"/>
      <c r="H11" s="34"/>
      <c r="I11" s="63"/>
      <c r="J11" s="34"/>
      <c r="K11" s="20"/>
    </row>
    <row r="12" spans="1:11" ht="48.95" customHeight="1" x14ac:dyDescent="0.25">
      <c r="A12" s="62"/>
      <c r="B12" s="34"/>
      <c r="C12" s="63"/>
      <c r="D12" s="52"/>
      <c r="E12" s="34"/>
      <c r="F12" s="63"/>
      <c r="G12" s="52"/>
      <c r="H12" s="34"/>
      <c r="I12" s="63"/>
      <c r="J12" s="34"/>
      <c r="K12" s="20"/>
    </row>
    <row r="13" spans="1:11" ht="48.95" customHeight="1" x14ac:dyDescent="0.25">
      <c r="A13" s="62"/>
      <c r="B13" s="34"/>
      <c r="C13" s="63"/>
      <c r="D13" s="52"/>
      <c r="E13" s="34"/>
      <c r="F13" s="63"/>
      <c r="G13" s="52"/>
      <c r="H13" s="34"/>
      <c r="I13" s="63"/>
      <c r="J13" s="34"/>
      <c r="K13" s="20"/>
    </row>
    <row r="14" spans="1:11" ht="48.95" customHeight="1" x14ac:dyDescent="0.25">
      <c r="A14" s="62"/>
      <c r="B14" s="34"/>
      <c r="C14" s="63"/>
      <c r="D14" s="52"/>
      <c r="E14" s="34"/>
      <c r="F14" s="63"/>
      <c r="G14" s="52"/>
      <c r="H14" s="34"/>
      <c r="I14" s="63"/>
      <c r="J14" s="34"/>
      <c r="K14" s="20"/>
    </row>
    <row r="15" spans="1:11" ht="48" customHeight="1" thickBot="1" x14ac:dyDescent="0.3">
      <c r="A15" s="65"/>
      <c r="B15" s="44"/>
      <c r="C15" s="66"/>
      <c r="D15" s="43"/>
      <c r="E15" s="44"/>
      <c r="F15" s="66"/>
      <c r="G15" s="43"/>
      <c r="H15" s="44"/>
      <c r="I15" s="66"/>
      <c r="J15" s="44"/>
      <c r="K15" s="21"/>
    </row>
    <row r="16" spans="1:11" ht="18.95" customHeight="1" x14ac:dyDescent="0.25">
      <c r="A16" s="10"/>
      <c r="B16" s="10"/>
      <c r="C16" s="10"/>
      <c r="D16" s="10"/>
      <c r="E16" s="10"/>
      <c r="F16" s="10"/>
      <c r="G16" s="10"/>
      <c r="H16" s="10"/>
      <c r="I16" s="10"/>
      <c r="J16" s="10"/>
      <c r="K16" s="11"/>
    </row>
    <row r="17" spans="1:11" ht="48.95" customHeight="1" x14ac:dyDescent="0.25">
      <c r="A17" s="67" t="s">
        <v>186</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8" t="s">
        <v>30</v>
      </c>
      <c r="B19" s="59"/>
      <c r="C19" s="69" t="s">
        <v>182</v>
      </c>
      <c r="D19" s="58"/>
      <c r="E19" s="59"/>
      <c r="F19" s="69" t="s">
        <v>187</v>
      </c>
      <c r="G19" s="58"/>
      <c r="H19" s="59"/>
      <c r="I19" s="70" t="s">
        <v>184</v>
      </c>
      <c r="J19" s="61"/>
      <c r="K19" s="11"/>
    </row>
    <row r="20" spans="1:11" ht="48.95" customHeight="1" x14ac:dyDescent="0.25">
      <c r="A20" s="62"/>
      <c r="B20" s="34"/>
      <c r="C20" s="63"/>
      <c r="D20" s="52"/>
      <c r="E20" s="34"/>
      <c r="F20" s="63"/>
      <c r="G20" s="52"/>
      <c r="H20" s="34"/>
      <c r="I20" s="64"/>
      <c r="J20" s="54"/>
      <c r="K20" s="11"/>
    </row>
    <row r="21" spans="1:11" ht="48.95" customHeight="1" x14ac:dyDescent="0.25">
      <c r="A21" s="62"/>
      <c r="B21" s="34"/>
      <c r="C21" s="63"/>
      <c r="D21" s="52"/>
      <c r="E21" s="34"/>
      <c r="F21" s="63"/>
      <c r="G21" s="52"/>
      <c r="H21" s="34"/>
      <c r="I21" s="64"/>
      <c r="J21" s="54"/>
      <c r="K21" s="11"/>
    </row>
    <row r="22" spans="1:11" ht="48.95" customHeight="1" x14ac:dyDescent="0.25">
      <c r="A22" s="62"/>
      <c r="B22" s="34"/>
      <c r="C22" s="63"/>
      <c r="D22" s="52"/>
      <c r="E22" s="34"/>
      <c r="F22" s="63"/>
      <c r="G22" s="52"/>
      <c r="H22" s="34"/>
      <c r="I22" s="64"/>
      <c r="J22" s="54"/>
      <c r="K22" s="11"/>
    </row>
    <row r="23" spans="1:11" ht="48.95" customHeight="1" x14ac:dyDescent="0.25">
      <c r="A23" s="62"/>
      <c r="B23" s="34"/>
      <c r="C23" s="63"/>
      <c r="D23" s="52"/>
      <c r="E23" s="34"/>
      <c r="F23" s="63"/>
      <c r="G23" s="52"/>
      <c r="H23" s="34"/>
      <c r="I23" s="64"/>
      <c r="J23" s="54"/>
      <c r="K23" s="11"/>
    </row>
    <row r="24" spans="1:11" ht="48.95" customHeight="1" x14ac:dyDescent="0.25">
      <c r="A24" s="62"/>
      <c r="B24" s="34"/>
      <c r="C24" s="63"/>
      <c r="D24" s="52"/>
      <c r="E24" s="34"/>
      <c r="F24" s="63"/>
      <c r="G24" s="52"/>
      <c r="H24" s="34"/>
      <c r="I24" s="64"/>
      <c r="J24" s="54"/>
      <c r="K24" s="11"/>
    </row>
    <row r="25" spans="1:11" ht="48.95" customHeight="1" x14ac:dyDescent="0.25">
      <c r="A25" s="62"/>
      <c r="B25" s="34"/>
      <c r="C25" s="63"/>
      <c r="D25" s="52"/>
      <c r="E25" s="34"/>
      <c r="F25" s="63"/>
      <c r="G25" s="52"/>
      <c r="H25" s="34"/>
      <c r="I25" s="64"/>
      <c r="J25" s="54"/>
      <c r="K25" s="11"/>
    </row>
    <row r="26" spans="1:11" ht="48.95" customHeight="1" x14ac:dyDescent="0.25">
      <c r="A26" s="62"/>
      <c r="B26" s="34"/>
      <c r="C26" s="63"/>
      <c r="D26" s="52"/>
      <c r="E26" s="34"/>
      <c r="F26" s="63"/>
      <c r="G26" s="52"/>
      <c r="H26" s="34"/>
      <c r="I26" s="64"/>
      <c r="J26" s="54"/>
      <c r="K26" s="11"/>
    </row>
    <row r="27" spans="1:11" ht="48.95" customHeight="1" x14ac:dyDescent="0.25">
      <c r="A27" s="62"/>
      <c r="B27" s="34"/>
      <c r="C27" s="63"/>
      <c r="D27" s="52"/>
      <c r="E27" s="34"/>
      <c r="F27" s="63"/>
      <c r="G27" s="52"/>
      <c r="H27" s="34"/>
      <c r="I27" s="64"/>
      <c r="J27" s="54"/>
      <c r="K27" s="11"/>
    </row>
    <row r="28" spans="1:11" ht="48.95" customHeight="1" x14ac:dyDescent="0.25">
      <c r="A28" s="62"/>
      <c r="B28" s="34"/>
      <c r="C28" s="63"/>
      <c r="D28" s="52"/>
      <c r="E28" s="34"/>
      <c r="F28" s="63"/>
      <c r="G28" s="52"/>
      <c r="H28" s="34"/>
      <c r="I28" s="64"/>
      <c r="J28" s="54"/>
      <c r="K28" s="11"/>
    </row>
    <row r="29" spans="1:11" ht="48.95" customHeight="1" x14ac:dyDescent="0.25">
      <c r="A29" s="62"/>
      <c r="B29" s="34"/>
      <c r="C29" s="63"/>
      <c r="D29" s="52"/>
      <c r="E29" s="34"/>
      <c r="F29" s="63"/>
      <c r="G29" s="52"/>
      <c r="H29" s="34"/>
      <c r="I29" s="64"/>
      <c r="J29" s="54"/>
      <c r="K29" s="11"/>
    </row>
    <row r="31" spans="1:11" ht="33" customHeight="1" x14ac:dyDescent="0.25">
      <c r="A31" s="48"/>
      <c r="B31" s="26"/>
      <c r="C31" s="26"/>
      <c r="D31" s="26"/>
      <c r="E31" s="26"/>
      <c r="F31" s="26"/>
      <c r="G31" s="26"/>
      <c r="H31" s="26"/>
      <c r="I31" s="26"/>
      <c r="J31" s="26"/>
    </row>
    <row r="33" spans="1:10" ht="15.95" customHeight="1" x14ac:dyDescent="0.25">
      <c r="A33" s="56" t="s">
        <v>188</v>
      </c>
      <c r="B33" s="26"/>
      <c r="C33" s="26"/>
      <c r="D33" s="26"/>
      <c r="E33" s="26"/>
      <c r="F33" s="26"/>
      <c r="G33" s="26"/>
      <c r="H33" s="26"/>
      <c r="I33" s="26"/>
      <c r="J33" s="26"/>
    </row>
    <row r="34" spans="1:10" ht="15.95" customHeight="1" thickBot="1" x14ac:dyDescent="0.3"/>
    <row r="35" spans="1:10" ht="15.95" customHeight="1" x14ac:dyDescent="0.25">
      <c r="A35" s="8" t="s">
        <v>29</v>
      </c>
      <c r="B35" s="57" t="s">
        <v>189</v>
      </c>
      <c r="C35" s="58"/>
      <c r="D35" s="58"/>
      <c r="E35" s="58"/>
      <c r="F35" s="58"/>
      <c r="G35" s="59"/>
      <c r="H35" s="60" t="s">
        <v>190</v>
      </c>
      <c r="I35" s="58"/>
      <c r="J35" s="61"/>
    </row>
    <row r="36" spans="1:10" ht="48" customHeight="1" x14ac:dyDescent="0.25">
      <c r="A36" s="22" t="s">
        <v>191</v>
      </c>
      <c r="B36" s="55" t="s">
        <v>192</v>
      </c>
      <c r="C36" s="52"/>
      <c r="D36" s="52"/>
      <c r="E36" s="52"/>
      <c r="F36" s="52"/>
      <c r="G36" s="34"/>
      <c r="H36" s="53"/>
      <c r="I36" s="52"/>
      <c r="J36" s="54"/>
    </row>
    <row r="37" spans="1:10" ht="48" customHeight="1" x14ac:dyDescent="0.25">
      <c r="A37" s="22" t="s">
        <v>193</v>
      </c>
      <c r="B37" s="55" t="s">
        <v>194</v>
      </c>
      <c r="C37" s="52"/>
      <c r="D37" s="52"/>
      <c r="E37" s="52"/>
      <c r="F37" s="52"/>
      <c r="G37" s="34"/>
      <c r="H37" s="53"/>
      <c r="I37" s="52"/>
      <c r="J37" s="54"/>
    </row>
    <row r="38" spans="1:10" ht="48" customHeight="1" x14ac:dyDescent="0.25">
      <c r="A38" s="22" t="s">
        <v>195</v>
      </c>
      <c r="B38" s="55" t="s">
        <v>196</v>
      </c>
      <c r="C38" s="52"/>
      <c r="D38" s="52"/>
      <c r="E38" s="52"/>
      <c r="F38" s="52"/>
      <c r="G38" s="34"/>
      <c r="H38" s="53"/>
      <c r="I38" s="52"/>
      <c r="J38" s="54"/>
    </row>
    <row r="39" spans="1:10" ht="48" customHeight="1" x14ac:dyDescent="0.25">
      <c r="A39" s="22" t="s">
        <v>197</v>
      </c>
      <c r="B39" s="55" t="s">
        <v>198</v>
      </c>
      <c r="C39" s="52"/>
      <c r="D39" s="52"/>
      <c r="E39" s="52"/>
      <c r="F39" s="52"/>
      <c r="G39" s="34"/>
      <c r="H39" s="53"/>
      <c r="I39" s="52"/>
      <c r="J39" s="54"/>
    </row>
    <row r="40" spans="1:10" ht="48" customHeight="1" x14ac:dyDescent="0.25">
      <c r="A40" s="23"/>
      <c r="B40" s="51"/>
      <c r="C40" s="52"/>
      <c r="D40" s="52"/>
      <c r="E40" s="52"/>
      <c r="F40" s="52"/>
      <c r="G40" s="34"/>
      <c r="H40" s="53"/>
      <c r="I40" s="52"/>
      <c r="J40" s="54"/>
    </row>
    <row r="41" spans="1:10" ht="48" customHeight="1" x14ac:dyDescent="0.25">
      <c r="A41" s="23"/>
      <c r="B41" s="51"/>
      <c r="C41" s="52"/>
      <c r="D41" s="52"/>
      <c r="E41" s="52"/>
      <c r="F41" s="52"/>
      <c r="G41" s="34"/>
      <c r="H41" s="53"/>
      <c r="I41" s="52"/>
      <c r="J41" s="54"/>
    </row>
    <row r="42" spans="1:10" ht="48" customHeight="1" x14ac:dyDescent="0.25">
      <c r="A42" s="23"/>
      <c r="B42" s="51"/>
      <c r="C42" s="52"/>
      <c r="D42" s="52"/>
      <c r="E42" s="52"/>
      <c r="F42" s="52"/>
      <c r="G42" s="34"/>
      <c r="H42" s="53"/>
      <c r="I42" s="52"/>
      <c r="J42" s="54"/>
    </row>
    <row r="43" spans="1:10" ht="48" customHeight="1" x14ac:dyDescent="0.25">
      <c r="A43" s="23"/>
      <c r="B43" s="51"/>
      <c r="C43" s="52"/>
      <c r="D43" s="52"/>
      <c r="E43" s="52"/>
      <c r="F43" s="52"/>
      <c r="G43" s="34"/>
      <c r="H43" s="53"/>
      <c r="I43" s="52"/>
      <c r="J43" s="54"/>
    </row>
    <row r="44" spans="1:10" ht="48" customHeight="1" x14ac:dyDescent="0.25">
      <c r="A44" s="23"/>
      <c r="B44" s="51"/>
      <c r="C44" s="52"/>
      <c r="D44" s="52"/>
      <c r="E44" s="52"/>
      <c r="F44" s="52"/>
      <c r="G44" s="34"/>
      <c r="H44" s="53"/>
      <c r="I44" s="52"/>
      <c r="J44" s="54"/>
    </row>
    <row r="45" spans="1:10" ht="48" customHeight="1" x14ac:dyDescent="0.25">
      <c r="A45" s="23"/>
      <c r="B45" s="51"/>
      <c r="C45" s="52"/>
      <c r="D45" s="52"/>
      <c r="E45" s="52"/>
      <c r="F45" s="52"/>
      <c r="G45" s="34"/>
      <c r="H45" s="53"/>
      <c r="I45" s="52"/>
      <c r="J45" s="54"/>
    </row>
    <row r="46" spans="1:10" ht="48.95" customHeight="1" thickBot="1" x14ac:dyDescent="0.3">
      <c r="A46" s="24"/>
      <c r="B46" s="42"/>
      <c r="C46" s="43"/>
      <c r="D46" s="43"/>
      <c r="E46" s="43"/>
      <c r="F46" s="43"/>
      <c r="G46" s="44"/>
      <c r="H46" s="45"/>
      <c r="I46" s="46"/>
      <c r="J46" s="47"/>
    </row>
    <row r="48" spans="1:10" ht="102" customHeight="1" x14ac:dyDescent="0.25">
      <c r="A48" s="48" t="s">
        <v>199</v>
      </c>
      <c r="B48" s="26"/>
      <c r="C48" s="26"/>
      <c r="D48" s="26"/>
      <c r="E48" s="26"/>
      <c r="F48" s="26"/>
      <c r="G48" s="26"/>
      <c r="H48" s="26"/>
      <c r="I48" s="26"/>
      <c r="J48" s="26"/>
    </row>
    <row r="51" spans="1:10" x14ac:dyDescent="0.25">
      <c r="A51" s="49" t="s">
        <v>200</v>
      </c>
      <c r="B51" s="26"/>
      <c r="C51" s="26"/>
      <c r="D51" s="26"/>
      <c r="E51" s="50" t="s">
        <v>212</v>
      </c>
      <c r="F51" s="26"/>
      <c r="G51" s="26"/>
      <c r="H51" s="26"/>
      <c r="I51" s="26"/>
      <c r="J51" s="26"/>
    </row>
    <row r="53" spans="1:10" x14ac:dyDescent="0.25">
      <c r="A53" s="49" t="s">
        <v>201</v>
      </c>
      <c r="B53" s="26"/>
      <c r="C53" s="26"/>
      <c r="D53" s="26"/>
      <c r="E53" s="50" t="s">
        <v>208</v>
      </c>
      <c r="F53" s="26"/>
      <c r="G53" s="26"/>
      <c r="H53" s="26"/>
      <c r="I53" s="26"/>
      <c r="J53" s="26"/>
    </row>
    <row r="100" spans="1:1" ht="15.75" x14ac:dyDescent="0.25">
      <c r="A100" t="s">
        <v>202</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2024-04-18T20:51:01Z</dcterms:modified>
</cp:coreProperties>
</file>