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8"/>
  <workbookPr/>
  <mc:AlternateContent xmlns:mc="http://schemas.openxmlformats.org/markup-compatibility/2006">
    <mc:Choice Requires="x15">
      <x15ac:absPath xmlns:x15ac="http://schemas.microsoft.com/office/spreadsheetml/2010/11/ac" url="C:\Users\g.salelionyte\OneDrive - Kauno miesto poliklinika, VšĮ\Desktop\Biocheminiai ir imunocheminiai\Diagnostinės sistemos - susipažinimui ir viešinimui\"/>
    </mc:Choice>
  </mc:AlternateContent>
  <xr:revisionPtr revIDLastSave="0" documentId="10_ncr:200_{1A3132A6-956C-459F-86B3-792632C549BF}" xr6:coauthVersionLast="36"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0" i="1" l="1"/>
  <c r="G152" i="1"/>
  <c r="G154" i="1"/>
  <c r="G156" i="1"/>
  <c r="G158" i="1"/>
  <c r="G160" i="1"/>
  <c r="G162" i="1"/>
  <c r="G164" i="1"/>
  <c r="G166" i="1"/>
  <c r="G168" i="1"/>
  <c r="G170" i="1"/>
  <c r="G172" i="1"/>
  <c r="G174" i="1"/>
  <c r="G176" i="1"/>
  <c r="G177" i="1"/>
  <c r="G178" i="1"/>
  <c r="G179" i="1"/>
  <c r="G181" i="1"/>
  <c r="G182" i="1"/>
  <c r="G184" i="1"/>
  <c r="G186" i="1"/>
  <c r="G188" i="1"/>
  <c r="G190" i="1"/>
  <c r="G192" i="1"/>
  <c r="G194" i="1"/>
  <c r="G195" i="1"/>
  <c r="G196" i="1"/>
  <c r="G198" i="1"/>
  <c r="G200" i="1"/>
  <c r="G201" i="1"/>
  <c r="G203" i="1"/>
  <c r="G204" i="1"/>
  <c r="G205" i="1"/>
  <c r="G207" i="1"/>
  <c r="G208" i="1"/>
  <c r="G210" i="1"/>
  <c r="G212" i="1"/>
  <c r="G213" i="1"/>
  <c r="J213" i="1"/>
  <c r="J212" i="1"/>
  <c r="J210" i="1"/>
  <c r="J208" i="1"/>
  <c r="J207" i="1"/>
  <c r="J205" i="1"/>
  <c r="J204" i="1"/>
  <c r="J203" i="1"/>
  <c r="J201" i="1"/>
  <c r="J200" i="1"/>
  <c r="J198" i="1"/>
  <c r="J196" i="1"/>
  <c r="J195" i="1"/>
  <c r="J194" i="1"/>
  <c r="J192" i="1"/>
  <c r="J190" i="1"/>
  <c r="J188" i="1"/>
  <c r="J186" i="1"/>
  <c r="J184" i="1"/>
  <c r="J182" i="1"/>
  <c r="J181" i="1"/>
  <c r="J179" i="1"/>
  <c r="J178" i="1"/>
  <c r="J177" i="1"/>
  <c r="J176" i="1"/>
  <c r="J174" i="1"/>
  <c r="J172" i="1"/>
  <c r="J170" i="1"/>
  <c r="J168" i="1"/>
  <c r="J166" i="1"/>
  <c r="J164" i="1"/>
  <c r="J162" i="1"/>
  <c r="J160" i="1"/>
  <c r="J158" i="1"/>
  <c r="J156" i="1"/>
  <c r="J154" i="1"/>
  <c r="J152" i="1"/>
  <c r="J150" i="1"/>
  <c r="J148" i="1"/>
  <c r="G225" i="1"/>
  <c r="M225" i="1"/>
  <c r="N225" i="1" s="1"/>
  <c r="L225" i="1"/>
  <c r="J225" i="1"/>
  <c r="M196" i="1"/>
  <c r="N196" i="1" s="1"/>
  <c r="L196" i="1"/>
  <c r="L178" i="1"/>
  <c r="M178" i="1"/>
  <c r="N178" i="1" s="1"/>
  <c r="G148" i="1"/>
  <c r="G215" i="1"/>
  <c r="L216" i="1"/>
  <c r="M216" i="1"/>
  <c r="N216" i="1" s="1"/>
  <c r="L217" i="1"/>
  <c r="M217" i="1"/>
  <c r="N217" i="1" s="1"/>
  <c r="L218" i="1"/>
  <c r="M218" i="1"/>
  <c r="N218" i="1" s="1"/>
  <c r="L219" i="1"/>
  <c r="M219" i="1"/>
  <c r="N219" i="1" s="1"/>
  <c r="L220" i="1"/>
  <c r="M220" i="1"/>
  <c r="N220" i="1" s="1"/>
  <c r="L221" i="1"/>
  <c r="M221" i="1"/>
  <c r="N221" i="1" s="1"/>
  <c r="L222" i="1"/>
  <c r="M222" i="1"/>
  <c r="N222" i="1" s="1"/>
  <c r="L223" i="1"/>
  <c r="M223" i="1"/>
  <c r="N223" i="1" s="1"/>
  <c r="L224" i="1"/>
  <c r="M224" i="1"/>
  <c r="N224" i="1" s="1"/>
  <c r="L226" i="1"/>
  <c r="M226" i="1"/>
  <c r="N226" i="1" s="1"/>
  <c r="L227" i="1"/>
  <c r="M227" i="1"/>
  <c r="N227" i="1" s="1"/>
  <c r="L228" i="1"/>
  <c r="M228" i="1"/>
  <c r="N228" i="1" s="1"/>
  <c r="L229" i="1"/>
  <c r="M229" i="1"/>
  <c r="N229" i="1" s="1"/>
  <c r="L230" i="1"/>
  <c r="M230" i="1"/>
  <c r="N230" i="1" s="1"/>
  <c r="L231" i="1"/>
  <c r="M231" i="1"/>
  <c r="N231" i="1" s="1"/>
  <c r="L232" i="1"/>
  <c r="M232" i="1"/>
  <c r="N232" i="1" s="1"/>
  <c r="L233" i="1"/>
  <c r="M233" i="1"/>
  <c r="N233" i="1" s="1"/>
  <c r="L234" i="1"/>
  <c r="M234" i="1"/>
  <c r="N234" i="1" s="1"/>
  <c r="L235" i="1"/>
  <c r="M235" i="1"/>
  <c r="N235" i="1" s="1"/>
  <c r="L236" i="1"/>
  <c r="M236" i="1"/>
  <c r="N236" i="1" s="1"/>
  <c r="L237" i="1"/>
  <c r="M237" i="1"/>
  <c r="N237" i="1" s="1"/>
  <c r="L238" i="1"/>
  <c r="M238" i="1"/>
  <c r="N238" i="1" s="1"/>
  <c r="L239" i="1"/>
  <c r="M239" i="1"/>
  <c r="N239" i="1" s="1"/>
  <c r="L240" i="1"/>
  <c r="M240" i="1"/>
  <c r="N240" i="1" s="1"/>
  <c r="L241" i="1"/>
  <c r="M241" i="1"/>
  <c r="N241" i="1" s="1"/>
  <c r="J216" i="1"/>
  <c r="J217" i="1"/>
  <c r="J218" i="1"/>
  <c r="J219" i="1"/>
  <c r="J220" i="1"/>
  <c r="J221" i="1"/>
  <c r="J222" i="1"/>
  <c r="J223" i="1"/>
  <c r="J224" i="1"/>
  <c r="J226" i="1"/>
  <c r="J227" i="1"/>
  <c r="J228" i="1"/>
  <c r="J229" i="1"/>
  <c r="J230" i="1"/>
  <c r="J231" i="1"/>
  <c r="J232" i="1"/>
  <c r="J233" i="1"/>
  <c r="J234" i="1"/>
  <c r="J235" i="1"/>
  <c r="J236" i="1"/>
  <c r="J237" i="1"/>
  <c r="J238" i="1"/>
  <c r="J239" i="1"/>
  <c r="J240" i="1"/>
  <c r="J241" i="1"/>
  <c r="G216" i="1"/>
  <c r="G217" i="1"/>
  <c r="G218" i="1"/>
  <c r="G219" i="1"/>
  <c r="G220" i="1"/>
  <c r="G221" i="1"/>
  <c r="G222" i="1"/>
  <c r="G223" i="1"/>
  <c r="G224" i="1"/>
  <c r="G226" i="1"/>
  <c r="G227" i="1"/>
  <c r="G228" i="1"/>
  <c r="G229" i="1"/>
  <c r="G230" i="1"/>
  <c r="G231" i="1"/>
  <c r="G232" i="1"/>
  <c r="G233" i="1"/>
  <c r="G234" i="1"/>
  <c r="G235" i="1"/>
  <c r="G236" i="1"/>
  <c r="G237" i="1"/>
  <c r="G238" i="1"/>
  <c r="G239" i="1"/>
  <c r="G240" i="1"/>
  <c r="G241" i="1"/>
  <c r="M215" i="1"/>
  <c r="N215" i="1" s="1"/>
  <c r="L215" i="1"/>
  <c r="J215" i="1"/>
  <c r="H44" i="1"/>
  <c r="I44" i="1" s="1"/>
  <c r="I45" i="1" s="1"/>
  <c r="J144" i="1"/>
  <c r="J145" i="1"/>
  <c r="G145" i="1"/>
  <c r="G144" i="1"/>
  <c r="J142" i="1"/>
  <c r="G142" i="1"/>
  <c r="J141" i="1"/>
  <c r="G141" i="1"/>
  <c r="J140" i="1"/>
  <c r="G140" i="1"/>
  <c r="J138" i="1"/>
  <c r="G138" i="1"/>
  <c r="J137" i="1"/>
  <c r="G137" i="1"/>
  <c r="J135" i="1"/>
  <c r="G135" i="1"/>
  <c r="J134" i="1"/>
  <c r="G134" i="1"/>
  <c r="J132" i="1"/>
  <c r="G132" i="1"/>
  <c r="J131" i="1"/>
  <c r="G131" i="1"/>
  <c r="J129" i="1"/>
  <c r="G129" i="1"/>
  <c r="J128" i="1"/>
  <c r="G128" i="1"/>
  <c r="J126" i="1"/>
  <c r="G126" i="1"/>
  <c r="J125" i="1"/>
  <c r="G125" i="1"/>
  <c r="J123" i="1"/>
  <c r="G123" i="1"/>
  <c r="J122" i="1"/>
  <c r="G122" i="1"/>
  <c r="J120" i="1"/>
  <c r="G120" i="1"/>
  <c r="J119" i="1"/>
  <c r="G119" i="1"/>
  <c r="J117" i="1"/>
  <c r="G117" i="1"/>
  <c r="J116" i="1"/>
  <c r="G116" i="1"/>
  <c r="J114" i="1"/>
  <c r="G114" i="1"/>
  <c r="J113" i="1"/>
  <c r="G113" i="1"/>
  <c r="J111" i="1"/>
  <c r="G111" i="1"/>
  <c r="J110" i="1"/>
  <c r="G110" i="1"/>
  <c r="J108" i="1"/>
  <c r="G108" i="1"/>
  <c r="J107" i="1"/>
  <c r="G107" i="1"/>
  <c r="J105" i="1"/>
  <c r="G105" i="1"/>
  <c r="J104" i="1"/>
  <c r="G104" i="1"/>
  <c r="J103" i="1"/>
  <c r="G103" i="1"/>
  <c r="J101" i="1"/>
  <c r="G101" i="1"/>
  <c r="J100" i="1"/>
  <c r="G100" i="1"/>
  <c r="J99" i="1"/>
  <c r="G99" i="1"/>
  <c r="J97" i="1"/>
  <c r="G97" i="1"/>
  <c r="J96" i="1"/>
  <c r="G96" i="1"/>
  <c r="J95" i="1"/>
  <c r="G95" i="1"/>
  <c r="J93" i="1"/>
  <c r="G93" i="1"/>
  <c r="J92" i="1"/>
  <c r="G92" i="1"/>
  <c r="J90" i="1"/>
  <c r="G90" i="1"/>
  <c r="J89" i="1"/>
  <c r="G89" i="1"/>
  <c r="J88" i="1"/>
  <c r="G88" i="1"/>
  <c r="J86" i="1"/>
  <c r="G86" i="1"/>
  <c r="J85" i="1"/>
  <c r="G85" i="1"/>
  <c r="J83" i="1"/>
  <c r="G83" i="1"/>
  <c r="J82" i="1"/>
  <c r="G82" i="1"/>
  <c r="J81" i="1"/>
  <c r="G81" i="1"/>
  <c r="J79" i="1"/>
  <c r="G79" i="1"/>
  <c r="J78" i="1"/>
  <c r="G78" i="1"/>
  <c r="J77" i="1"/>
  <c r="G77" i="1"/>
  <c r="J75" i="1"/>
  <c r="G75" i="1"/>
  <c r="J74" i="1"/>
  <c r="G74" i="1"/>
  <c r="J73" i="1"/>
  <c r="G73" i="1"/>
  <c r="J71" i="1"/>
  <c r="G71" i="1"/>
  <c r="J70" i="1"/>
  <c r="G70" i="1"/>
  <c r="J69" i="1"/>
  <c r="G69" i="1"/>
  <c r="J67" i="1"/>
  <c r="G67" i="1"/>
  <c r="J66" i="1"/>
  <c r="G66" i="1"/>
  <c r="J64" i="1"/>
  <c r="G64" i="1"/>
  <c r="J63" i="1"/>
  <c r="G63" i="1"/>
  <c r="G61" i="1"/>
  <c r="J60" i="1"/>
  <c r="G60" i="1"/>
  <c r="J58" i="1"/>
  <c r="G58" i="1"/>
  <c r="J57" i="1"/>
  <c r="G57" i="1"/>
  <c r="G55" i="1"/>
  <c r="G54" i="1"/>
  <c r="J55" i="1"/>
  <c r="J54" i="1"/>
  <c r="L54" i="1"/>
  <c r="M54" i="1"/>
  <c r="N54" i="1" s="1"/>
  <c r="L55" i="1"/>
  <c r="M55" i="1"/>
  <c r="N55" i="1" s="1"/>
  <c r="M213" i="1"/>
  <c r="M212" i="1"/>
  <c r="M210" i="1"/>
  <c r="M208" i="1"/>
  <c r="M207" i="1"/>
  <c r="M205" i="1"/>
  <c r="M204" i="1"/>
  <c r="M203" i="1"/>
  <c r="M201" i="1"/>
  <c r="M200" i="1"/>
  <c r="M198" i="1"/>
  <c r="M195" i="1"/>
  <c r="M194" i="1"/>
  <c r="M192" i="1"/>
  <c r="M190" i="1"/>
  <c r="M188" i="1"/>
  <c r="M186" i="1"/>
  <c r="M184" i="1"/>
  <c r="M182" i="1"/>
  <c r="M181" i="1"/>
  <c r="M179" i="1"/>
  <c r="M177" i="1"/>
  <c r="M176" i="1"/>
  <c r="M174" i="1"/>
  <c r="M172" i="1"/>
  <c r="M170" i="1"/>
  <c r="M168" i="1"/>
  <c r="M166" i="1"/>
  <c r="M164" i="1"/>
  <c r="M162" i="1"/>
  <c r="M160" i="1"/>
  <c r="M158" i="1"/>
  <c r="M156" i="1"/>
  <c r="M154" i="1"/>
  <c r="M152" i="1"/>
  <c r="M150" i="1"/>
  <c r="M148" i="1"/>
  <c r="M145" i="1"/>
  <c r="M144" i="1"/>
  <c r="M142" i="1"/>
  <c r="M141" i="1"/>
  <c r="M140" i="1"/>
  <c r="M138" i="1"/>
  <c r="M137" i="1"/>
  <c r="M135" i="1"/>
  <c r="M134" i="1"/>
  <c r="M132" i="1"/>
  <c r="M131" i="1"/>
  <c r="M129" i="1"/>
  <c r="M128" i="1"/>
  <c r="M126" i="1"/>
  <c r="M125" i="1"/>
  <c r="M123" i="1"/>
  <c r="M122" i="1"/>
  <c r="M120" i="1"/>
  <c r="M119" i="1"/>
  <c r="M116" i="1"/>
  <c r="M117" i="1"/>
  <c r="M113" i="1"/>
  <c r="M114" i="1"/>
  <c r="M111" i="1"/>
  <c r="M110" i="1"/>
  <c r="M108" i="1"/>
  <c r="M107" i="1"/>
  <c r="M105" i="1"/>
  <c r="M104" i="1"/>
  <c r="M103" i="1"/>
  <c r="M101" i="1"/>
  <c r="M100" i="1"/>
  <c r="M99" i="1"/>
  <c r="M97" i="1"/>
  <c r="M96" i="1"/>
  <c r="M95" i="1"/>
  <c r="M93" i="1"/>
  <c r="M92" i="1"/>
  <c r="M90" i="1"/>
  <c r="M89" i="1"/>
  <c r="M88" i="1"/>
  <c r="M73" i="1"/>
  <c r="M66" i="1"/>
  <c r="M86" i="1"/>
  <c r="M85" i="1"/>
  <c r="M83" i="1"/>
  <c r="M82" i="1"/>
  <c r="M81" i="1"/>
  <c r="M79" i="1"/>
  <c r="M78" i="1"/>
  <c r="M77" i="1"/>
  <c r="M75" i="1"/>
  <c r="M74" i="1"/>
  <c r="M71" i="1"/>
  <c r="M70" i="1"/>
  <c r="M69" i="1"/>
  <c r="M67" i="1"/>
  <c r="M64" i="1"/>
  <c r="M63" i="1"/>
  <c r="M61" i="1"/>
  <c r="M60" i="1"/>
  <c r="M58" i="1"/>
  <c r="M57" i="1"/>
  <c r="J248" i="1" l="1"/>
  <c r="I47" i="1"/>
  <c r="N213" i="1"/>
  <c r="L213" i="1"/>
  <c r="N212" i="1"/>
  <c r="L212" i="1"/>
  <c r="N210" i="1"/>
  <c r="L210" i="1"/>
  <c r="N208" i="1"/>
  <c r="L208" i="1"/>
  <c r="N207" i="1"/>
  <c r="L207" i="1"/>
  <c r="N205" i="1"/>
  <c r="L205" i="1"/>
  <c r="N204" i="1"/>
  <c r="L204" i="1"/>
  <c r="N203" i="1"/>
  <c r="L203" i="1"/>
  <c r="N201" i="1"/>
  <c r="L201" i="1"/>
  <c r="N200" i="1"/>
  <c r="L200" i="1"/>
  <c r="N198" i="1"/>
  <c r="L198" i="1"/>
  <c r="N195" i="1"/>
  <c r="L195" i="1"/>
  <c r="N194" i="1"/>
  <c r="L194" i="1"/>
  <c r="N192" i="1"/>
  <c r="L192" i="1"/>
  <c r="N190" i="1"/>
  <c r="L190" i="1"/>
  <c r="N188" i="1"/>
  <c r="L188" i="1"/>
  <c r="N186" i="1"/>
  <c r="L186" i="1"/>
  <c r="N184" i="1"/>
  <c r="L184" i="1"/>
  <c r="N182" i="1"/>
  <c r="L182" i="1"/>
  <c r="N181" i="1"/>
  <c r="L181" i="1"/>
  <c r="N179" i="1"/>
  <c r="L179" i="1"/>
  <c r="N177" i="1"/>
  <c r="L177" i="1"/>
  <c r="N176" i="1"/>
  <c r="L176" i="1"/>
  <c r="N174" i="1"/>
  <c r="L174" i="1"/>
  <c r="N172" i="1"/>
  <c r="L172" i="1"/>
  <c r="N170" i="1"/>
  <c r="L170" i="1"/>
  <c r="N168" i="1"/>
  <c r="L168" i="1"/>
  <c r="N166" i="1"/>
  <c r="L166" i="1"/>
  <c r="N164" i="1"/>
  <c r="L164" i="1"/>
  <c r="N162" i="1"/>
  <c r="L162" i="1"/>
  <c r="N160" i="1"/>
  <c r="L160" i="1"/>
  <c r="N158" i="1"/>
  <c r="L158" i="1"/>
  <c r="N156" i="1"/>
  <c r="L156" i="1"/>
  <c r="N154" i="1"/>
  <c r="L154" i="1"/>
  <c r="N152" i="1"/>
  <c r="L152" i="1"/>
  <c r="N145" i="1"/>
  <c r="L145" i="1"/>
  <c r="N144" i="1"/>
  <c r="L144" i="1"/>
  <c r="N142" i="1"/>
  <c r="L142" i="1"/>
  <c r="N141" i="1"/>
  <c r="L141" i="1"/>
  <c r="N140" i="1"/>
  <c r="L140" i="1"/>
  <c r="N138" i="1"/>
  <c r="L138" i="1"/>
  <c r="N137" i="1"/>
  <c r="L137" i="1"/>
  <c r="N135" i="1"/>
  <c r="L135" i="1"/>
  <c r="N134" i="1"/>
  <c r="L134" i="1"/>
  <c r="N132" i="1"/>
  <c r="L132" i="1"/>
  <c r="N131" i="1"/>
  <c r="L131" i="1"/>
  <c r="N129" i="1"/>
  <c r="L129" i="1"/>
  <c r="N128" i="1"/>
  <c r="L128" i="1"/>
  <c r="N126" i="1"/>
  <c r="L126" i="1"/>
  <c r="N125" i="1"/>
  <c r="L125" i="1"/>
  <c r="N123" i="1"/>
  <c r="L123" i="1"/>
  <c r="N122" i="1"/>
  <c r="L122" i="1"/>
  <c r="N120" i="1"/>
  <c r="L120" i="1"/>
  <c r="N119" i="1"/>
  <c r="L119" i="1"/>
  <c r="N117" i="1"/>
  <c r="L117" i="1"/>
  <c r="N116" i="1"/>
  <c r="L116" i="1"/>
  <c r="N114" i="1"/>
  <c r="L114" i="1"/>
  <c r="N113" i="1"/>
  <c r="L113" i="1"/>
  <c r="N111" i="1"/>
  <c r="L111" i="1"/>
  <c r="N110" i="1"/>
  <c r="L110" i="1"/>
  <c r="L148" i="1"/>
  <c r="N148" i="1"/>
  <c r="L150" i="1"/>
  <c r="N150" i="1"/>
  <c r="N108" i="1"/>
  <c r="L108" i="1"/>
  <c r="N107" i="1"/>
  <c r="L107" i="1"/>
  <c r="N105" i="1"/>
  <c r="L105" i="1"/>
  <c r="N104" i="1"/>
  <c r="L104" i="1"/>
  <c r="N103" i="1"/>
  <c r="L103" i="1"/>
  <c r="N101" i="1"/>
  <c r="L101" i="1"/>
  <c r="N100" i="1"/>
  <c r="L100" i="1"/>
  <c r="N99" i="1"/>
  <c r="L99" i="1"/>
  <c r="N97" i="1"/>
  <c r="L97" i="1"/>
  <c r="N96" i="1"/>
  <c r="L96" i="1"/>
  <c r="N95" i="1"/>
  <c r="L95" i="1"/>
  <c r="N93" i="1"/>
  <c r="L93" i="1"/>
  <c r="N92" i="1"/>
  <c r="L92" i="1"/>
  <c r="N90" i="1"/>
  <c r="L90" i="1"/>
  <c r="N89" i="1"/>
  <c r="L89" i="1"/>
  <c r="N88" i="1"/>
  <c r="L88" i="1"/>
  <c r="N86" i="1"/>
  <c r="L86" i="1"/>
  <c r="N85" i="1"/>
  <c r="L85" i="1"/>
  <c r="N83" i="1"/>
  <c r="L83" i="1"/>
  <c r="N82" i="1"/>
  <c r="L82" i="1"/>
  <c r="N81" i="1"/>
  <c r="L81" i="1"/>
  <c r="N79" i="1"/>
  <c r="L79" i="1"/>
  <c r="N78" i="1"/>
  <c r="L78" i="1"/>
  <c r="N77" i="1"/>
  <c r="L77" i="1"/>
  <c r="N75" i="1"/>
  <c r="L75" i="1"/>
  <c r="N74" i="1"/>
  <c r="L74" i="1"/>
  <c r="N73" i="1"/>
  <c r="L73" i="1"/>
  <c r="N71" i="1"/>
  <c r="L71" i="1"/>
  <c r="N70" i="1"/>
  <c r="L70" i="1"/>
  <c r="N69" i="1"/>
  <c r="L69" i="1"/>
  <c r="N67" i="1"/>
  <c r="L67" i="1"/>
  <c r="N66" i="1"/>
  <c r="L66" i="1"/>
  <c r="N61" i="1"/>
  <c r="L61" i="1"/>
  <c r="N60" i="1"/>
  <c r="L60" i="1"/>
  <c r="I46" i="1" l="1"/>
  <c r="M248" i="1"/>
  <c r="N64" i="1"/>
  <c r="L64" i="1"/>
  <c r="N63" i="1"/>
  <c r="L63" i="1"/>
  <c r="N58" i="1"/>
  <c r="L58" i="1"/>
  <c r="N57" i="1"/>
  <c r="L57" i="1"/>
  <c r="N242" i="1" l="1"/>
  <c r="M249" i="1" s="1"/>
  <c r="L242" i="1"/>
  <c r="J249" i="1" s="1"/>
  <c r="J250" i="1" s="1"/>
  <c r="M250" i="1" l="1"/>
</calcChain>
</file>

<file path=xl/sharedStrings.xml><?xml version="1.0" encoding="utf-8"?>
<sst xmlns="http://schemas.openxmlformats.org/spreadsheetml/2006/main" count="1048" uniqueCount="686">
  <si>
    <t>PASIŪLYMAS</t>
  </si>
  <si>
    <t>DĖL LABORATORINĖS DIAGNOSTIKOS BIOCHEMINIŲ IR IMUNOCHEMINIŲ, ŽMOGAUS PAPILOMOS VIRUSO IR LYTIŠKAI PLINTANČIŲ LIGŲ TYRIMŲ PRIEMONĖS NUOMOS, JOS VEIKIMĄ UŽTIKRINANČIŲ PASLAUGŲ IR MEDŽIAGŲ PIRKIMO</t>
  </si>
  <si>
    <t>(data)</t>
  </si>
  <si>
    <t>(vieta)</t>
  </si>
  <si>
    <t xml:space="preserve">Viešoji įstaiga Kauno miesto poliklinika </t>
  </si>
  <si>
    <t>1. INFORMACIJA APIE TIEKĖJĄ</t>
  </si>
  <si>
    <t>Asmens, įgalioto bendrauti su perkančiąją organizacija, kontaktinė informacija (vardas, pavardė, tel., faks., el. p., adresas)</t>
  </si>
  <si>
    <t>1.</t>
  </si>
  <si>
    <t>2.</t>
  </si>
  <si>
    <t>4.	PASIŪLYMO KAINA</t>
  </si>
  <si>
    <t xml:space="preserve">     4.1.	Pasiūlyme kaina nurodoma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t>
  </si>
  <si>
    <t xml:space="preserve">      4.2.	Apskaičiuojant kainą, turi būti atsižvelgta į visą pirkimo dokumentuose nurodytą pirkimo objekto apimtį ir reikalavimus, kainos sudėtines dalis ir pan.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be PVM. Į pasiūlymo kainą privalo būti įskaičiuoti visi mokesčiai bei visos kitos Tiekėjo patirtos ir (ar) galimos patirti tiesioginės ir netiesioginės išlaidos ir mokesčiai, susiję su Prekių tiekimu, įskaitant, bet neapsiribojant (išskyrus tuos atvejus, kai pirkimo dokumentuose aiškiai nurodyta, kad tam tikros konkrečios išlaidos neturi būti įskaičiuotos į Sutarties kainą): </t>
  </si>
  <si>
    <t xml:space="preserve">       4.2.1.	transportavimo išlaidas;</t>
  </si>
  <si>
    <t xml:space="preserve">       4.2.2.	pakavimo, pakrovimo, tranzito, iškrovimo, išpakavimo, pakuočių surinkimo ir sutvarkymo, tikrinimo, draudimo ir kitas su Prekių tiekimu susijusias išlaidas;</t>
  </si>
  <si>
    <t xml:space="preserve">       4.2.3.	visas su dokumentų, kurių reikalauja Pirkėjas, rengimu ir pateikimu susijusias išlaidas;</t>
  </si>
  <si>
    <t xml:space="preserve">       4.2.4.	pristatytų Prekių surinkimo vietoje ir (arba) paleidimo, ir (arba) priežiūros išlaidas;</t>
  </si>
  <si>
    <t xml:space="preserve">       4.2.5.	aprūpinimo įrankiais, reikalingais pristatytų Prekių surinkimui ir (arba) priežiūrai, išlaidas;</t>
  </si>
  <si>
    <t xml:space="preserve">       4.2.6.	naudojimo ir priežiūros instrukcijų, numatytų Techninėje specifikacijoje, pateikimo išlaidas;</t>
  </si>
  <si>
    <t xml:space="preserve">       4.2.7.	išlaidos licencijoms, patentams, leidimams ir pan.</t>
  </si>
  <si>
    <t xml:space="preserve">       4.2.8.	elektroninių sąskaitų teikimo išlaidos;</t>
  </si>
  <si>
    <t xml:space="preserve">       4.2.9.	Prekių garantinės ir techninės priežiūros išlaidos ir kt.;</t>
  </si>
  <si>
    <t xml:space="preserve">       4.3.	Jeigu pasiūlyme nurodyta kaina, išreikšta skaitmenimis, neatitinka kainos, nurodytos žodžiais, teisinga laikoma kaina, nurodyta žodžiais.</t>
  </si>
  <si>
    <t xml:space="preserve">       4.4.	Galutinė pasiūlymo kaina turi būti nurodoma dviejų skaičių po kablelio tikslumu.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t>
  </si>
  <si>
    <t>Eil. Nr.</t>
  </si>
  <si>
    <t>Pavadinimas</t>
  </si>
  <si>
    <t>Kiekis</t>
  </si>
  <si>
    <t>1 mėn. nuomos kaina, EUR (be PVM)</t>
  </si>
  <si>
    <t>3.</t>
  </si>
  <si>
    <t>4.</t>
  </si>
  <si>
    <t>5.</t>
  </si>
  <si>
    <t>7.</t>
  </si>
  <si>
    <t>Biocheminių ir imunocheminių tyrimų integruotos automatinės sistemos nuoma</t>
  </si>
  <si>
    <t>PVM:</t>
  </si>
  <si>
    <t>Bendra suma su PVM:</t>
  </si>
  <si>
    <t>Reagentų ir priemonių kaina nurodytam tyrimų skaičiui atlikti su biocheminių ir imunocheminių tyrimų integruota automatine sistema:</t>
  </si>
  <si>
    <t>Mato vnt. (ml/vnt.)</t>
  </si>
  <si>
    <t>Siūloma pakuotė</t>
  </si>
  <si>
    <t>Galiojimo terminas  atidarius pakuotę</t>
  </si>
  <si>
    <t>Mato vnt. kaina, EUR be PVM</t>
  </si>
  <si>
    <t>Siūlomos pakuotės kaina, EUR be PVM</t>
  </si>
  <si>
    <t>Siūlomos pakuotės kaina, EUR su PVM</t>
  </si>
  <si>
    <t>Gamintojas, komercinis prekės pavadinimas</t>
  </si>
  <si>
    <t>6.</t>
  </si>
  <si>
    <t>8.</t>
  </si>
  <si>
    <t>9.</t>
  </si>
  <si>
    <t>10.</t>
  </si>
  <si>
    <t>11.</t>
  </si>
  <si>
    <t>12.</t>
  </si>
  <si>
    <t>13.</t>
  </si>
  <si>
    <t>14.</t>
  </si>
  <si>
    <t>Integruota sistema atliekamų imunocheminių tyrimų specifikacija:</t>
  </si>
  <si>
    <t>1.1.</t>
  </si>
  <si>
    <t>1.2.</t>
  </si>
  <si>
    <t>2.1.</t>
  </si>
  <si>
    <t>Integruota sistema atliekamų biocheminių tyrimų specifikacija:</t>
  </si>
  <si>
    <t>3.1.</t>
  </si>
  <si>
    <t>3.2.</t>
  </si>
  <si>
    <t>4.1.</t>
  </si>
  <si>
    <t>5.1.</t>
  </si>
  <si>
    <t>5.2.</t>
  </si>
  <si>
    <t>Bendra kaina EUR be PVM:</t>
  </si>
  <si>
    <t>Bendra kaina Eur su PVM:</t>
  </si>
  <si>
    <t xml:space="preserve">Pavadinimas </t>
  </si>
  <si>
    <t>LABORATORINĖS DIAGNOSTIKOS BIOCHEMINIŲ IR IMUNOCHEMINIŲ PRIEMONĖS NUOMOS, JOS VEIKIMĄ UŽTIKRINANČIIOS PASLAUGOS IR MEDŽIAGOS:</t>
  </si>
  <si>
    <t>2.2.</t>
  </si>
  <si>
    <t>5. PASIŪLYMO KOKYBINIAI PARAMETRAI</t>
  </si>
  <si>
    <t>6.	 PRIDEDAMI DOKUMENTAI IR INFORMACIJA APIE KONFIDENCIALUMĄ</t>
  </si>
  <si>
    <t>Jei nenurodyta kitaip, visi dokumentai teikiami su pasiūlymu CVP IS priemonėmis:</t>
  </si>
  <si>
    <t xml:space="preserve">Eil. Nr. </t>
  </si>
  <si>
    <t>Dokumentas</t>
  </si>
  <si>
    <t>Lapų skaičius</t>
  </si>
  <si>
    <t>Ar dokumente yra konfidencialios informacijos?
(Taip / Ne)</t>
  </si>
  <si>
    <t>Paaiškinimas, kokia konkreti informacija dokumente yra konfidenciali ir kodėl</t>
  </si>
  <si>
    <t>Jungtinės veiklos sutarties kopija (jei pasiūlymą pateikia ūkio subjektų grupė)</t>
  </si>
  <si>
    <t>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</si>
  <si>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Jei tiekėjas pasitelkia ūkio subjektus – įrodymai, kad šie ištekliai bus prieinami per visą sutartinių įsipareigojimų vykdymo laikotarpį</t>
  </si>
  <si>
    <t>Pirkimo sąlygų 8 priedas „Deklaracija dėl Tarybos reglamente (ES) 2022/576 nustatytų sąlygų nebuvimo“</t>
  </si>
  <si>
    <t>Pasirašydamas šį pasiūlymą, tvirtintu, kad:</t>
  </si>
  <si>
    <t>•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t>
  </si>
  <si>
    <t>•	     sutinku su pirkimo dokumentuose nustatytomis sąlygomis ir procedūromis,</t>
  </si>
  <si>
    <t>•	     pasiūlymo dokumentuose pateikti duomenys ir informacija yra teisinga ir apima viską, ko reikia tinkamam sutarties įvykdymui;</t>
  </si>
  <si>
    <t>•	     pasiūlymas galioja pirkimo sąlygų 2 skyriuje „Terminai“ atitinkamame punkte nurodytą terminą;</t>
  </si>
  <si>
    <t>•     	suprantu, kad COVID-19, Rusijos Federacijos karinės agresijos prieš Ukrainą veiksmai bei nepaprastosios padėties Lietuvos Respublikos teritorijoje įvedimas atsižvelgiant į šį agresijos aktą savaime nėra laikomi civilinės atsakomybės netaikymo pagrindais, ir nesutrukdys tinkamai įvykdyti Sutartį.</t>
  </si>
  <si>
    <t>(Tiekėjo arba jo įgalioto asmens pareigų pavadinimas)     	                	     (Parašas)	                   	          (Vardas, pavardė)</t>
  </si>
  <si>
    <t xml:space="preserve">LABORATORINĖS DIAGNOSTIKOS BIOCHEMINIŲ IR IMUNOCHEMINIŲ PRIEMONĖS NUOMOS, JOS VEIKIMĄ UŽTIKRINANČIIOS PASLAUGOS IR MEDŽIAGOS </t>
  </si>
  <si>
    <t xml:space="preserve">Integruotos automatinės sistemos biocheminiams ir imunocheminiams tyrimams atlikti nuoma: </t>
  </si>
  <si>
    <t>Sistemos (analizatoriaus) pavadinimas, modelis, gamintojas</t>
  </si>
  <si>
    <t>2 vnt.</t>
  </si>
  <si>
    <t>Reagentų ir priemonių kiekis (ml./vnt.) nurodytam tyrimų skaičiui ir 24 mėn. laikotarpiui</t>
  </si>
  <si>
    <t>Pakuočių kiekis nurodytam tyrimų skaičiui ir 24 mėn laikotarpiui</t>
  </si>
  <si>
    <t>Suma, EUR be PVM 24 mėn.   (7*10)</t>
  </si>
  <si>
    <t>Suma, EUR su PVM 24 mėn.                               (7*12)</t>
  </si>
  <si>
    <t>Preliminarus tyrimų kiekis per 24 mėn., vnt.</t>
  </si>
  <si>
    <t>Integruoto automatinio analizatorius biocheminiams ir imunocheminiams tyrimams atlikti nuoma, 2 vnt.</t>
  </si>
  <si>
    <t>Bendra kaina Eur:</t>
  </si>
  <si>
    <r>
      <t xml:space="preserve">Užpildytas </t>
    </r>
    <r>
      <rPr>
        <sz val="11"/>
        <color indexed="30"/>
        <rFont val="Trebuchet MS"/>
        <family val="2"/>
        <charset val="186"/>
      </rPr>
      <t>Pirkimo sąlygų 2 priedas „Techninė specifikacija“</t>
    </r>
  </si>
  <si>
    <r>
      <t>Užpildytas EBVPD</t>
    </r>
    <r>
      <rPr>
        <sz val="11"/>
        <color indexed="30"/>
        <rFont val="Trebuchet MS"/>
        <family val="2"/>
        <charset val="186"/>
      </rPr>
      <t xml:space="preserve"> (Pirkimo sąlygų 5 priedas „EBVPD“ )</t>
    </r>
    <r>
      <rPr>
        <sz val="11"/>
        <color indexed="8"/>
        <rFont val="Trebuchet MS"/>
        <family val="2"/>
        <charset val="186"/>
      </rPr>
      <t>.
*Atskirą EBVPD pildo:
     1)	tiekėjas;
     2)	kiekvienas tiekėjų grupės narys (jeigu pasiūlymą teikia tiekėjų grupė);
     3)	kiekvienas ūkio subjektas, kurio pajėgumais remiasi tiekėjas pagal VPĮ 49 str. (jei yra);
     4)	kiekvienas subtiekėjas atskirai; 
     5)	kiekvienas fizinis asmuo, kurio pajėgumais remiasi tiekėjas pagal VPĮ 49 str., su kuriuo laimėjimo atveju tiekėjas ketina sudaryti darbo sutartį</t>
    </r>
  </si>
  <si>
    <r>
      <t>Siūlomo pirkimo objekto aprašymas ir dokumentai atsižvelgiant į</t>
    </r>
    <r>
      <rPr>
        <sz val="11"/>
        <color indexed="17"/>
        <rFont val="Trebuchet MS"/>
        <family val="2"/>
        <charset val="186"/>
      </rPr>
      <t xml:space="preserve"> </t>
    </r>
    <r>
      <rPr>
        <sz val="11"/>
        <color indexed="30"/>
        <rFont val="Trebuchet MS"/>
        <family val="2"/>
        <charset val="186"/>
      </rPr>
      <t xml:space="preserve">Pirkimo sąlygų 2 priedas „Techninė specifikacija“ </t>
    </r>
    <r>
      <rPr>
        <sz val="11"/>
        <color indexed="8"/>
        <rFont val="Trebuchet MS"/>
        <family val="2"/>
        <charset val="186"/>
      </rPr>
      <t>reikalavimus</t>
    </r>
  </si>
  <si>
    <r>
      <t xml:space="preserve">Dokumentai, patvirtinantys pasiūlyme nurodytos prekės atitikimą visiems reikalavimams, nurodytiems kiekviename </t>
    </r>
    <r>
      <rPr>
        <sz val="11"/>
        <color indexed="30"/>
        <rFont val="Trebuchet MS"/>
        <family val="2"/>
        <charset val="186"/>
      </rPr>
      <t xml:space="preserve">Pirkimo sąlygų 2 priedas „Techninė specifikacija“ </t>
    </r>
    <r>
      <rPr>
        <sz val="11"/>
        <color indexed="8"/>
        <rFont val="Trebuchet MS"/>
        <family val="2"/>
        <charset val="186"/>
      </rPr>
      <t>lenteles punkte.</t>
    </r>
  </si>
  <si>
    <r>
      <rPr>
        <sz val="11"/>
        <rFont val="Trebuchet MS"/>
        <family val="2"/>
        <charset val="186"/>
      </rPr>
      <t>Dokumentai, patvirtinantys atitikimą ekonominio naudingumo vertinimo kriterijams, nurodytiems</t>
    </r>
    <r>
      <rPr>
        <sz val="11"/>
        <color indexed="30"/>
        <rFont val="Trebuchet MS"/>
        <family val="2"/>
        <charset val="186"/>
      </rPr>
      <t xml:space="preserve"> Pirkimo sąlygų 7 priedas „Pasiūlymų vertinimo kriterijai ir sąlygos“</t>
    </r>
  </si>
  <si>
    <t>Pasiūlymo kokybiniai parametrai pateikiami Pirkimo sąlygų 2 priedas „Techninė specifikacija“.</t>
  </si>
  <si>
    <t>Pasiūlymo kaina:</t>
  </si>
  <si>
    <t>Pirkimo sąlygų 6 priedas "Pasiūlymo forma"</t>
  </si>
  <si>
    <t>Skydliaukės peroksidazės antikūnai Anti-TPO</t>
  </si>
  <si>
    <t>Tireotropinas TTH</t>
  </si>
  <si>
    <t>Laisvas tiroksinas FT4</t>
  </si>
  <si>
    <t>15.</t>
  </si>
  <si>
    <t>16.</t>
  </si>
  <si>
    <t>17.</t>
  </si>
  <si>
    <t>18.</t>
  </si>
  <si>
    <t>19.</t>
  </si>
  <si>
    <t>20.</t>
  </si>
  <si>
    <t>21.</t>
  </si>
  <si>
    <t>22.</t>
  </si>
  <si>
    <t>23.</t>
  </si>
  <si>
    <t>24.</t>
  </si>
  <si>
    <t>25.</t>
  </si>
  <si>
    <t>26.</t>
  </si>
  <si>
    <t>27.</t>
  </si>
  <si>
    <t>28.</t>
  </si>
  <si>
    <t>Laisvas trijodtironinas FT3</t>
  </si>
  <si>
    <t>Feritinas</t>
  </si>
  <si>
    <t>Vitaminas B12</t>
  </si>
  <si>
    <t>Folio rūgštis</t>
  </si>
  <si>
    <t>25-Hidroksivitaminas D (bendras)</t>
  </si>
  <si>
    <t>Antikūnai prieš hepatito C virusą Anti-HCV</t>
  </si>
  <si>
    <t>Bendras (laisvas+sujungtas) PSA prostatos specifinis antigenas</t>
  </si>
  <si>
    <t>Žmogaus imunodeficito viruso 1/2 (ŽIV 1/2) antikūnų ir ŽIV-1 p24 antigeno nustatymas</t>
  </si>
  <si>
    <t>Laisvas PSA</t>
  </si>
  <si>
    <t>Hepatito B viruso paviršiaus antigenas HBsAg</t>
  </si>
  <si>
    <t>Didelio jautrumo Troponinas I arba Didelio jautrumo troponinas T</t>
  </si>
  <si>
    <t>Imunoglobulinas E</t>
  </si>
  <si>
    <t>AFP</t>
  </si>
  <si>
    <t>CA 19-9</t>
  </si>
  <si>
    <t>CA 125</t>
  </si>
  <si>
    <t>CA 15-3</t>
  </si>
  <si>
    <t>FSH - Folikulus stimuliuojantis hormonas, nustatymas</t>
  </si>
  <si>
    <t>Liuteinizuojantis hormonas LH</t>
  </si>
  <si>
    <t>Estradiolis</t>
  </si>
  <si>
    <t>Bendras beta-hCG</t>
  </si>
  <si>
    <t>Testosteronas</t>
  </si>
  <si>
    <t>Prolaktinas</t>
  </si>
  <si>
    <t>Progesteronas</t>
  </si>
  <si>
    <t>Toxoplasma gondii IgM antikūnų nustatymas</t>
  </si>
  <si>
    <t>CEA</t>
  </si>
  <si>
    <t>29.</t>
  </si>
  <si>
    <t>Bendras baltymas (TP)</t>
  </si>
  <si>
    <t>Kalcis (Ca)</t>
  </si>
  <si>
    <t>Magnis (Mg)</t>
  </si>
  <si>
    <t>Geležis (Fe)</t>
  </si>
  <si>
    <t>Šarminė fosfatazė (ALP)</t>
  </si>
  <si>
    <t>Gama gliutamiltranferazė (GGT)</t>
  </si>
  <si>
    <t>Alfa amilazė (AMYL)</t>
  </si>
  <si>
    <t>Bendras Cholesterolis</t>
  </si>
  <si>
    <t>Mažo tankio lipoproteinų cholesterolis (tiesioginis metodas) (MTL)</t>
  </si>
  <si>
    <t>Didelio tankio lipoproteinų cholesterolis (DTL)</t>
  </si>
  <si>
    <t>Trigliceridai (Tg)</t>
  </si>
  <si>
    <t>Gliukozė</t>
  </si>
  <si>
    <t>Šlapalas (UREA)</t>
  </si>
  <si>
    <t>Šlapimo rūgštis (UA)</t>
  </si>
  <si>
    <t>K, Na, Cl</t>
  </si>
  <si>
    <t>Antistreptolizino (ASO) kiekybinis nustatymas</t>
  </si>
  <si>
    <t>Fosforas</t>
  </si>
  <si>
    <t>Bendras Bilirubinas</t>
  </si>
  <si>
    <t>Tiesioginis Bilirubinas</t>
  </si>
  <si>
    <t>Aspartataminotransferazės (ASAT/GOT) aktyvumo nustatymas</t>
  </si>
  <si>
    <t>Alaninaminotransferazės (ALAT/GPT) aktyvumo nustatymas</t>
  </si>
  <si>
    <t>Glikozilinto hemoglobino (HbA1C) nustatymas</t>
  </si>
  <si>
    <t xml:space="preserve">Kreatininas </t>
  </si>
  <si>
    <t>C reaktyvusis baltymas (CRB/CRP)</t>
  </si>
  <si>
    <t>C reaktyvusis baltymas (didelio jautrumo)</t>
  </si>
  <si>
    <t>Reumatoidinis faktorius</t>
  </si>
  <si>
    <t>Albuminas</t>
  </si>
  <si>
    <t>Albuminas šlapime (mikroalbuminas)</t>
  </si>
  <si>
    <t>4.2.</t>
  </si>
  <si>
    <t>6.1.</t>
  </si>
  <si>
    <t>6.2.</t>
  </si>
  <si>
    <t>7.1.</t>
  </si>
  <si>
    <t>7.2.</t>
  </si>
  <si>
    <t>8.1.</t>
  </si>
  <si>
    <t>8.2.</t>
  </si>
  <si>
    <t>9.1.</t>
  </si>
  <si>
    <t>9.2.</t>
  </si>
  <si>
    <t>10.1.</t>
  </si>
  <si>
    <t>10.2.</t>
  </si>
  <si>
    <t>11.1.</t>
  </si>
  <si>
    <t>11.2.</t>
  </si>
  <si>
    <t>12.1.</t>
  </si>
  <si>
    <t>12.2.</t>
  </si>
  <si>
    <t>13.1.</t>
  </si>
  <si>
    <t>13.2.</t>
  </si>
  <si>
    <t>14.1.</t>
  </si>
  <si>
    <t>14.2.</t>
  </si>
  <si>
    <t>15.1.</t>
  </si>
  <si>
    <t>15.2.</t>
  </si>
  <si>
    <t>16.1.</t>
  </si>
  <si>
    <t>16.2.</t>
  </si>
  <si>
    <t>17.1.</t>
  </si>
  <si>
    <t>17.2.</t>
  </si>
  <si>
    <t>18.1.</t>
  </si>
  <si>
    <t>18.2.</t>
  </si>
  <si>
    <t>19.1.</t>
  </si>
  <si>
    <t>19.2.</t>
  </si>
  <si>
    <t>20.1.</t>
  </si>
  <si>
    <t>20.2.</t>
  </si>
  <si>
    <t>21.1.</t>
  </si>
  <si>
    <t>21.2.</t>
  </si>
  <si>
    <t>22.1.</t>
  </si>
  <si>
    <t>22.2.</t>
  </si>
  <si>
    <t>23.1.</t>
  </si>
  <si>
    <t>23.2.</t>
  </si>
  <si>
    <t>24.1.</t>
  </si>
  <si>
    <t>24.2.</t>
  </si>
  <si>
    <t>25.1.</t>
  </si>
  <si>
    <t>25.2.</t>
  </si>
  <si>
    <t>26.1.</t>
  </si>
  <si>
    <t>26.2.</t>
  </si>
  <si>
    <t>27.1.</t>
  </si>
  <si>
    <t>27.2.</t>
  </si>
  <si>
    <t>28.1.</t>
  </si>
  <si>
    <t>28.2.</t>
  </si>
  <si>
    <t>29.1.</t>
  </si>
  <si>
    <t>30.</t>
  </si>
  <si>
    <t>30.1.</t>
  </si>
  <si>
    <t>31.</t>
  </si>
  <si>
    <t>31.1.</t>
  </si>
  <si>
    <t>32.</t>
  </si>
  <si>
    <t>32.1.</t>
  </si>
  <si>
    <t>33.</t>
  </si>
  <si>
    <t>33.1.</t>
  </si>
  <si>
    <t>34.</t>
  </si>
  <si>
    <t>34.1.</t>
  </si>
  <si>
    <t>35.</t>
  </si>
  <si>
    <t>35.1.</t>
  </si>
  <si>
    <t>36.</t>
  </si>
  <si>
    <t>36.1.</t>
  </si>
  <si>
    <t>37.</t>
  </si>
  <si>
    <t>37.1.</t>
  </si>
  <si>
    <t>38.</t>
  </si>
  <si>
    <t>38.1.</t>
  </si>
  <si>
    <t>39.</t>
  </si>
  <si>
    <t>39.1.</t>
  </si>
  <si>
    <t>40.</t>
  </si>
  <si>
    <t>40.1.</t>
  </si>
  <si>
    <t>41.</t>
  </si>
  <si>
    <t>41.1.</t>
  </si>
  <si>
    <t>42.</t>
  </si>
  <si>
    <t>42.1.</t>
  </si>
  <si>
    <t>43.</t>
  </si>
  <si>
    <t>43.1.</t>
  </si>
  <si>
    <t>43.2.</t>
  </si>
  <si>
    <t>44.</t>
  </si>
  <si>
    <t>44.1.</t>
  </si>
  <si>
    <t>44.2.</t>
  </si>
  <si>
    <t>45.</t>
  </si>
  <si>
    <t>45.1.</t>
  </si>
  <si>
    <t>46.</t>
  </si>
  <si>
    <t>46.1.</t>
  </si>
  <si>
    <t>47.</t>
  </si>
  <si>
    <t>47.1.</t>
  </si>
  <si>
    <t>48.</t>
  </si>
  <si>
    <t>48.1.</t>
  </si>
  <si>
    <t>49.</t>
  </si>
  <si>
    <t>49.1.</t>
  </si>
  <si>
    <t>50.</t>
  </si>
  <si>
    <t>50.1.</t>
  </si>
  <si>
    <t>50.2.</t>
  </si>
  <si>
    <t>51.</t>
  </si>
  <si>
    <t>51.1.</t>
  </si>
  <si>
    <t>52.</t>
  </si>
  <si>
    <t>52.1.</t>
  </si>
  <si>
    <t>52.2.</t>
  </si>
  <si>
    <t>53.</t>
  </si>
  <si>
    <t>53.1.</t>
  </si>
  <si>
    <t>53.2.</t>
  </si>
  <si>
    <t>54.</t>
  </si>
  <si>
    <t>54.1.</t>
  </si>
  <si>
    <t>54.2.</t>
  </si>
  <si>
    <t>55.</t>
  </si>
  <si>
    <t>55.1.</t>
  </si>
  <si>
    <t>56.</t>
  </si>
  <si>
    <t>56.1.</t>
  </si>
  <si>
    <t>56.2.</t>
  </si>
  <si>
    <r>
      <rPr>
        <sz val="11"/>
        <color indexed="30"/>
        <rFont val="Trebuchet MS"/>
        <family val="2"/>
        <charset val="186"/>
      </rPr>
      <t xml:space="preserve">Pirkimo sąlygų 4 priedas „Tiekėjų kvalifikacijos reikalavimai ir reikalaujami kokybės bei aplinkos apsaugos vadybos sistemų standartai“ </t>
    </r>
    <r>
      <rPr>
        <sz val="11"/>
        <color indexed="8"/>
        <rFont val="Trebuchet MS"/>
        <family val="2"/>
        <charset val="186"/>
      </rPr>
      <t xml:space="preserve">nurodyti dokumentai </t>
    </r>
  </si>
  <si>
    <t>Pasiūlymo kaina Eur be PVM</t>
  </si>
  <si>
    <t>Pasiūlymo kaina Eur su PVM</t>
  </si>
  <si>
    <t>Pirkimo sąlygų 8 priedas „Tiekėjo deklaracija dėl atitikties VPĮ 45 str. 2 1 d. 1-5 p. nuostatoms“</t>
  </si>
  <si>
    <t>Nurodyto kiekio analizatorių 24 mėn. nuomos kaina, EUR (be PVM) 7*24 mėn.</t>
  </si>
  <si>
    <t>Nurodyto kiekio 1 mėn. nuomos kaina, EUR (be PVM) 5*6</t>
  </si>
  <si>
    <t>Analizatoriaus vertė</t>
  </si>
  <si>
    <t>Bendra suma be PVM:</t>
  </si>
  <si>
    <t>Vilnius</t>
  </si>
  <si>
    <t>Tiekėjo pavadinimas, juridinio asmens kodas, adresas</t>
  </si>
  <si>
    <t xml:space="preserve">Ūkio subjektų grupės dalyvis, atstovaujantis arba vadovaujantis ūkio subjektų grupei </t>
  </si>
  <si>
    <t>UAB "Diagnostinės sistemos", 122263421, Kalvarijų sodų 1-oji g. 2 LT-08315 Vilnius</t>
  </si>
  <si>
    <t>-</t>
  </si>
  <si>
    <r>
      <t xml:space="preserve">2.	INFORMACIJA APIE ŪKIO SUBJEKTUS, KURIŲ PAJĖGUMAIS TIEKĖJAS REMIASI, KAD ATITIKTŲ PERKANČIOSIOS ORGANIZACIJOS KELIAMUS KVALIFIKACIJOS REIKALAVIMUS - nėra
</t>
    </r>
    <r>
      <rPr>
        <sz val="11"/>
        <color indexed="8"/>
        <rFont val="Trebuchet MS"/>
        <family val="2"/>
        <charset val="186"/>
      </rPr>
      <t>(pildoma, jei tiekėjas pasitelkia kitų ūkio subjektų pajėgumais pagal VPĮ 49 str.)</t>
    </r>
  </si>
  <si>
    <t>3.  INFORMACIJA APIE ŽINOMUS SUBTIEKĖJUS IR JIEMS PERDUODAMA VYKDYTI SUTARTIES DALIS - nėra</t>
  </si>
  <si>
    <t>Anti-TPO reagentas</t>
  </si>
  <si>
    <t>vnt.</t>
  </si>
  <si>
    <t>2x100 T</t>
  </si>
  <si>
    <t>Iki galiojimo datos</t>
  </si>
  <si>
    <t>ALi anti-TPO, kat. Nr. 9P35-22. Abbott</t>
  </si>
  <si>
    <t>Anti-TPO kalibratoriai</t>
  </si>
  <si>
    <t>6x3 ml</t>
  </si>
  <si>
    <t>ALi anti-TPO kalibratoriai, kat. Nr. 9P35-01. Abbott</t>
  </si>
  <si>
    <t>TSH reagentas</t>
  </si>
  <si>
    <t>2x600 T</t>
  </si>
  <si>
    <t>TSH kalibratoriai</t>
  </si>
  <si>
    <t>2x3 ml</t>
  </si>
  <si>
    <t>ALi TSH, kat. Nr. 7P48-30. Abbott</t>
  </si>
  <si>
    <t>ALi TSH kalibratoriai, kat. Nr. 7P48-01. Abbott</t>
  </si>
  <si>
    <t>FT4 reagentas</t>
  </si>
  <si>
    <t>FT4 kalibratoriai</t>
  </si>
  <si>
    <t>ALi FT4 kalibratoriai, kat. Nr. 7P70-01. Abbott</t>
  </si>
  <si>
    <t>FT3 reagentas</t>
  </si>
  <si>
    <t>FT3 kalibratoriai</t>
  </si>
  <si>
    <t>ALi FT3, kat. Nr. 7P69-20. Abbott</t>
  </si>
  <si>
    <t>ALi FT3 kalibratoriai, kat. Nr. 7P69-01. Abbott</t>
  </si>
  <si>
    <t>Feritino reagentas</t>
  </si>
  <si>
    <t>Feritino kalibratoriai</t>
  </si>
  <si>
    <t>ALi Feritino kalibratoriai, kat. Nr. 7P65-01. Abbott</t>
  </si>
  <si>
    <t>Vitamino B12 reagentas</t>
  </si>
  <si>
    <t>Vitamino B12 kalibratoriai</t>
  </si>
  <si>
    <t>Vitamino B12 kontrolės</t>
  </si>
  <si>
    <t>3x8 ml</t>
  </si>
  <si>
    <t>6.3.</t>
  </si>
  <si>
    <t>Folio rūgšties reagentas</t>
  </si>
  <si>
    <t>Folio rūgšties kalibratoriai</t>
  </si>
  <si>
    <t>Folio rūgšties kontrolės</t>
  </si>
  <si>
    <t>7.3.</t>
  </si>
  <si>
    <t>ALi Folatai, kat. Nr. 8P14-22. Abbott</t>
  </si>
  <si>
    <t>ALi Folatų kalibratoriai, kat. Nr. 8P14-01. Abbott</t>
  </si>
  <si>
    <t>ALi Folatų kontrolės, kat. Nr. 8P14-10. Abbott</t>
  </si>
  <si>
    <t>25-Hidroksivitamino D (bendro)reagentas</t>
  </si>
  <si>
    <t>2x500 T</t>
  </si>
  <si>
    <t>25-Hidroksivitamino D (bendro) kalibratoriai</t>
  </si>
  <si>
    <t>25-Hidroksivitamino D (bendro) kontrolės</t>
  </si>
  <si>
    <t>ALi Vitaminas D, kat. Nr. 8P45-32. Abbott</t>
  </si>
  <si>
    <t>ALi Vitamino D kalibratoriai, kat. Nr. 8P45-01. Abbott</t>
  </si>
  <si>
    <t>ALi Vitamino D kontrolės, kat. Nr. 8P45-10. Abbott</t>
  </si>
  <si>
    <t>Anti-HCV reagentas</t>
  </si>
  <si>
    <t>Anti-HCV kalibratorius</t>
  </si>
  <si>
    <t>1x3 ml</t>
  </si>
  <si>
    <t>Anti-HCV kontrolės</t>
  </si>
  <si>
    <t>2x8 ml</t>
  </si>
  <si>
    <t>8.3.</t>
  </si>
  <si>
    <t>9.3.</t>
  </si>
  <si>
    <t>ALi bendras PSA, kat. Nr. 7P92-30. Abbott</t>
  </si>
  <si>
    <t>ALi bendro PSA kalibratoriai, kat. Nr. 7P92-01. Abbott</t>
  </si>
  <si>
    <t>Bendro PSA reagentas</t>
  </si>
  <si>
    <t>Bendro PSA kalibratoriai</t>
  </si>
  <si>
    <t>ALi HIV Ag/Ak combo, kat. Nr. 8P07-22. Abbott</t>
  </si>
  <si>
    <t>ALi HIV Ag/Ak combo kalibratorius, kat. Nr. 8P07-01. Abbott</t>
  </si>
  <si>
    <t>ALi HIV Ag/Ak combo kontrolės, kat. Nr. 8P07-10. Abbott</t>
  </si>
  <si>
    <t>HIV 1/2 reagentas</t>
  </si>
  <si>
    <t>HIV 1/2 kalibratorius</t>
  </si>
  <si>
    <t>HIV 1/2 kontrolės</t>
  </si>
  <si>
    <t>4x8 ml</t>
  </si>
  <si>
    <t>11.3.</t>
  </si>
  <si>
    <t>Laisvo PSA reagentas</t>
  </si>
  <si>
    <t>Laisvo PSA kalibratoriai</t>
  </si>
  <si>
    <t>ALi laisvas PSA, kat. Nr. 7P93-20. Abbott</t>
  </si>
  <si>
    <t>ALi laisvo PSA kalibratoriai, kat. Nr. 7P93-01. Abbott</t>
  </si>
  <si>
    <t>ALi HBsAg (kokybinis), kat. Nr. 8P10-22. Abbott</t>
  </si>
  <si>
    <t>ALi HBsAg kokybinio II kalibratoriai, kat. Nr. 8P10-01. Abbott</t>
  </si>
  <si>
    <t>ALi HBsAg kokybinio II kontrolės, kat. Nr. 8P10-10. Abbott</t>
  </si>
  <si>
    <t>HBsAg reagentas</t>
  </si>
  <si>
    <t>HBsAg kalibratoriai</t>
  </si>
  <si>
    <t>HBsAg kontrolės</t>
  </si>
  <si>
    <t>13.3.</t>
  </si>
  <si>
    <t>ALi didelio jautrumo troponino-I kalibratoriai, kat. Nr. 8P13-01. Abbott</t>
  </si>
  <si>
    <t>ALi didelio jautrumo troponino-I kontrolės, kat. Nr. 8P13-10. Abbott</t>
  </si>
  <si>
    <t>Troponino I reagentas</t>
  </si>
  <si>
    <t>Troponino I kalibratoriai</t>
  </si>
  <si>
    <t>Troponino I kontrolės</t>
  </si>
  <si>
    <t>3 mėn.</t>
  </si>
  <si>
    <t>14.3.</t>
  </si>
  <si>
    <t>ALc IgE, kat. Nr. 1R13-22. Abbott</t>
  </si>
  <si>
    <t>ALc Feritino/Mioglobino/IgE kontrolės, kat. Nr. 4R46-16. Abbott</t>
  </si>
  <si>
    <t>IgE reagentas</t>
  </si>
  <si>
    <t>IgE standartas</t>
  </si>
  <si>
    <t>5x1 ml</t>
  </si>
  <si>
    <t>IgE kontrolė</t>
  </si>
  <si>
    <t>7 dienos</t>
  </si>
  <si>
    <t>15.3.</t>
  </si>
  <si>
    <t>ALi AFP reagentas, kat. Nr. 7P90-20. Abbott</t>
  </si>
  <si>
    <t>ALi AFP kalibratoriai, kat. Nr. 7P90-01. Abbott</t>
  </si>
  <si>
    <t>AFP reagentas</t>
  </si>
  <si>
    <t>AFP kalibratoriai</t>
  </si>
  <si>
    <t>CA 19-9 reagentas</t>
  </si>
  <si>
    <t>CA 19-9 kalibratoriai</t>
  </si>
  <si>
    <t>ALi CA 19-9 reagentas, kat. Nr. 8P32-20. Abbott</t>
  </si>
  <si>
    <t>ALi CA 19-9 kalibratoriai, kat. Nr. 8P32-01. Abbott</t>
  </si>
  <si>
    <t>CA 125 reagentas</t>
  </si>
  <si>
    <t>CA 125 kalibratoriai</t>
  </si>
  <si>
    <t>ALi CA 125 reagentas, kat. Nr. 8P49-20. Abbott</t>
  </si>
  <si>
    <t>ALi CA 125 kalibratoriai, kat. Nr. 8P49-01. Abbott</t>
  </si>
  <si>
    <t>CA 15-3 reagentas</t>
  </si>
  <si>
    <t>CA 15-3 kalibratoriai</t>
  </si>
  <si>
    <t>ALi FSH reagentas, kat. Nr.7P49-20. Abbott</t>
  </si>
  <si>
    <t>ALi FSH kalibratoriai, kat. Nr. 7P49-01. Abbott</t>
  </si>
  <si>
    <t>FSH reagentas</t>
  </si>
  <si>
    <t>FSH kalibratoriai</t>
  </si>
  <si>
    <t>ALi LH reagentas, kat. Nr.7P91-20. Abbott</t>
  </si>
  <si>
    <t>ALi LH kalibratoriai, kat. Nr. 7P91-01. Abbott</t>
  </si>
  <si>
    <t>LH reagentas</t>
  </si>
  <si>
    <t>LH kalibratoriai</t>
  </si>
  <si>
    <t>4 mėnesiai</t>
  </si>
  <si>
    <t>ALi estradiolio reagentas, kat. Nr.7P50-20. Abbott</t>
  </si>
  <si>
    <t xml:space="preserve"> Estradiolio reagentas</t>
  </si>
  <si>
    <t>Estradiolio kalibratoriai</t>
  </si>
  <si>
    <t xml:space="preserve"> Bendro b-hCG reagentas</t>
  </si>
  <si>
    <t>Bendro b-hCG kalibratoriai</t>
  </si>
  <si>
    <t>ALi bendro b-hCG 200T reagentas, kat. Nr. 7P51-20. Abbott.</t>
  </si>
  <si>
    <t>ALi bendro b-hCG kalibratoriai, kat. Nr. 7P51-01</t>
  </si>
  <si>
    <t xml:space="preserve"> Testosterono reagentas</t>
  </si>
  <si>
    <t>Testosterono kalibratoriai</t>
  </si>
  <si>
    <t>3 mėnesiai</t>
  </si>
  <si>
    <t>ALi testosterono reagentas, kat. Nr.7P68-22. Abbott</t>
  </si>
  <si>
    <t>ALi testosterono kalibratoriai, kat. Nr. 7P68-01. Abbott</t>
  </si>
  <si>
    <t>ALi prolaktino reagentas, kat. Nr.7P66-20. Abbott</t>
  </si>
  <si>
    <t>ALi prolaktino kalibratoriai, kat. Nr. 7P66-01. Abbott</t>
  </si>
  <si>
    <t xml:space="preserve"> Prolaktino reagentas</t>
  </si>
  <si>
    <t>Prolaktino kalibratoriai</t>
  </si>
  <si>
    <t>60 dienų</t>
  </si>
  <si>
    <t xml:space="preserve"> Progesterono reagentas</t>
  </si>
  <si>
    <t>Progesterono kalibratoriai</t>
  </si>
  <si>
    <t>3 savaitės</t>
  </si>
  <si>
    <t>ALi progesterono reagentas, kat. Nr. 8P36-20. Abbott</t>
  </si>
  <si>
    <t>ALi progesterono kalibratoriai, kat. Nr. 8P36-01. Abbott</t>
  </si>
  <si>
    <t xml:space="preserve"> Toxo IgM reagentas</t>
  </si>
  <si>
    <t xml:space="preserve"> Toxo IgM kalibratorius</t>
  </si>
  <si>
    <t xml:space="preserve"> Toxo IgM kontrolės</t>
  </si>
  <si>
    <t>ALi Toxo IgM reagentas, kat. Nr. 7P47-22. Abbott</t>
  </si>
  <si>
    <t>ALi Toxo IgM  kalibratorius, kat. Nr. 7P47-01. Abbott</t>
  </si>
  <si>
    <t>ALi Toxo IgM  kontrolės, kat. Nr. 7P47-10. Abbott</t>
  </si>
  <si>
    <t>2x4 ml</t>
  </si>
  <si>
    <t>27.3</t>
  </si>
  <si>
    <t>CЕA reagentas</t>
  </si>
  <si>
    <t>CЕA kalibratoriai</t>
  </si>
  <si>
    <t>ALi CЕA reagentas, kat. Nr. 7P62-20. Abbott</t>
  </si>
  <si>
    <t>ALi CЕA  kalibratoriai, kat. Nr. 7P62-01. Abbott</t>
  </si>
  <si>
    <t>Taip</t>
  </si>
  <si>
    <t>Asmens duomenys (BDAR)</t>
  </si>
  <si>
    <t>Ne</t>
  </si>
  <si>
    <t>ALi Aktyvus B12, kat. Nr. 9P26-25. Abbott</t>
  </si>
  <si>
    <t>ALi Aktyvaus B12 kalibratoriai, kat. Nr. 9P26-02. Abbott</t>
  </si>
  <si>
    <t>ALi Aktyvaus B12 kontrolės, kat. Nr. 9P26-11. Abbott</t>
  </si>
  <si>
    <t>ALi Anti-HCV, kat. Nr. 8P06-23. Abbott</t>
  </si>
  <si>
    <t>ALi Anti-HCV kalibratorius. kat. Nr. 8P06-02. Abbott</t>
  </si>
  <si>
    <t>ALi Anti-HCV kontrolės, kat. Nr. 8P06-11. Abbott</t>
  </si>
  <si>
    <t>ALi Troponinas I (didelio jautrumo), kat. Nr. 8P13-27. Abbott</t>
  </si>
  <si>
    <t>ALi CA 15-3 reagentas, kat. Nr. 8P51-20. Abbott</t>
  </si>
  <si>
    <t>ALi CA 15-3 kalibratoriai, kat. Nr. 8P51-01. Abbott</t>
  </si>
  <si>
    <t>ALi estradiolio kalibratoriai, kat. Nr. 7P50-01. Abbott</t>
  </si>
  <si>
    <t>ALc IgE standartas, kat. Nr. 1R13-01. Abbott</t>
  </si>
  <si>
    <t>Alinity ci integruota sistema, Abbott.</t>
  </si>
  <si>
    <t xml:space="preserve">4.6.	Jei „PVM“ laukas nepildomas, nurodykite priežastis, dėl kurių PVM nemokamas: - </t>
  </si>
  <si>
    <t>Tyrimų, kalibratorių ir kontrolių metodikos, išskyrus informaciją apie atitikimą ekonominio naudingumo vertinimo kriterijams. Ši dokumentacija yra gamintojo intelektualinė nuosavybė, nėra viešai prieinama ir teikiama tik gamintojo prekės pirkėjui.</t>
  </si>
  <si>
    <t>Konfidencialia laikoma gamintojo teikiamos įrangos bei reagentų, priemonių ir kt. naudojimo instrukcijos, išskyrus prekių atitiktį patvirtinančią informaciją. Ši dokumentacija yra gamintojo intelektualinė nuosavybė, nėra viešai prieinama ir teikiama tik gamintojo prekės pirkėjui.</t>
  </si>
  <si>
    <t>30 dienų</t>
  </si>
  <si>
    <t>6 mėn.</t>
  </si>
  <si>
    <t>Iki galiojimo datos, bet ne daugiau nei 3 atitirpinimo/ užšaldymo ciklai</t>
  </si>
  <si>
    <t>ALi FT4, kat. Nr. 7P70-30. Abbott</t>
  </si>
  <si>
    <t>ALi Feritinas, kat. Nr. 7P65-30. Abbott</t>
  </si>
  <si>
    <t>Multiparametrinė imunoanalizės kontrolė</t>
  </si>
  <si>
    <t>12x5 ml</t>
  </si>
  <si>
    <t>10 d. atidarius buteliuką</t>
  </si>
  <si>
    <t>Alinity I Multichem IA Plus kontrolė, kat. Nr. 8P86-10. Technopath</t>
  </si>
  <si>
    <t>57.</t>
  </si>
  <si>
    <t>Rankinis mėginių skiediklis</t>
  </si>
  <si>
    <t>100 ml</t>
  </si>
  <si>
    <t>Alinity i mėginių skiediklis, kat. Nr. 9P15-40. Abbott</t>
  </si>
  <si>
    <t>58.</t>
  </si>
  <si>
    <t>Koncentruotas plovimo buferis</t>
  </si>
  <si>
    <t>2 x 2 l</t>
  </si>
  <si>
    <t>Alinity i koncentruotas plovimo buferis, kat. Nr. 6P13-68. Abbott</t>
  </si>
  <si>
    <t>59.</t>
  </si>
  <si>
    <t>Pretrigerio tirpalas</t>
  </si>
  <si>
    <t>4x975 ml</t>
  </si>
  <si>
    <t>Alinity i Pre-Trigger, kat. Nr. 6P12-70. Abbott</t>
  </si>
  <si>
    <t>60.</t>
  </si>
  <si>
    <t>Trigerio tirpalas</t>
  </si>
  <si>
    <t>Alinity i Trigger, kat. Nr. 6P11-70. Abbott</t>
  </si>
  <si>
    <t>61.</t>
  </si>
  <si>
    <t>Adatos plovimo tirpalas</t>
  </si>
  <si>
    <t>2x31,8 ml</t>
  </si>
  <si>
    <t>Alinity i adatos plovimo tirpalas, kat. Nr. 1R58-40. Abbott</t>
  </si>
  <si>
    <t>62.</t>
  </si>
  <si>
    <t>Reakcijos kiuvetės</t>
  </si>
  <si>
    <t>4000 vnt.</t>
  </si>
  <si>
    <t>Netaikoma</t>
  </si>
  <si>
    <t>Alinity i reakcijos kiuvetės, kat. Nr. 6P14-01. Abbott</t>
  </si>
  <si>
    <t>63.</t>
  </si>
  <si>
    <t>Pakaitiniai dangteliai</t>
  </si>
  <si>
    <t>100 vnt.</t>
  </si>
  <si>
    <t>ALi pakaitiniai dangteliai, kat. Nr. 4R47-01. Abbott</t>
  </si>
  <si>
    <t>64.</t>
  </si>
  <si>
    <t>Mėginių indeliai</t>
  </si>
  <si>
    <t>1000 vnt.</t>
  </si>
  <si>
    <t>ALi mėginių indeliai, kat. Nr. 1R38-01. Abbott</t>
  </si>
  <si>
    <t>65.</t>
  </si>
  <si>
    <t>Multiparametriniai kalibratoriai</t>
  </si>
  <si>
    <t>6x2,9 ml</t>
  </si>
  <si>
    <t>7 d.</t>
  </si>
  <si>
    <t>ALc multiparametriniai kalibratoriai, kat. Nr. 8P60-01, Microgenics</t>
  </si>
  <si>
    <t>66.</t>
  </si>
  <si>
    <t>Bilirubino kalibratoriai</t>
  </si>
  <si>
    <t>6x5 ml</t>
  </si>
  <si>
    <t>ALc bilirubino kalibratoriai, kat. Nr. 8P61-01, Microgenics</t>
  </si>
  <si>
    <t>67.</t>
  </si>
  <si>
    <t>Lipidų kalibratoriai</t>
  </si>
  <si>
    <t>6x1 ml</t>
  </si>
  <si>
    <t>ALc lipidų kalibratoriai, kat. Nr. 9P14-03, Microgenics</t>
  </si>
  <si>
    <t>68.</t>
  </si>
  <si>
    <t>Multichem U kontrolė</t>
  </si>
  <si>
    <t>2x6x5 ml</t>
  </si>
  <si>
    <t>30 d.</t>
  </si>
  <si>
    <t>ALc Multichem U kontrolė, kat. Nr. 8P89-10, Technopath</t>
  </si>
  <si>
    <t>69.</t>
  </si>
  <si>
    <t>ASO-RF kontrolė 1 lygio</t>
  </si>
  <si>
    <t>ALc ASO-RF kontrolė I, kat. Nr.4S09-10. Biokit</t>
  </si>
  <si>
    <t>70.</t>
  </si>
  <si>
    <t>ASO-RF kontrolė 2 lygio</t>
  </si>
  <si>
    <t>3x1 ml</t>
  </si>
  <si>
    <t>ALc ASO-RF kontrolė II, kat. Nr. 4S09-11. Biokit</t>
  </si>
  <si>
    <t>71.</t>
  </si>
  <si>
    <t>Multichem S kontrolė, 1 lygis</t>
  </si>
  <si>
    <t>10 d.</t>
  </si>
  <si>
    <t>Multichem S Plus kontrolė, 1 lygis, kat. Nr. kat. Nr. 8P88-10. Technopath</t>
  </si>
  <si>
    <t>72.</t>
  </si>
  <si>
    <t>Multichem S kontrolė, 2 lygis</t>
  </si>
  <si>
    <t>Multichem S Plus kontrolė, 2 lygis, kat. Nr. kat. Nr. 8P88-11. Technopath</t>
  </si>
  <si>
    <t>73.</t>
  </si>
  <si>
    <t>Multichem S kontrolė, 3 lygis</t>
  </si>
  <si>
    <t>Multichem S Plus kontrolė, 3 lygis, kat. Nr. kat. Nr. 8P88-12. Technopath</t>
  </si>
  <si>
    <t>74.</t>
  </si>
  <si>
    <t>Adatos ploviklis</t>
  </si>
  <si>
    <t>10 x 68,4 ml
10 x 44,6 ml</t>
  </si>
  <si>
    <t>60 d. 15-30°C</t>
  </si>
  <si>
    <t>ALc adatos ploviklis, kat Nr. 1R60-70. Abbott</t>
  </si>
  <si>
    <t>75.</t>
  </si>
  <si>
    <t>Analizatoriaus priežiūros tirpalų rinkinys</t>
  </si>
  <si>
    <t>10 x 68,4 ml
10 x 12 ml
1 x 150 ml</t>
  </si>
  <si>
    <t>14 d. analizatoriuje arba 2-8°C</t>
  </si>
  <si>
    <t>ALc priežiūros tirpalų rinkinys, kat. Nr. 8P98-70. Abbott</t>
  </si>
  <si>
    <t>76.</t>
  </si>
  <si>
    <t>Detergentas A</t>
  </si>
  <si>
    <t>ALc detergentas A, kat. Nr. 8P96-70. Abbott</t>
  </si>
  <si>
    <t>77.</t>
  </si>
  <si>
    <t>Detergentas B</t>
  </si>
  <si>
    <t>30 d. analizatoriuje arba 15-30°C</t>
  </si>
  <si>
    <t>78.</t>
  </si>
  <si>
    <t>Rūgštinis ploviklis</t>
  </si>
  <si>
    <t>2x500 ml</t>
  </si>
  <si>
    <t>ALc rūgštinis ploviklis, kat. Nr. 8P77-40. Abbott</t>
  </si>
  <si>
    <t>79.</t>
  </si>
  <si>
    <t>Šarminis ploviklis</t>
  </si>
  <si>
    <t>ALc šarminis ploviklis, kat. Nr. 8P78-40. Abbott</t>
  </si>
  <si>
    <t>80.</t>
  </si>
  <si>
    <t>Kalibratorių/kontrolių pakaitiniai dangteliai</t>
  </si>
  <si>
    <t>ALc kalibratorių ir kontrolių pakaitiniai dangteliai, kat. Nr. 4R10-01 Abbott</t>
  </si>
  <si>
    <t>81.</t>
  </si>
  <si>
    <t>Reagentų konteineriai</t>
  </si>
  <si>
    <t>10 vnt.</t>
  </si>
  <si>
    <t>ALc reagentų konteineriai, kat. Nr. 4S17-40. Abbott</t>
  </si>
  <si>
    <t>82.</t>
  </si>
  <si>
    <t>1 vnt.</t>
  </si>
  <si>
    <t>Papildomi reagentai ir priemonės tyrimų atlikimui</t>
  </si>
  <si>
    <t>83.</t>
  </si>
  <si>
    <t>Bendro baltymo reagentas</t>
  </si>
  <si>
    <t>4000 T</t>
  </si>
  <si>
    <t>Kalcio reagentas</t>
  </si>
  <si>
    <t>Magnio reagentas</t>
  </si>
  <si>
    <t>720 T</t>
  </si>
  <si>
    <t>800 T</t>
  </si>
  <si>
    <t>ALc Bendras baltymas2, kat. Nr. 4T81-20. Abbott</t>
  </si>
  <si>
    <t>ALc Kalcis, kat. Nr. 7P57-20. Abbott</t>
  </si>
  <si>
    <t>ALc Magnis kat. Nr. 8P19-25. Abbott</t>
  </si>
  <si>
    <t>Geležies reagentas</t>
  </si>
  <si>
    <t>900 T</t>
  </si>
  <si>
    <t>Šarminės fosfatazės reagentas</t>
  </si>
  <si>
    <t>2000 T</t>
  </si>
  <si>
    <t>Gama GT reagentas</t>
  </si>
  <si>
    <t>1200 T</t>
  </si>
  <si>
    <t>600 T</t>
  </si>
  <si>
    <t>ALc Geležis2, kat. Nr. 4T98-20. Abbott</t>
  </si>
  <si>
    <t>ALc Šarminė fosfatazė2, kat. Nr. 4T83-20. Abbott</t>
  </si>
  <si>
    <t>ALc Gama GT2, kat. Nr. 4T96-20. Abbott</t>
  </si>
  <si>
    <t>Alfa amilazės reagentas</t>
  </si>
  <si>
    <t>640 T</t>
  </si>
  <si>
    <t>ALc Amilazė2, kat. Nr. 4T85-20. Abbott</t>
  </si>
  <si>
    <t>Cholesterolio reagentas</t>
  </si>
  <si>
    <t>3200 T</t>
  </si>
  <si>
    <t>ALc Cholesterolis2, kat. Nr. 4T88-30. Abbott</t>
  </si>
  <si>
    <t>MTL cholesterolio reagentas</t>
  </si>
  <si>
    <t>580 T</t>
  </si>
  <si>
    <t>ALc MTL cholesterolis, kat. Nr. 7P71-20. Abbott</t>
  </si>
  <si>
    <t>ALc DTL cholesterolis, kat. Nr. 7P75-20. Abbott</t>
  </si>
  <si>
    <t>DTL cholesterolio reagentas</t>
  </si>
  <si>
    <t>1400 T</t>
  </si>
  <si>
    <t>Trigliceridų reagentas</t>
  </si>
  <si>
    <t>Gliukozės reagentas</t>
  </si>
  <si>
    <t>ALc Gliukozė, kat. Nr. 7P55-20. Abbott</t>
  </si>
  <si>
    <t>Šlapalo reagentas</t>
  </si>
  <si>
    <t>ALc Trigliceridai2, kat. Nr. 4U06-20. Abbott</t>
  </si>
  <si>
    <t>ALc Šlapalas, kat. Nr. 8P16-20. Abbott</t>
  </si>
  <si>
    <t>Šlapimo rūgšties reagentas</t>
  </si>
  <si>
    <t>ALc Šlapimo rūgštis, kat. Nr. 4U09-20. Abbott</t>
  </si>
  <si>
    <t>43.3.</t>
  </si>
  <si>
    <t>43.4.</t>
  </si>
  <si>
    <t>ICT modulis</t>
  </si>
  <si>
    <t>ICT mėginių skiediklis</t>
  </si>
  <si>
    <t>10 x 68,2 ml</t>
  </si>
  <si>
    <t>ICT serumo kalibratorius</t>
  </si>
  <si>
    <t>10x2,9 ml</t>
  </si>
  <si>
    <t>ICT referentinis tirpalas</t>
  </si>
  <si>
    <t>ICT MODULIS, kat. Nr. 9D28-04. Abbott</t>
  </si>
  <si>
    <t>ALc ICT mėginių skiediklis, kat. Nr. 7P53-20, Abbott</t>
  </si>
  <si>
    <t>ALc ICT serumo kalibratorius, kat. Nr. 8P69-01, Abbott</t>
  </si>
  <si>
    <t>ALc ICT referentinis tirpalas, kat. Nr. 8P76-40, Abbott</t>
  </si>
  <si>
    <t>ASO reagentas</t>
  </si>
  <si>
    <t>300T</t>
  </si>
  <si>
    <t>АSO standartas</t>
  </si>
  <si>
    <t>ALc ASO, kat. Nr. 1R06-20. Abbott</t>
  </si>
  <si>
    <t>ALc ASO standartas, kat. Nr. 1R06-01. Abbott</t>
  </si>
  <si>
    <t>Fosforo reagentas</t>
  </si>
  <si>
    <t>1120 T</t>
  </si>
  <si>
    <t>Bendro bilirubino reagentas</t>
  </si>
  <si>
    <t>2750 T</t>
  </si>
  <si>
    <t>ALc Bendras bilirubinas, kat. Nr. 4V51-21. Abbott</t>
  </si>
  <si>
    <t>Tiesioginio bilirubino reagentas</t>
  </si>
  <si>
    <t>1440 T</t>
  </si>
  <si>
    <t>ALc Tiesioginis bilirubinas, kat. Nr. 7P97-20. Abbott</t>
  </si>
  <si>
    <t>ALc Fosforas2, kat. Nr. 4U03-20. Abbott</t>
  </si>
  <si>
    <t>AST reagentas</t>
  </si>
  <si>
    <t>ALc AST2, kat. Nr. 4T86-20. Abbott</t>
  </si>
  <si>
    <t>ALT reagentas</t>
  </si>
  <si>
    <t>ALc ALT2, kat. Nr. 4T84-20. Abbott</t>
  </si>
  <si>
    <t>ALc HbA1c kalibratoriai, kat. Nr. 8P43-01. Abbott</t>
  </si>
  <si>
    <t>Multichem A1c kontrolė, kat. Nr. 4V06-10. Technopath</t>
  </si>
  <si>
    <t>HbA1c reagentas</t>
  </si>
  <si>
    <t>1300 T</t>
  </si>
  <si>
    <t>HbA1c kalibratoriai</t>
  </si>
  <si>
    <t>2x1,6 ml</t>
  </si>
  <si>
    <t>HbA1c kontrolės (viso kraujo)</t>
  </si>
  <si>
    <t>2x6x1 ml</t>
  </si>
  <si>
    <t>50.3.</t>
  </si>
  <si>
    <t>ALc HbA1c, kat. Nr. 8P43-21. Abbott</t>
  </si>
  <si>
    <t>Kreatinino reagentas</t>
  </si>
  <si>
    <t>4500 T</t>
  </si>
  <si>
    <t>ALc Kreatininas2, kat. Nr.4T91-20. Abbott</t>
  </si>
  <si>
    <t>CRB reagentas</t>
  </si>
  <si>
    <t>2900 T</t>
  </si>
  <si>
    <t>CRB plačių ribų kalibratoriai</t>
  </si>
  <si>
    <t>6x2 ml</t>
  </si>
  <si>
    <t>ALc CRB, kat. Nr. 7P56-20. Abbott</t>
  </si>
  <si>
    <t>ALc CRB kalibratoriai plačių ribų, kat. Nr. 7P56-01. Sentinel</t>
  </si>
  <si>
    <t>ALc CRB HS kalibratoriai, kat. Nr. 7P56-02. Abbott</t>
  </si>
  <si>
    <t>ALc CRB HS kontrolės, kat. Nr. 7P56-10. Abbott</t>
  </si>
  <si>
    <t>3500 T</t>
  </si>
  <si>
    <t>CRB didelio jautrumo kalibratoriai</t>
  </si>
  <si>
    <t>CRB didelio jautrumo kontrolės</t>
  </si>
  <si>
    <t>3x2 ml</t>
  </si>
  <si>
    <t>Alc RF, kat. Nr. 1R16-22. Abbott</t>
  </si>
  <si>
    <t>Alc RF kalibratorius, kat. Nr. 1R16-01. Abbott</t>
  </si>
  <si>
    <t>RF reagentas</t>
  </si>
  <si>
    <t>400 T</t>
  </si>
  <si>
    <t>RF standartas</t>
  </si>
  <si>
    <t>ALc Albuminas BCG2, kat. Nr. 4U30-20. Abbott</t>
  </si>
  <si>
    <t>Albumino reagentas</t>
  </si>
  <si>
    <t>1044 T</t>
  </si>
  <si>
    <t>ALc Mikroalbuminas, kat. Nr. 8P04-24. Abbott</t>
  </si>
  <si>
    <t>ALc Mikroalbumino kalibratoriai, kat. Nr. 8P04-04. Abbott</t>
  </si>
  <si>
    <t>Mikroalbumino reagentas</t>
  </si>
  <si>
    <t>Mikroalbumino kalibratoriai</t>
  </si>
  <si>
    <t>5x2 ml</t>
  </si>
  <si>
    <t>Konsoliduotas klinikinės chemijos kalibratorius</t>
  </si>
  <si>
    <t>ALc Konsoliduotas CC kalibratorius, kat. Nr. 4V62-01</t>
  </si>
  <si>
    <t xml:space="preserve">90 d. </t>
  </si>
  <si>
    <t xml:space="preserve">10 d. </t>
  </si>
  <si>
    <t>1 mėn.</t>
  </si>
  <si>
    <t>28 d.</t>
  </si>
  <si>
    <t>4.5.	Pasiūlymo kaina EUR su PVM žodžiais: vienas milijonas septyni šimtai penkiasdešimt tūkstančių šeši šimtai keturiasdešimt aštuoni eurai 05 ct.</t>
  </si>
  <si>
    <t>ALc detergentas B, kat. Nr. 8P97-81. Abbott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</si>
</sst>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dd"/>
    <numFmt numFmtId="165" formatCode="yyyy\-mm\-dd;@"/>
  </numFmts>
  <fonts count="19" x14ac:knownFonts="1">
    <font>
      <sz val="11"/>
      <color theme="1"/>
      <name val="Calibri"/>
      <family val="2"/>
      <scheme val="minor"/>
    </font>
    <font>
      <sz val="11"/>
      <color indexed="8"/>
      <name val="Trebuchet MS"/>
      <family val="2"/>
      <charset val="186"/>
    </font>
    <font>
      <b/>
      <sz val="11"/>
      <color indexed="8"/>
      <name val="Trebuchet MS"/>
      <family val="2"/>
      <charset val="186"/>
    </font>
    <font>
      <b/>
      <sz val="11"/>
      <color rgb="FF000000"/>
      <name val="Trebuchet MS"/>
      <family val="2"/>
      <charset val="186"/>
    </font>
    <font>
      <sz val="11"/>
      <color rgb="FF000000"/>
      <name val="Trebuchet MS"/>
      <family val="2"/>
      <charset val="186"/>
    </font>
    <font>
      <sz val="11"/>
      <name val="Trebuchet MS"/>
      <family val="2"/>
      <charset val="186"/>
    </font>
    <font>
      <sz val="11"/>
      <color theme="1"/>
      <name val="Trebuchet MS"/>
      <family val="2"/>
      <charset val="186"/>
    </font>
    <font>
      <i/>
      <sz val="11"/>
      <color indexed="8"/>
      <name val="Trebuchet MS"/>
      <family val="2"/>
      <charset val="186"/>
    </font>
    <font>
      <b/>
      <i/>
      <sz val="11"/>
      <color indexed="8"/>
      <name val="Trebuchet MS"/>
      <family val="2"/>
      <charset val="186"/>
    </font>
    <font>
      <sz val="11"/>
      <color indexed="30"/>
      <name val="Trebuchet MS"/>
      <family val="2"/>
      <charset val="186"/>
    </font>
    <font>
      <sz val="11"/>
      <color indexed="17"/>
      <name val="Trebuchet MS"/>
      <family val="2"/>
      <charset val="186"/>
    </font>
    <font>
      <sz val="11"/>
      <color rgb="FF0070C0"/>
      <name val="Trebuchet MS"/>
      <family val="2"/>
      <charset val="186"/>
    </font>
    <font>
      <b/>
      <sz val="11"/>
      <color theme="1"/>
      <name val="Trebuchet MS"/>
      <family val="2"/>
      <charset val="186"/>
    </font>
    <font>
      <sz val="11"/>
      <color indexed="8"/>
      <name val="Calibri"/>
      <family val="2"/>
      <charset val="186"/>
    </font>
    <font>
      <sz val="10"/>
      <color indexed="9"/>
      <name val="Calibri"/>
      <family val="2"/>
      <charset val="186"/>
    </font>
    <font>
      <b/>
      <sz val="10"/>
      <color indexed="8"/>
      <name val="Calibri"/>
      <family val="2"/>
      <charset val="186"/>
    </font>
    <font>
      <b/>
      <sz val="10"/>
      <color indexed="9"/>
      <name val="Calibri"/>
      <family val="2"/>
      <charset val="186"/>
    </font>
    <font>
      <i/>
      <sz val="10"/>
      <color indexed="23"/>
      <name val="Calibri"/>
      <family val="2"/>
      <charset val="186"/>
    </font>
    <font>
      <sz val="10"/>
      <color indexed="16"/>
      <name val="Calibri"/>
      <family val="2"/>
      <charset val="186"/>
    </font>
  </fonts>
  <fills count="9">
    <fill>
      <patternFill patternType="none"/>
    </fill>
    <fill>
      <patternFill patternType="gray125"/>
    </fill>
    <fill>
      <patternFill patternType="solid">
        <fgColor theme="4" tint="0.79998168889431442"/>
        <bgColor indexed="64"/>
      </patternFill>
    </fill>
    <fill>
      <patternFill patternType="solid">
        <fgColor indexed="9"/>
        <bgColor indexed="26"/>
      </patternFill>
    </fill>
    <fill>
      <patternFill patternType="solid">
        <fgColor indexed="8"/>
        <bgColor indexed="58"/>
      </patternFill>
    </fill>
    <fill>
      <patternFill patternType="solid">
        <fgColor indexed="23"/>
        <bgColor indexed="55"/>
      </patternFill>
    </fill>
    <fill>
      <patternFill patternType="solid">
        <fgColor indexed="31"/>
        <bgColor indexed="42"/>
      </patternFill>
    </fill>
    <fill>
      <patternFill patternType="solid">
        <fgColor indexed="16"/>
        <bgColor indexed="10"/>
      </patternFill>
    </fill>
    <fill>
      <patternFill patternType="solid">
        <fgColor theme="0"/>
        <bgColor indexed="64"/>
      </patternFill>
    </fill>
  </fills>
  <borders count="2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right/>
      <top/>
      <bottom style="thin">
        <color indexed="8"/>
      </bottom>
      <diagonal/>
    </border>
    <border>
      <left style="thin">
        <color indexed="8"/>
      </left>
      <right/>
      <top/>
      <bottom/>
      <diagonal/>
    </border>
    <border>
      <left/>
      <right style="thin">
        <color indexed="8"/>
      </right>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style="thin">
        <color indexed="8"/>
      </top>
      <bottom/>
      <diagonal/>
    </border>
    <border>
      <left/>
      <right/>
      <top style="thin">
        <color indexed="8"/>
      </top>
      <bottom/>
      <diagonal/>
    </border>
    <border>
      <left style="thin">
        <color indexed="64"/>
      </left>
      <right/>
      <top/>
      <bottom/>
      <diagonal/>
    </border>
    <border>
      <left/>
      <right style="thin">
        <color indexed="64"/>
      </right>
      <top/>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8"/>
      </top>
      <bottom style="thin">
        <color indexed="8"/>
      </bottom>
      <diagonal/>
    </border>
    <border>
      <left/>
      <right style="thin">
        <color indexed="8"/>
      </right>
      <top/>
      <bottom style="thin">
        <color indexed="8"/>
      </bottom>
      <diagonal/>
    </border>
  </borders>
  <cellStyleXfs count="11">
    <xf numFmtId="0" fontId="0" fillId="0" borderId="0"/>
    <xf numFmtId="0" fontId="13" fillId="0" borderId="0"/>
    <xf numFmtId="0" fontId="14" fillId="4" borderId="0" applyNumberFormat="0" applyBorder="0" applyAlignment="0" applyProtection="0"/>
    <xf numFmtId="0" fontId="14" fillId="5" borderId="0" applyNumberFormat="0" applyBorder="0" applyAlignment="0" applyProtection="0"/>
    <xf numFmtId="0" fontId="15" fillId="6" borderId="0" applyNumberFormat="0" applyBorder="0" applyAlignment="0" applyProtection="0"/>
    <xf numFmtId="0" fontId="15" fillId="0" borderId="0" applyNumberFormat="0" applyFill="0" applyBorder="0" applyAlignment="0" applyProtection="0"/>
    <xf numFmtId="0" fontId="16" fillId="7" borderId="0" applyNumberFormat="0" applyBorder="0" applyAlignment="0" applyProtection="0"/>
    <xf numFmtId="0" fontId="17"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8" fillId="0" borderId="0" applyNumberFormat="0" applyFill="0" applyBorder="0" applyAlignment="0" applyProtection="0"/>
  </cellStyleXfs>
  <cellXfs count="158">
    <xf numFmtId="0" fontId="0" fillId="0" borderId="0" xfId="0"/>
    <xf numFmtId="0" fontId="1" fillId="0" borderId="0" xfId="0" applyFont="1" applyAlignment="1">
      <alignment wrapText="1"/>
    </xf>
    <xf numFmtId="0" fontId="1" fillId="0" borderId="2" xfId="0" applyFont="1" applyBorder="1" applyAlignment="1">
      <alignment horizont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wrapText="1"/>
    </xf>
    <xf numFmtId="164" fontId="1" fillId="0" borderId="7" xfId="0" applyNumberFormat="1" applyFont="1" applyBorder="1" applyAlignment="1">
      <alignment horizontal="center" vertical="center" wrapText="1"/>
    </xf>
    <xf numFmtId="0" fontId="1" fillId="0" borderId="8" xfId="0" applyFont="1" applyBorder="1" applyAlignment="1">
      <alignment horizontal="left" vertical="center" wrapText="1"/>
    </xf>
    <xf numFmtId="0" fontId="2" fillId="0" borderId="9" xfId="0" applyFont="1" applyBorder="1" applyAlignment="1">
      <alignment horizontal="center" vertical="center" wrapText="1"/>
    </xf>
    <xf numFmtId="0" fontId="1" fillId="0" borderId="0" xfId="0" applyFont="1" applyAlignment="1">
      <alignment horizontal="center" wrapText="1"/>
    </xf>
    <xf numFmtId="0" fontId="1" fillId="0" borderId="0" xfId="0" applyFont="1" applyAlignment="1">
      <alignment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vertical="center" wrapText="1"/>
    </xf>
    <xf numFmtId="3" fontId="1" fillId="0" borderId="2" xfId="0" applyNumberFormat="1" applyFont="1" applyBorder="1" applyAlignment="1">
      <alignment horizontal="center" vertical="center" wrapText="1"/>
    </xf>
    <xf numFmtId="49" fontId="1" fillId="0" borderId="9" xfId="0" applyNumberFormat="1" applyFont="1" applyBorder="1" applyAlignment="1">
      <alignment horizontal="center" vertical="center" wrapText="1"/>
    </xf>
    <xf numFmtId="49" fontId="1" fillId="0" borderId="7" xfId="0" applyNumberFormat="1" applyFont="1" applyBorder="1" applyAlignment="1">
      <alignment horizontal="center" vertical="center" wrapText="1"/>
    </xf>
    <xf numFmtId="0" fontId="7" fillId="0" borderId="7" xfId="0" applyFont="1" applyBorder="1" applyAlignment="1">
      <alignment horizontal="left" vertical="center" wrapText="1"/>
    </xf>
    <xf numFmtId="3" fontId="1" fillId="0" borderId="7" xfId="0" applyNumberFormat="1" applyFont="1" applyBorder="1" applyAlignment="1">
      <alignment horizontal="center" vertical="center" wrapText="1"/>
    </xf>
    <xf numFmtId="0" fontId="1" fillId="0" borderId="2" xfId="0" applyFont="1" applyBorder="1" applyAlignment="1">
      <alignment wrapText="1"/>
    </xf>
    <xf numFmtId="49" fontId="1" fillId="0" borderId="2" xfId="0" applyNumberFormat="1" applyFont="1" applyBorder="1" applyAlignment="1">
      <alignment horizontal="center" vertical="center" wrapText="1"/>
    </xf>
    <xf numFmtId="0" fontId="2" fillId="0" borderId="0" xfId="0" applyFont="1" applyAlignment="1">
      <alignment horizontal="right" vertical="center" wrapText="1"/>
    </xf>
    <xf numFmtId="0" fontId="1"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7" fillId="0" borderId="2" xfId="0" applyFont="1" applyBorder="1" applyAlignment="1">
      <alignment horizontal="center" wrapText="1"/>
    </xf>
    <xf numFmtId="0" fontId="1" fillId="0" borderId="2" xfId="0" applyFont="1" applyBorder="1" applyAlignment="1">
      <alignment horizontal="center" vertical="top" wrapText="1"/>
    </xf>
    <xf numFmtId="49" fontId="1" fillId="0" borderId="15" xfId="0" applyNumberFormat="1" applyFont="1" applyBorder="1" applyAlignment="1">
      <alignment horizontal="center" vertical="center" wrapText="1"/>
    </xf>
    <xf numFmtId="3" fontId="1" fillId="0" borderId="0" xfId="0" applyNumberFormat="1" applyFont="1" applyAlignment="1">
      <alignment horizontal="center" vertical="center" wrapText="1"/>
    </xf>
    <xf numFmtId="49" fontId="1" fillId="0" borderId="16" xfId="0" applyNumberFormat="1" applyFont="1" applyBorder="1" applyAlignment="1">
      <alignment horizontal="center" vertical="center" wrapText="1"/>
    </xf>
    <xf numFmtId="0" fontId="7" fillId="0" borderId="2" xfId="0" applyFont="1" applyBorder="1" applyAlignment="1">
      <alignment horizontal="left" vertical="center" wrapText="1"/>
    </xf>
    <xf numFmtId="0" fontId="1" fillId="0" borderId="0" xfId="0" applyFont="1" applyAlignment="1">
      <alignment horizontal="left" vertical="center" wrapText="1"/>
    </xf>
    <xf numFmtId="0" fontId="6" fillId="0" borderId="21" xfId="0" applyFont="1" applyBorder="1" applyAlignment="1">
      <alignment vertical="center" wrapText="1"/>
    </xf>
    <xf numFmtId="3" fontId="6" fillId="0" borderId="22" xfId="0" applyNumberFormat="1" applyFont="1" applyBorder="1" applyAlignment="1">
      <alignment horizontal="center" vertical="center" wrapText="1"/>
    </xf>
    <xf numFmtId="3" fontId="6" fillId="0" borderId="2" xfId="0" applyNumberFormat="1" applyFont="1" applyBorder="1" applyAlignment="1">
      <alignment horizontal="center" vertical="center" wrapText="1"/>
    </xf>
    <xf numFmtId="3" fontId="1" fillId="0" borderId="23" xfId="0" applyNumberFormat="1" applyFont="1" applyBorder="1" applyAlignment="1">
      <alignment horizontal="center" vertical="center" wrapText="1"/>
    </xf>
    <xf numFmtId="49" fontId="1" fillId="0" borderId="23" xfId="0" applyNumberFormat="1" applyFont="1" applyBorder="1" applyAlignment="1">
      <alignment horizontal="center" vertical="center" wrapText="1"/>
    </xf>
    <xf numFmtId="0" fontId="1" fillId="0" borderId="23" xfId="0" applyFont="1" applyBorder="1" applyAlignment="1">
      <alignment horizontal="left" vertical="center" wrapText="1"/>
    </xf>
    <xf numFmtId="0" fontId="1" fillId="3" borderId="14"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7" xfId="0" applyFont="1" applyBorder="1" applyAlignment="1">
      <alignment horizontal="center" vertical="center" wrapText="1"/>
    </xf>
    <xf numFmtId="0" fontId="1" fillId="0" borderId="2" xfId="0" applyFont="1" applyBorder="1" applyAlignment="1">
      <alignment vertical="center" wrapText="1"/>
    </xf>
    <xf numFmtId="0" fontId="1" fillId="0" borderId="7" xfId="0" applyFont="1" applyBorder="1" applyAlignment="1">
      <alignment vertical="center" wrapText="1"/>
    </xf>
    <xf numFmtId="2" fontId="1" fillId="0" borderId="2" xfId="0" applyNumberFormat="1" applyFont="1" applyBorder="1" applyAlignment="1">
      <alignment vertical="center" wrapText="1"/>
    </xf>
    <xf numFmtId="0" fontId="1" fillId="0" borderId="2" xfId="0" applyFont="1" applyBorder="1" applyAlignment="1">
      <alignment horizontal="center" vertical="center"/>
    </xf>
    <xf numFmtId="4" fontId="1" fillId="0" borderId="2" xfId="0" applyNumberFormat="1" applyFont="1" applyBorder="1" applyAlignment="1">
      <alignment vertical="center"/>
    </xf>
    <xf numFmtId="4" fontId="2" fillId="0" borderId="7" xfId="0" applyNumberFormat="1" applyFont="1" applyBorder="1" applyAlignment="1">
      <alignment horizontal="center" vertical="center" wrapText="1"/>
    </xf>
    <xf numFmtId="4" fontId="1" fillId="0" borderId="7" xfId="0" applyNumberFormat="1" applyFont="1" applyBorder="1" applyAlignment="1">
      <alignment horizontal="center" vertical="center" wrapText="1"/>
    </xf>
    <xf numFmtId="4" fontId="1" fillId="0" borderId="15" xfId="0" applyNumberFormat="1" applyFont="1" applyBorder="1" applyAlignment="1">
      <alignment vertical="center" wrapText="1"/>
    </xf>
    <xf numFmtId="4" fontId="1" fillId="0" borderId="2" xfId="0" applyNumberFormat="1" applyFont="1" applyBorder="1" applyAlignment="1">
      <alignment vertical="center" wrapText="1"/>
    </xf>
    <xf numFmtId="4" fontId="1" fillId="0" borderId="0" xfId="0" applyNumberFormat="1" applyFont="1" applyAlignment="1">
      <alignment wrapText="1"/>
    </xf>
    <xf numFmtId="4" fontId="2" fillId="0" borderId="0" xfId="0" applyNumberFormat="1" applyFont="1" applyAlignment="1">
      <alignment horizontal="right" vertical="center" wrapText="1"/>
    </xf>
    <xf numFmtId="4" fontId="0" fillId="0" borderId="0" xfId="0" applyNumberFormat="1"/>
    <xf numFmtId="0" fontId="1" fillId="0" borderId="7" xfId="0" applyFont="1" applyBorder="1" applyAlignment="1">
      <alignment horizontal="justify" vertical="center" wrapText="1"/>
    </xf>
    <xf numFmtId="0" fontId="1" fillId="8" borderId="2" xfId="0" applyFont="1" applyFill="1" applyBorder="1" applyAlignment="1">
      <alignment vertical="center" wrapText="1"/>
    </xf>
    <xf numFmtId="0" fontId="1" fillId="0" borderId="15" xfId="0" applyFont="1" applyBorder="1" applyAlignment="1">
      <alignment horizontal="justify" vertical="center" wrapText="1"/>
    </xf>
    <xf numFmtId="0" fontId="1" fillId="0" borderId="24" xfId="0" applyFont="1" applyBorder="1" applyAlignment="1">
      <alignment horizontal="center" vertical="center"/>
    </xf>
    <xf numFmtId="0" fontId="1" fillId="0" borderId="4" xfId="0" applyFont="1" applyBorder="1" applyAlignment="1">
      <alignment horizontal="center" vertical="center"/>
    </xf>
    <xf numFmtId="0" fontId="5" fillId="0" borderId="2" xfId="0" applyFont="1" applyBorder="1" applyAlignment="1">
      <alignment horizontal="center" vertical="center"/>
    </xf>
    <xf numFmtId="0" fontId="1" fillId="0" borderId="9" xfId="0" applyFont="1" applyBorder="1" applyAlignment="1">
      <alignment horizontal="justify" vertical="center" wrapText="1"/>
    </xf>
    <xf numFmtId="0" fontId="1" fillId="0" borderId="2" xfId="0" applyFont="1" applyBorder="1" applyAlignment="1">
      <alignment horizontal="justify" vertical="center" wrapText="1"/>
    </xf>
    <xf numFmtId="0" fontId="1" fillId="0" borderId="23" xfId="0" applyFont="1" applyBorder="1" applyAlignment="1">
      <alignment horizontal="center" vertical="center"/>
    </xf>
    <xf numFmtId="0" fontId="1" fillId="0" borderId="25" xfId="0" applyFont="1" applyBorder="1" applyAlignment="1">
      <alignment horizontal="center" vertical="center" wrapText="1"/>
    </xf>
    <xf numFmtId="0" fontId="1" fillId="0" borderId="7" xfId="0" applyFont="1" applyBorder="1" applyAlignment="1">
      <alignment horizontal="center" vertical="center"/>
    </xf>
    <xf numFmtId="4" fontId="1" fillId="0" borderId="7" xfId="0" applyNumberFormat="1" applyFont="1" applyBorder="1" applyAlignment="1">
      <alignment vertical="center"/>
    </xf>
    <xf numFmtId="0" fontId="1" fillId="0" borderId="10" xfId="0" applyFont="1" applyBorder="1" applyAlignment="1">
      <alignment horizontal="center" vertical="center"/>
    </xf>
    <xf numFmtId="0" fontId="7" fillId="0" borderId="8" xfId="0" applyFont="1" applyBorder="1" applyAlignment="1">
      <alignment horizontal="left" vertical="center" wrapText="1"/>
    </xf>
    <xf numFmtId="3" fontId="1" fillId="0" borderId="9" xfId="0" applyNumberFormat="1" applyFont="1" applyBorder="1" applyAlignment="1">
      <alignment horizontal="center" vertical="center" wrapText="1"/>
    </xf>
    <xf numFmtId="0" fontId="1" fillId="0" borderId="9" xfId="0" applyFont="1" applyBorder="1" applyAlignment="1">
      <alignment horizontal="center" vertical="center"/>
    </xf>
    <xf numFmtId="0" fontId="1" fillId="0" borderId="9" xfId="0" applyFont="1" applyBorder="1" applyAlignment="1">
      <alignment horizontal="center" vertical="center" wrapText="1"/>
    </xf>
    <xf numFmtId="4" fontId="5" fillId="0" borderId="2" xfId="0" applyNumberFormat="1" applyFont="1" applyBorder="1" applyAlignment="1">
      <alignment horizontal="right" vertical="center" wrapText="1"/>
    </xf>
    <xf numFmtId="4" fontId="5" fillId="0" borderId="2" xfId="0" applyNumberFormat="1" applyFont="1" applyBorder="1" applyAlignment="1">
      <alignment wrapText="1"/>
    </xf>
    <xf numFmtId="4" fontId="1" fillId="0" borderId="2" xfId="0" applyNumberFormat="1" applyFont="1" applyBorder="1" applyAlignment="1">
      <alignment horizontal="right" vertical="center" wrapText="1"/>
    </xf>
    <xf numFmtId="4" fontId="2" fillId="0" borderId="8" xfId="0" applyNumberFormat="1" applyFont="1" applyBorder="1" applyAlignment="1">
      <alignment horizontal="center" vertical="center" wrapText="1"/>
    </xf>
    <xf numFmtId="4" fontId="1" fillId="0" borderId="8" xfId="0" applyNumberFormat="1" applyFont="1" applyBorder="1" applyAlignment="1">
      <alignment horizontal="center" vertical="center" wrapText="1"/>
    </xf>
    <xf numFmtId="4" fontId="1" fillId="0" borderId="16" xfId="0" applyNumberFormat="1" applyFont="1" applyBorder="1" applyAlignment="1">
      <alignment vertical="center" wrapText="1"/>
    </xf>
    <xf numFmtId="4" fontId="1" fillId="0" borderId="8" xfId="0" applyNumberFormat="1" applyFont="1" applyBorder="1" applyAlignment="1">
      <alignment vertical="center" wrapText="1"/>
    </xf>
    <xf numFmtId="4" fontId="2" fillId="0" borderId="15" xfId="0" applyNumberFormat="1" applyFont="1" applyBorder="1" applyAlignment="1">
      <alignment vertical="center" wrapText="1"/>
    </xf>
    <xf numFmtId="4" fontId="2" fillId="0" borderId="0" xfId="0" applyNumberFormat="1" applyFont="1" applyAlignment="1" applyProtection="1">
      <alignment wrapText="1" readingOrder="1"/>
      <protection locked="0"/>
    </xf>
    <xf numFmtId="4" fontId="1" fillId="0" borderId="2" xfId="0" applyNumberFormat="1" applyFont="1" applyBorder="1" applyAlignment="1">
      <alignment horizontal="center" vertical="center" wrapText="1"/>
    </xf>
    <xf numFmtId="4" fontId="1" fillId="0" borderId="7" xfId="0" applyNumberFormat="1" applyFont="1" applyBorder="1" applyAlignment="1">
      <alignment vertical="center" wrapText="1"/>
    </xf>
    <xf numFmtId="1" fontId="1" fillId="0" borderId="2" xfId="0" applyNumberFormat="1" applyFont="1" applyBorder="1" applyAlignment="1">
      <alignment horizontal="center" vertical="center" wrapText="1"/>
    </xf>
    <xf numFmtId="0" fontId="1" fillId="8" borderId="7" xfId="0" applyFont="1" applyFill="1" applyBorder="1" applyAlignment="1">
      <alignment horizontal="center" vertical="center"/>
    </xf>
    <xf numFmtId="0" fontId="7" fillId="8" borderId="2" xfId="0" applyFont="1" applyFill="1" applyBorder="1" applyAlignment="1">
      <alignment horizontal="left" vertical="center" wrapText="1"/>
    </xf>
    <xf numFmtId="0" fontId="1" fillId="8" borderId="2" xfId="0" applyFont="1" applyFill="1" applyBorder="1" applyAlignment="1">
      <alignment horizontal="center" vertical="center" wrapText="1"/>
    </xf>
    <xf numFmtId="0" fontId="1" fillId="8" borderId="2" xfId="0" applyFont="1" applyFill="1" applyBorder="1" applyAlignment="1">
      <alignment horizontal="center" vertical="center"/>
    </xf>
    <xf numFmtId="0" fontId="1" fillId="8" borderId="10" xfId="0" applyFont="1" applyFill="1" applyBorder="1" applyAlignment="1">
      <alignment horizontal="center" vertical="center" wrapText="1"/>
    </xf>
    <xf numFmtId="0" fontId="1" fillId="0" borderId="26" xfId="0" applyFont="1" applyBorder="1" applyAlignment="1">
      <alignment horizontal="center" vertical="center" wrapText="1"/>
    </xf>
    <xf numFmtId="49" fontId="1" fillId="0" borderId="2" xfId="0" applyNumberFormat="1" applyFont="1" applyBorder="1" applyAlignment="1">
      <alignment horizontal="center" vertical="center"/>
    </xf>
    <xf numFmtId="0" fontId="8" fillId="0" borderId="2" xfId="0" applyFont="1" applyBorder="1" applyAlignment="1">
      <alignment horizontal="left" vertical="center" wrapText="1"/>
    </xf>
    <xf numFmtId="0" fontId="1" fillId="0" borderId="7" xfId="0" applyFont="1" applyBorder="1" applyAlignment="1">
      <alignment vertical="center"/>
    </xf>
    <xf numFmtId="4" fontId="1" fillId="0" borderId="2" xfId="0" applyNumberFormat="1" applyFont="1" applyBorder="1" applyAlignment="1">
      <alignment horizontal="center" vertical="center"/>
    </xf>
    <xf numFmtId="4" fontId="1" fillId="8" borderId="2" xfId="0" applyNumberFormat="1" applyFont="1" applyFill="1" applyBorder="1" applyAlignment="1">
      <alignment horizontal="center" vertical="center"/>
    </xf>
    <xf numFmtId="4" fontId="1" fillId="0" borderId="23" xfId="0" applyNumberFormat="1" applyFont="1" applyBorder="1" applyAlignment="1">
      <alignment horizontal="center" vertical="center"/>
    </xf>
    <xf numFmtId="4" fontId="1" fillId="0" borderId="24" xfId="0" applyNumberFormat="1" applyFont="1" applyBorder="1" applyAlignment="1">
      <alignment horizontal="center" vertical="center"/>
    </xf>
    <xf numFmtId="1" fontId="1" fillId="0" borderId="7" xfId="0" applyNumberFormat="1" applyFont="1" applyBorder="1" applyAlignment="1">
      <alignment horizontal="center" vertical="center" wrapText="1"/>
    </xf>
    <xf numFmtId="0" fontId="5" fillId="0" borderId="2" xfId="0" applyFont="1" applyBorder="1" applyAlignment="1">
      <alignment vertical="center" wrapText="1"/>
    </xf>
    <xf numFmtId="4" fontId="1" fillId="0" borderId="18"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wrapText="1"/>
    </xf>
    <xf numFmtId="0" fontId="0" fillId="0" borderId="0" xfId="0" applyAlignment="1">
      <alignment horizontal="center"/>
    </xf>
    <xf numFmtId="0" fontId="1" fillId="0" borderId="19" xfId="0" applyFont="1" applyBorder="1" applyAlignment="1">
      <alignment horizontal="center" vertical="center" wrapText="1"/>
    </xf>
    <xf numFmtId="0" fontId="1" fillId="0" borderId="0" xfId="0" applyFont="1" applyAlignment="1">
      <alignment horizontal="center" vertical="center" wrapText="1"/>
    </xf>
    <xf numFmtId="0" fontId="1" fillId="0" borderId="2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0" xfId="0" applyFont="1" applyAlignment="1">
      <alignment horizontal="center" wrapText="1"/>
    </xf>
    <xf numFmtId="165" fontId="2" fillId="0" borderId="1" xfId="0" applyNumberFormat="1" applyFont="1" applyBorder="1" applyAlignment="1">
      <alignment horizontal="center" wrapText="1"/>
    </xf>
    <xf numFmtId="0" fontId="1" fillId="0" borderId="1" xfId="0" applyFont="1" applyBorder="1" applyAlignment="1">
      <alignment horizontal="center" wrapText="1"/>
    </xf>
    <xf numFmtId="0" fontId="1" fillId="0" borderId="0" xfId="0" applyFont="1" applyAlignment="1">
      <alignment horizontal="left" wrapText="1"/>
    </xf>
    <xf numFmtId="0" fontId="1" fillId="0" borderId="3" xfId="0" applyFont="1" applyBorder="1" applyAlignment="1">
      <alignment horizontal="center" wrapText="1"/>
    </xf>
    <xf numFmtId="0" fontId="2" fillId="0" borderId="0" xfId="0" applyFont="1" applyAlignment="1">
      <alignment horizontal="center" wrapText="1"/>
    </xf>
    <xf numFmtId="0" fontId="1" fillId="0" borderId="0" xfId="0" applyFont="1" applyAlignment="1">
      <alignment horizontal="right" vertical="center" wrapText="1"/>
    </xf>
    <xf numFmtId="0" fontId="1" fillId="0" borderId="2" xfId="0" applyFont="1" applyBorder="1" applyAlignment="1">
      <alignment vertical="center" wrapText="1"/>
    </xf>
    <xf numFmtId="0" fontId="3" fillId="0" borderId="0" xfId="0" applyFont="1" applyAlignment="1">
      <alignment horizontal="center" wrapText="1"/>
    </xf>
    <xf numFmtId="0" fontId="4" fillId="0" borderId="2" xfId="0" applyFont="1" applyBorder="1" applyAlignment="1">
      <alignment vertical="center" wrapText="1"/>
    </xf>
    <xf numFmtId="0" fontId="1" fillId="0" borderId="2" xfId="0" applyFont="1" applyBorder="1" applyAlignment="1">
      <alignment horizontal="center" vertical="center" wrapText="1"/>
    </xf>
    <xf numFmtId="0" fontId="5" fillId="0" borderId="0" xfId="0" applyFont="1" applyAlignment="1">
      <alignment horizontal="right" wrapText="1"/>
    </xf>
    <xf numFmtId="0" fontId="1"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0" borderId="0" xfId="0" applyFont="1" applyAlignment="1">
      <alignment horizontal="left" vertical="center" wrapText="1"/>
    </xf>
    <xf numFmtId="0" fontId="12" fillId="0" borderId="13" xfId="0" applyFont="1" applyBorder="1" applyAlignment="1">
      <alignment horizontal="left" vertical="center" wrapText="1"/>
    </xf>
    <xf numFmtId="0" fontId="1" fillId="0" borderId="4" xfId="0" applyFont="1" applyBorder="1" applyAlignment="1">
      <alignment horizontal="center" wrapText="1"/>
    </xf>
    <xf numFmtId="0" fontId="1" fillId="0" borderId="5" xfId="0" applyFont="1" applyBorder="1" applyAlignment="1">
      <alignment horizontal="center" wrapText="1"/>
    </xf>
    <xf numFmtId="0" fontId="1" fillId="0" borderId="6" xfId="0" applyFont="1" applyBorder="1" applyAlignment="1">
      <alignment horizontal="center" wrapText="1"/>
    </xf>
    <xf numFmtId="0" fontId="4" fillId="0" borderId="0" xfId="0" applyFont="1" applyAlignment="1">
      <alignment horizontal="left" wrapText="1"/>
    </xf>
    <xf numFmtId="0" fontId="5" fillId="0" borderId="0" xfId="0" applyFont="1" applyAlignment="1">
      <alignment horizontal="right" vertical="center" wrapText="1"/>
    </xf>
    <xf numFmtId="0" fontId="2" fillId="0" borderId="1" xfId="0" applyFont="1" applyBorder="1" applyAlignment="1">
      <alignment horizontal="left"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4" fillId="0" borderId="2" xfId="0" applyFont="1" applyBorder="1" applyAlignment="1">
      <alignment horizontal="left" wrapText="1"/>
    </xf>
    <xf numFmtId="0" fontId="1" fillId="0" borderId="2" xfId="0" applyFont="1" applyBorder="1" applyAlignment="1">
      <alignment horizontal="left" wrapText="1"/>
    </xf>
    <xf numFmtId="4" fontId="1" fillId="0" borderId="2" xfId="0" applyNumberFormat="1" applyFont="1" applyBorder="1" applyAlignment="1">
      <alignment horizontal="left" wrapText="1"/>
    </xf>
    <xf numFmtId="0" fontId="12" fillId="0" borderId="2" xfId="0" applyFont="1" applyBorder="1" applyAlignment="1">
      <alignment horizontal="left" vertical="center" wrapText="1"/>
    </xf>
    <xf numFmtId="0" fontId="2" fillId="0" borderId="13" xfId="0" applyFont="1" applyBorder="1" applyAlignment="1">
      <alignment horizontal="right" vertical="center" wrapText="1"/>
    </xf>
    <xf numFmtId="0" fontId="2" fillId="0" borderId="0" xfId="0" applyFont="1" applyAlignment="1">
      <alignment horizontal="center" vertical="center" wrapText="1"/>
    </xf>
    <xf numFmtId="0" fontId="1" fillId="0" borderId="2" xfId="0" applyFont="1" applyBorder="1" applyAlignment="1">
      <alignment horizontal="right" wrapText="1"/>
    </xf>
    <xf numFmtId="0" fontId="1" fillId="0" borderId="2" xfId="0" applyFont="1" applyBorder="1" applyAlignment="1">
      <alignment horizontal="left" vertical="center" wrapText="1"/>
    </xf>
    <xf numFmtId="0" fontId="1" fillId="0" borderId="2" xfId="0" applyFont="1" applyBorder="1" applyAlignment="1">
      <alignment horizontal="center" wrapText="1"/>
    </xf>
    <xf numFmtId="0" fontId="2" fillId="2" borderId="2" xfId="0" applyFont="1" applyFill="1" applyBorder="1" applyAlignment="1">
      <alignment horizontal="center" vertical="center" wrapText="1"/>
    </xf>
    <xf numFmtId="0" fontId="7" fillId="0" borderId="2" xfId="0" applyFont="1" applyBorder="1" applyAlignment="1">
      <alignment horizontal="center" wrapText="1"/>
    </xf>
    <xf numFmtId="0" fontId="7" fillId="0" borderId="2" xfId="0" applyFont="1" applyBorder="1" applyAlignment="1">
      <alignment horizontal="center" vertical="center" wrapText="1"/>
    </xf>
    <xf numFmtId="0" fontId="1" fillId="0" borderId="2" xfId="0" applyFont="1" applyBorder="1" applyAlignment="1">
      <alignment horizontal="left" vertical="top" wrapText="1"/>
    </xf>
    <xf numFmtId="0" fontId="11" fillId="0" borderId="2" xfId="0" applyFont="1" applyBorder="1" applyAlignment="1">
      <alignment horizontal="left" vertical="center" wrapText="1"/>
    </xf>
    <xf numFmtId="0" fontId="1" fillId="0" borderId="3" xfId="0" applyFont="1" applyBorder="1" applyAlignment="1">
      <alignment horizontal="left" wrapText="1"/>
    </xf>
    <xf numFmtId="0" fontId="11" fillId="0" borderId="4" xfId="0" applyFont="1" applyBorder="1" applyAlignment="1">
      <alignment horizontal="left" vertical="center" wrapText="1"/>
    </xf>
    <xf numFmtId="0" fontId="11" fillId="0" borderId="6" xfId="0" applyFont="1" applyBorder="1" applyAlignment="1">
      <alignment horizontal="left" vertical="center" wrapText="1"/>
    </xf>
    <xf numFmtId="0" fontId="1" fillId="0" borderId="4" xfId="0" applyFont="1" applyBorder="1" applyAlignment="1">
      <alignment horizontal="left" wrapText="1"/>
    </xf>
    <xf numFmtId="0" fontId="1" fillId="0" borderId="5" xfId="0" applyFont="1" applyBorder="1" applyAlignment="1">
      <alignment horizontal="left" wrapText="1"/>
    </xf>
    <xf numFmtId="0" fontId="1" fillId="0" borderId="6" xfId="0" applyFont="1" applyBorder="1" applyAlignment="1">
      <alignment horizontal="left" wrapText="1"/>
    </xf>
    <xf numFmtId="0" fontId="11" fillId="0" borderId="4" xfId="0" applyFont="1" applyBorder="1" applyAlignment="1">
      <alignment horizontal="left" wrapText="1"/>
    </xf>
    <xf numFmtId="0" fontId="11" fillId="0" borderId="6" xfId="0" applyFont="1" applyBorder="1" applyAlignment="1">
      <alignment horizontal="left" wrapText="1"/>
    </xf>
    <xf numFmtId="0" fontId="3" fillId="0" borderId="0" xfId="0" applyFont="1" applyAlignment="1">
      <alignment horizontal="left" wrapText="1"/>
    </xf>
  </cellXfs>
  <cellStyles count="11">
    <cellStyle name="Accent 1 1" xfId="2" xr:uid="{D3A8E9FD-1889-418A-A5CA-B4AA56F944B2}"/>
    <cellStyle name="Accent 2 1" xfId="3" xr:uid="{9E694E67-D42C-44D1-A47B-ACCE4193EDF3}"/>
    <cellStyle name="Accent 3 1" xfId="4" xr:uid="{E058A53C-7660-4F95-94F1-74BFDB54C1B5}"/>
    <cellStyle name="Accent 4" xfId="5" xr:uid="{BBB7FF91-C27C-4F41-B94E-5BD25A308FA5}"/>
    <cellStyle name="Error 1" xfId="6" xr:uid="{911FE7EB-69F7-4449-96E5-DFFE2E44A16A}"/>
    <cellStyle name="Footnote 1" xfId="7" xr:uid="{83DC841F-0C68-422D-BF32-2E105C0D2FE4}"/>
    <cellStyle name="Normal" xfId="0" builtinId="0"/>
    <cellStyle name="Normal 2" xfId="1" xr:uid="{CA3F9272-F27B-4773-9CC3-67E1364F0456}"/>
    <cellStyle name="Status 1" xfId="8" xr:uid="{01E158EB-66C7-4544-923B-88FAA38AA522}"/>
    <cellStyle name="Text 1" xfId="9" xr:uid="{9FCDA47B-A700-4268-88F8-8C2E2237642A}"/>
    <cellStyle name="Warning 1" xfId="10" xr:uid="{E3985EFD-EAAB-4DFC-B2F9-A5BEDA5C8E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83"/>
  <sheetViews>
    <sheetView tabSelected="1" zoomScale="93" zoomScaleNormal="93" workbookViewId="0">
      <selection activeCell="O23" sqref="O23"/>
    </sheetView>
  </sheetViews>
  <sheetFormatPr defaultRowHeight="15" x14ac:dyDescent="0.25"/>
  <cols>
    <col min="3" max="3" width="31.28515625" customWidth="1"/>
    <col min="4" max="4" width="17.5703125" customWidth="1"/>
    <col min="5" max="5" width="16.85546875" customWidth="1"/>
    <col min="6" max="6" width="18.5703125" customWidth="1"/>
    <col min="7" max="7" width="18.140625" customWidth="1"/>
    <col min="8" max="8" width="22.42578125" style="103" customWidth="1"/>
    <col min="9" max="9" width="17.42578125" customWidth="1"/>
    <col min="10" max="10" width="11" customWidth="1"/>
    <col min="11" max="11" width="12.85546875" style="55" customWidth="1"/>
    <col min="12" max="12" width="15.85546875" style="55" customWidth="1"/>
    <col min="13" max="13" width="17" style="55" customWidth="1"/>
    <col min="14" max="14" width="15.5703125" style="55" bestFit="1" customWidth="1"/>
    <col min="15" max="15" width="16" customWidth="1"/>
  </cols>
  <sheetData>
    <row r="1" spans="1:15" s="1" customFormat="1" ht="16.5" x14ac:dyDescent="0.3">
      <c r="A1" s="115" t="s">
        <v>102</v>
      </c>
      <c r="B1" s="115"/>
      <c r="C1" s="115"/>
      <c r="D1" s="115"/>
      <c r="E1" s="115"/>
      <c r="F1" s="115"/>
      <c r="G1" s="115"/>
      <c r="H1" s="115"/>
      <c r="I1" s="115"/>
      <c r="J1" s="115"/>
      <c r="K1" s="115"/>
      <c r="L1" s="115"/>
      <c r="M1" s="115"/>
      <c r="N1" s="115"/>
      <c r="O1" s="115"/>
    </row>
    <row r="2" spans="1:15" s="1" customFormat="1" ht="16.5" x14ac:dyDescent="0.3">
      <c r="A2" s="109"/>
      <c r="B2" s="109"/>
      <c r="C2" s="109"/>
      <c r="D2" s="109"/>
      <c r="E2" s="109"/>
      <c r="F2" s="109"/>
      <c r="G2" s="109"/>
      <c r="H2" s="109"/>
      <c r="I2" s="109"/>
      <c r="J2" s="109"/>
      <c r="K2" s="109"/>
      <c r="L2" s="109"/>
      <c r="M2" s="109"/>
      <c r="N2" s="109"/>
      <c r="O2" s="109"/>
    </row>
    <row r="3" spans="1:15" s="1" customFormat="1" ht="16.5" x14ac:dyDescent="0.3">
      <c r="A3" s="109"/>
      <c r="B3" s="109"/>
      <c r="C3" s="109"/>
      <c r="D3" s="109"/>
      <c r="E3" s="109"/>
      <c r="F3" s="109"/>
      <c r="G3" s="109"/>
      <c r="H3" s="109"/>
      <c r="I3" s="109"/>
      <c r="J3" s="109"/>
      <c r="K3" s="109"/>
      <c r="L3" s="109"/>
      <c r="M3" s="109"/>
      <c r="N3" s="109"/>
      <c r="O3" s="109"/>
    </row>
    <row r="4" spans="1:15" s="1" customFormat="1" ht="16.5" x14ac:dyDescent="0.3">
      <c r="B4" s="114" t="s">
        <v>0</v>
      </c>
      <c r="C4" s="114"/>
      <c r="D4" s="114"/>
      <c r="E4" s="114"/>
      <c r="F4" s="114"/>
      <c r="G4" s="114"/>
      <c r="H4" s="114"/>
      <c r="I4" s="114"/>
      <c r="J4" s="114"/>
      <c r="K4" s="109"/>
      <c r="L4" s="109"/>
      <c r="M4" s="109"/>
      <c r="N4" s="109"/>
      <c r="O4" s="109"/>
    </row>
    <row r="5" spans="1:15" s="1" customFormat="1" ht="16.5" x14ac:dyDescent="0.3">
      <c r="A5" s="109"/>
      <c r="B5" s="109"/>
      <c r="C5" s="109"/>
      <c r="D5" s="109"/>
      <c r="E5" s="109"/>
      <c r="F5" s="109"/>
      <c r="G5" s="109"/>
      <c r="H5" s="109"/>
      <c r="I5" s="109"/>
      <c r="J5" s="109"/>
      <c r="K5" s="109"/>
      <c r="L5" s="109"/>
      <c r="M5" s="109"/>
      <c r="N5" s="109"/>
      <c r="O5" s="109"/>
    </row>
    <row r="6" spans="1:15" s="1" customFormat="1" ht="34.5" customHeight="1" x14ac:dyDescent="0.3">
      <c r="B6" s="114" t="s">
        <v>1</v>
      </c>
      <c r="C6" s="114"/>
      <c r="D6" s="114"/>
      <c r="E6" s="114"/>
      <c r="F6" s="114"/>
      <c r="G6" s="114"/>
      <c r="H6" s="114"/>
      <c r="I6" s="114"/>
      <c r="J6" s="114"/>
      <c r="K6" s="109"/>
      <c r="L6" s="109"/>
      <c r="M6" s="109"/>
      <c r="N6" s="109"/>
      <c r="O6" s="109"/>
    </row>
    <row r="7" spans="1:15" s="1" customFormat="1" ht="16.5" x14ac:dyDescent="0.3">
      <c r="A7" s="109"/>
      <c r="B7" s="109"/>
      <c r="C7" s="109"/>
      <c r="D7" s="109"/>
      <c r="E7" s="109"/>
      <c r="F7" s="109"/>
      <c r="G7" s="109"/>
      <c r="H7" s="109"/>
      <c r="I7" s="109"/>
      <c r="J7" s="109"/>
      <c r="K7" s="109"/>
      <c r="L7" s="109"/>
      <c r="M7" s="109"/>
      <c r="N7" s="109"/>
      <c r="O7" s="109"/>
    </row>
    <row r="8" spans="1:15" s="1" customFormat="1" ht="16.5" x14ac:dyDescent="0.3">
      <c r="B8" s="110">
        <v>45293</v>
      </c>
      <c r="C8" s="110"/>
      <c r="D8" s="110"/>
      <c r="E8" s="110"/>
      <c r="F8" s="110"/>
      <c r="G8" s="110"/>
      <c r="H8" s="110"/>
      <c r="I8" s="110"/>
      <c r="J8" s="110"/>
      <c r="K8" s="53"/>
      <c r="L8" s="53"/>
      <c r="M8" s="53"/>
      <c r="N8" s="53"/>
    </row>
    <row r="9" spans="1:15" s="1" customFormat="1" ht="16.5" x14ac:dyDescent="0.3">
      <c r="B9" s="109" t="s">
        <v>2</v>
      </c>
      <c r="C9" s="109"/>
      <c r="D9" s="109"/>
      <c r="E9" s="109"/>
      <c r="F9" s="109"/>
      <c r="G9" s="109"/>
      <c r="H9" s="109"/>
      <c r="I9" s="109"/>
      <c r="J9" s="109"/>
      <c r="K9" s="53"/>
      <c r="L9" s="53"/>
      <c r="M9" s="53"/>
      <c r="N9" s="53"/>
    </row>
    <row r="10" spans="1:15" s="1" customFormat="1" ht="16.5" x14ac:dyDescent="0.3">
      <c r="B10" s="111" t="s">
        <v>291</v>
      </c>
      <c r="C10" s="111"/>
      <c r="D10" s="111"/>
      <c r="E10" s="111"/>
      <c r="F10" s="111"/>
      <c r="G10" s="111"/>
      <c r="H10" s="111"/>
      <c r="I10" s="111"/>
      <c r="J10" s="111"/>
      <c r="K10" s="53"/>
      <c r="L10" s="53"/>
      <c r="M10" s="53"/>
      <c r="N10" s="53"/>
    </row>
    <row r="11" spans="1:15" s="1" customFormat="1" ht="16.5" x14ac:dyDescent="0.3">
      <c r="B11" s="109" t="s">
        <v>3</v>
      </c>
      <c r="C11" s="109"/>
      <c r="D11" s="109"/>
      <c r="E11" s="109"/>
      <c r="F11" s="109"/>
      <c r="G11" s="109"/>
      <c r="H11" s="109"/>
      <c r="I11" s="109"/>
      <c r="J11" s="109"/>
      <c r="K11" s="53"/>
      <c r="L11" s="53"/>
      <c r="M11" s="53"/>
      <c r="N11" s="53"/>
    </row>
    <row r="12" spans="1:15" s="1" customFormat="1" ht="16.5" x14ac:dyDescent="0.3">
      <c r="B12" s="112" t="s">
        <v>4</v>
      </c>
      <c r="C12" s="112"/>
      <c r="D12" s="112"/>
      <c r="E12" s="112"/>
      <c r="F12" s="112"/>
      <c r="G12" s="112"/>
      <c r="H12" s="112"/>
      <c r="I12" s="112"/>
      <c r="J12" s="112"/>
      <c r="K12" s="53"/>
      <c r="L12" s="53"/>
      <c r="M12" s="53"/>
      <c r="N12" s="53"/>
    </row>
    <row r="13" spans="1:15" s="1" customFormat="1" ht="16.5" x14ac:dyDescent="0.3">
      <c r="B13" s="112"/>
      <c r="C13" s="112"/>
      <c r="D13" s="112"/>
      <c r="E13" s="112"/>
      <c r="F13" s="112"/>
      <c r="G13" s="112"/>
      <c r="H13" s="112"/>
      <c r="I13" s="112"/>
      <c r="J13" s="112"/>
      <c r="K13" s="53"/>
      <c r="L13" s="53"/>
      <c r="M13" s="53"/>
      <c r="N13" s="53"/>
    </row>
    <row r="14" spans="1:15" s="1" customFormat="1" ht="16.5" x14ac:dyDescent="0.3">
      <c r="B14" s="109"/>
      <c r="C14" s="109"/>
      <c r="D14" s="109"/>
      <c r="E14" s="109"/>
      <c r="F14" s="109"/>
      <c r="G14" s="109"/>
      <c r="H14" s="109"/>
      <c r="I14" s="109"/>
      <c r="J14" s="109"/>
      <c r="K14" s="53"/>
      <c r="L14" s="53"/>
      <c r="M14" s="53"/>
      <c r="N14" s="53"/>
    </row>
    <row r="15" spans="1:15" s="1" customFormat="1" ht="16.5" x14ac:dyDescent="0.3">
      <c r="B15" s="117" t="s">
        <v>5</v>
      </c>
      <c r="C15" s="109"/>
      <c r="D15" s="109"/>
      <c r="E15" s="109"/>
      <c r="F15" s="109"/>
      <c r="G15" s="109"/>
      <c r="H15" s="109"/>
      <c r="I15" s="109"/>
      <c r="J15" s="109"/>
      <c r="K15" s="53"/>
      <c r="L15" s="53"/>
      <c r="M15" s="53"/>
      <c r="N15" s="53"/>
    </row>
    <row r="16" spans="1:15" s="1" customFormat="1" ht="36.75" customHeight="1" x14ac:dyDescent="0.3">
      <c r="B16" s="118" t="s">
        <v>292</v>
      </c>
      <c r="C16" s="118"/>
      <c r="D16" s="118"/>
      <c r="E16" s="118"/>
      <c r="F16" s="118"/>
      <c r="G16" s="116" t="s">
        <v>294</v>
      </c>
      <c r="H16" s="116"/>
      <c r="I16" s="116"/>
      <c r="J16" s="116"/>
      <c r="K16" s="53"/>
      <c r="L16" s="53"/>
      <c r="M16" s="53"/>
      <c r="N16" s="53"/>
    </row>
    <row r="17" spans="2:14" s="1" customFormat="1" ht="16.5" x14ac:dyDescent="0.3">
      <c r="B17" s="116" t="s">
        <v>293</v>
      </c>
      <c r="C17" s="116"/>
      <c r="D17" s="116"/>
      <c r="E17" s="116"/>
      <c r="F17" s="116"/>
      <c r="G17" s="119" t="s">
        <v>295</v>
      </c>
      <c r="H17" s="119"/>
      <c r="I17" s="119"/>
      <c r="J17" s="119"/>
      <c r="K17" s="53"/>
      <c r="L17" s="53"/>
      <c r="M17" s="53"/>
      <c r="N17" s="53"/>
    </row>
    <row r="18" spans="2:14" s="1" customFormat="1" ht="37.5" customHeight="1" x14ac:dyDescent="0.3">
      <c r="B18" s="116" t="s">
        <v>6</v>
      </c>
      <c r="C18" s="116"/>
      <c r="D18" s="116"/>
      <c r="E18" s="116"/>
      <c r="F18" s="116"/>
      <c r="G18" s="116"/>
      <c r="H18" s="116"/>
      <c r="I18" s="116"/>
      <c r="J18" s="116"/>
      <c r="K18" s="53"/>
      <c r="L18" s="53"/>
      <c r="M18" s="53"/>
      <c r="N18" s="53"/>
    </row>
    <row r="19" spans="2:14" s="1" customFormat="1" ht="16.5" x14ac:dyDescent="0.3">
      <c r="B19" s="113"/>
      <c r="C19" s="113"/>
      <c r="D19" s="113"/>
      <c r="E19" s="113"/>
      <c r="F19" s="113"/>
      <c r="G19" s="113"/>
      <c r="H19" s="113"/>
      <c r="I19" s="113"/>
      <c r="J19" s="113"/>
      <c r="K19" s="53"/>
      <c r="L19" s="53"/>
      <c r="M19" s="53"/>
      <c r="N19" s="53"/>
    </row>
    <row r="20" spans="2:14" s="1" customFormat="1" ht="31.5" customHeight="1" x14ac:dyDescent="0.3">
      <c r="B20" s="114" t="s">
        <v>296</v>
      </c>
      <c r="C20" s="114"/>
      <c r="D20" s="114"/>
      <c r="E20" s="114"/>
      <c r="F20" s="114"/>
      <c r="G20" s="114"/>
      <c r="H20" s="114"/>
      <c r="I20" s="114"/>
      <c r="J20" s="114"/>
      <c r="K20" s="53"/>
      <c r="L20" s="53"/>
      <c r="M20" s="53"/>
      <c r="N20" s="53"/>
    </row>
    <row r="21" spans="2:14" s="1" customFormat="1" ht="16.5" x14ac:dyDescent="0.3">
      <c r="B21" s="113"/>
      <c r="C21" s="113"/>
      <c r="D21" s="113"/>
      <c r="E21" s="113"/>
      <c r="F21" s="113"/>
      <c r="G21" s="113"/>
      <c r="H21" s="113"/>
      <c r="I21" s="113"/>
      <c r="J21" s="113"/>
      <c r="K21" s="53"/>
      <c r="L21" s="53"/>
      <c r="M21" s="53"/>
      <c r="N21" s="53"/>
    </row>
    <row r="22" spans="2:14" s="1" customFormat="1" ht="16.5" x14ac:dyDescent="0.3">
      <c r="B22" s="114" t="s">
        <v>297</v>
      </c>
      <c r="C22" s="114"/>
      <c r="D22" s="114"/>
      <c r="E22" s="114"/>
      <c r="F22" s="114"/>
      <c r="G22" s="114"/>
      <c r="H22" s="114"/>
      <c r="I22" s="114"/>
      <c r="J22" s="114"/>
      <c r="K22" s="53"/>
      <c r="L22" s="53"/>
      <c r="M22" s="53"/>
      <c r="N22" s="53"/>
    </row>
    <row r="23" spans="2:14" s="1" customFormat="1" ht="16.5" x14ac:dyDescent="0.3">
      <c r="B23" s="113"/>
      <c r="C23" s="113"/>
      <c r="D23" s="113"/>
      <c r="E23" s="113"/>
      <c r="F23" s="113"/>
      <c r="G23" s="113"/>
      <c r="H23" s="113"/>
      <c r="I23" s="113"/>
      <c r="J23" s="113"/>
      <c r="K23" s="53"/>
      <c r="L23" s="53"/>
      <c r="M23" s="53"/>
      <c r="N23" s="53"/>
    </row>
    <row r="24" spans="2:14" s="1" customFormat="1" ht="16.5" x14ac:dyDescent="0.3">
      <c r="B24" s="114" t="s">
        <v>9</v>
      </c>
      <c r="C24" s="114"/>
      <c r="D24" s="114"/>
      <c r="E24" s="114"/>
      <c r="F24" s="114"/>
      <c r="G24" s="114"/>
      <c r="H24" s="114"/>
      <c r="I24" s="114"/>
      <c r="J24" s="114"/>
      <c r="K24" s="53"/>
      <c r="L24" s="53"/>
      <c r="M24" s="53"/>
      <c r="N24" s="53"/>
    </row>
    <row r="25" spans="2:14" s="1" customFormat="1" ht="54.75" customHeight="1" x14ac:dyDescent="0.3">
      <c r="B25" s="112" t="s">
        <v>10</v>
      </c>
      <c r="C25" s="112"/>
      <c r="D25" s="112"/>
      <c r="E25" s="112"/>
      <c r="F25" s="112"/>
      <c r="G25" s="112"/>
      <c r="H25" s="112"/>
      <c r="I25" s="112"/>
      <c r="J25" s="112"/>
      <c r="K25" s="53"/>
      <c r="L25" s="53"/>
      <c r="M25" s="53"/>
      <c r="N25" s="53"/>
    </row>
    <row r="26" spans="2:14" s="1" customFormat="1" ht="105.75" customHeight="1" x14ac:dyDescent="0.3">
      <c r="B26" s="112" t="s">
        <v>11</v>
      </c>
      <c r="C26" s="112"/>
      <c r="D26" s="112"/>
      <c r="E26" s="112"/>
      <c r="F26" s="112"/>
      <c r="G26" s="112"/>
      <c r="H26" s="112"/>
      <c r="I26" s="112"/>
      <c r="J26" s="112"/>
      <c r="K26" s="53"/>
      <c r="L26" s="53"/>
      <c r="M26" s="53"/>
      <c r="N26" s="53"/>
    </row>
    <row r="27" spans="2:14" s="1" customFormat="1" ht="16.5" x14ac:dyDescent="0.3">
      <c r="B27" s="112" t="s">
        <v>12</v>
      </c>
      <c r="C27" s="112"/>
      <c r="D27" s="112"/>
      <c r="E27" s="112"/>
      <c r="F27" s="112"/>
      <c r="G27" s="112"/>
      <c r="H27" s="112"/>
      <c r="I27" s="112"/>
      <c r="J27" s="112"/>
      <c r="K27" s="53"/>
      <c r="L27" s="53"/>
      <c r="M27" s="53"/>
      <c r="N27" s="53"/>
    </row>
    <row r="28" spans="2:14" s="1" customFormat="1" ht="16.5" x14ac:dyDescent="0.3">
      <c r="B28" s="112" t="s">
        <v>13</v>
      </c>
      <c r="C28" s="112"/>
      <c r="D28" s="112"/>
      <c r="E28" s="112"/>
      <c r="F28" s="112"/>
      <c r="G28" s="112"/>
      <c r="H28" s="112"/>
      <c r="I28" s="112"/>
      <c r="J28" s="112"/>
      <c r="K28" s="53"/>
      <c r="L28" s="53"/>
      <c r="M28" s="53"/>
      <c r="N28" s="53"/>
    </row>
    <row r="29" spans="2:14" s="1" customFormat="1" ht="16.5" x14ac:dyDescent="0.3">
      <c r="B29" s="112" t="s">
        <v>14</v>
      </c>
      <c r="C29" s="112"/>
      <c r="D29" s="112"/>
      <c r="E29" s="112"/>
      <c r="F29" s="112"/>
      <c r="G29" s="112"/>
      <c r="H29" s="112"/>
      <c r="I29" s="112"/>
      <c r="J29" s="112"/>
      <c r="K29" s="53"/>
      <c r="L29" s="53"/>
      <c r="M29" s="53"/>
      <c r="N29" s="53"/>
    </row>
    <row r="30" spans="2:14" s="1" customFormat="1" ht="16.5" x14ac:dyDescent="0.3">
      <c r="B30" s="112" t="s">
        <v>15</v>
      </c>
      <c r="C30" s="112"/>
      <c r="D30" s="112"/>
      <c r="E30" s="112"/>
      <c r="F30" s="112"/>
      <c r="G30" s="112"/>
      <c r="H30" s="112"/>
      <c r="I30" s="112"/>
      <c r="J30" s="112"/>
      <c r="K30" s="53"/>
      <c r="L30" s="53"/>
      <c r="M30" s="53"/>
      <c r="N30" s="53"/>
    </row>
    <row r="31" spans="2:14" s="1" customFormat="1" ht="16.5" x14ac:dyDescent="0.3">
      <c r="B31" s="112" t="s">
        <v>16</v>
      </c>
      <c r="C31" s="112"/>
      <c r="D31" s="112"/>
      <c r="E31" s="112"/>
      <c r="F31" s="112"/>
      <c r="G31" s="112"/>
      <c r="H31" s="112"/>
      <c r="I31" s="112"/>
      <c r="J31" s="112"/>
      <c r="K31" s="53"/>
      <c r="L31" s="53"/>
      <c r="M31" s="53"/>
      <c r="N31" s="53"/>
    </row>
    <row r="32" spans="2:14" s="1" customFormat="1" ht="16.5" x14ac:dyDescent="0.3">
      <c r="B32" s="112" t="s">
        <v>17</v>
      </c>
      <c r="C32" s="112"/>
      <c r="D32" s="112"/>
      <c r="E32" s="112"/>
      <c r="F32" s="112"/>
      <c r="G32" s="112"/>
      <c r="H32" s="112"/>
      <c r="I32" s="112"/>
      <c r="J32" s="112"/>
      <c r="K32" s="53"/>
      <c r="L32" s="53"/>
      <c r="M32" s="53"/>
      <c r="N32" s="53"/>
    </row>
    <row r="33" spans="2:14" s="1" customFormat="1" ht="16.5" x14ac:dyDescent="0.3">
      <c r="B33" s="112" t="s">
        <v>18</v>
      </c>
      <c r="C33" s="112"/>
      <c r="D33" s="112"/>
      <c r="E33" s="112"/>
      <c r="F33" s="112"/>
      <c r="G33" s="112"/>
      <c r="H33" s="112"/>
      <c r="I33" s="112"/>
      <c r="J33" s="112"/>
      <c r="K33" s="53"/>
      <c r="L33" s="53"/>
      <c r="M33" s="53"/>
      <c r="N33" s="53"/>
    </row>
    <row r="34" spans="2:14" s="1" customFormat="1" ht="16.5" x14ac:dyDescent="0.3">
      <c r="B34" s="112" t="s">
        <v>19</v>
      </c>
      <c r="C34" s="112"/>
      <c r="D34" s="112"/>
      <c r="E34" s="112"/>
      <c r="F34" s="112"/>
      <c r="G34" s="112"/>
      <c r="H34" s="112"/>
      <c r="I34" s="112"/>
      <c r="J34" s="112"/>
      <c r="K34" s="53"/>
      <c r="L34" s="53"/>
      <c r="M34" s="53"/>
      <c r="N34" s="53"/>
    </row>
    <row r="35" spans="2:14" s="1" customFormat="1" ht="16.5" x14ac:dyDescent="0.3">
      <c r="B35" s="112" t="s">
        <v>20</v>
      </c>
      <c r="C35" s="112"/>
      <c r="D35" s="112"/>
      <c r="E35" s="112"/>
      <c r="F35" s="112"/>
      <c r="G35" s="112"/>
      <c r="H35" s="112"/>
      <c r="I35" s="112"/>
      <c r="J35" s="112"/>
      <c r="K35" s="53"/>
      <c r="L35" s="53"/>
      <c r="M35" s="53"/>
      <c r="N35" s="53"/>
    </row>
    <row r="36" spans="2:14" s="1" customFormat="1" ht="16.5" customHeight="1" x14ac:dyDescent="0.3">
      <c r="B36" s="112" t="s">
        <v>21</v>
      </c>
      <c r="C36" s="112"/>
      <c r="D36" s="112"/>
      <c r="E36" s="112"/>
      <c r="F36" s="112"/>
      <c r="G36" s="112"/>
      <c r="H36" s="112"/>
      <c r="I36" s="112"/>
      <c r="J36" s="112"/>
      <c r="K36" s="53"/>
      <c r="L36" s="53"/>
      <c r="M36" s="53"/>
      <c r="N36" s="53"/>
    </row>
    <row r="37" spans="2:14" s="1" customFormat="1" ht="50.25" customHeight="1" x14ac:dyDescent="0.3">
      <c r="B37" s="112" t="s">
        <v>22</v>
      </c>
      <c r="C37" s="112"/>
      <c r="D37" s="112"/>
      <c r="E37" s="112"/>
      <c r="F37" s="112"/>
      <c r="G37" s="112"/>
      <c r="H37" s="112"/>
      <c r="I37" s="112"/>
      <c r="J37" s="112"/>
      <c r="K37" s="53"/>
      <c r="L37" s="53"/>
      <c r="M37" s="53"/>
      <c r="N37" s="53"/>
    </row>
    <row r="38" spans="2:14" s="1" customFormat="1" ht="16.5" x14ac:dyDescent="0.3">
      <c r="B38" s="109"/>
      <c r="C38" s="109"/>
      <c r="D38" s="109"/>
      <c r="E38" s="109"/>
      <c r="F38" s="109"/>
      <c r="G38" s="109"/>
      <c r="H38" s="109"/>
      <c r="I38" s="109"/>
      <c r="J38" s="109"/>
      <c r="K38" s="53"/>
      <c r="L38" s="53"/>
      <c r="M38" s="53"/>
      <c r="N38" s="53"/>
    </row>
    <row r="39" spans="2:14" s="1" customFormat="1" ht="32.25" customHeight="1" x14ac:dyDescent="0.3">
      <c r="B39" s="114" t="s">
        <v>84</v>
      </c>
      <c r="C39" s="114"/>
      <c r="D39" s="114"/>
      <c r="E39" s="114"/>
      <c r="F39" s="114"/>
      <c r="G39" s="114"/>
      <c r="H39" s="114"/>
      <c r="I39" s="114"/>
      <c r="J39" s="114"/>
      <c r="K39" s="81"/>
      <c r="L39" s="81"/>
      <c r="M39" s="53"/>
      <c r="N39" s="53"/>
    </row>
    <row r="40" spans="2:14" s="1" customFormat="1" ht="16.5" x14ac:dyDescent="0.3">
      <c r="B40" s="114"/>
      <c r="C40" s="114"/>
      <c r="D40" s="114"/>
      <c r="E40" s="114"/>
      <c r="F40" s="114"/>
      <c r="G40" s="114"/>
      <c r="H40" s="114"/>
      <c r="I40" s="114"/>
      <c r="J40" s="114"/>
      <c r="K40" s="81"/>
      <c r="L40" s="81"/>
      <c r="M40" s="53"/>
      <c r="N40" s="53"/>
    </row>
    <row r="41" spans="2:14" s="1" customFormat="1" ht="16.5" x14ac:dyDescent="0.3">
      <c r="B41" s="128" t="s">
        <v>85</v>
      </c>
      <c r="C41" s="112"/>
      <c r="D41" s="112"/>
      <c r="E41" s="112"/>
      <c r="F41" s="112"/>
      <c r="G41" s="112"/>
      <c r="H41" s="112"/>
      <c r="I41" s="112"/>
      <c r="J41" s="112"/>
      <c r="K41" s="112"/>
      <c r="L41" s="112"/>
      <c r="M41" s="53"/>
      <c r="N41" s="53"/>
    </row>
    <row r="42" spans="2:14" s="1" customFormat="1" ht="97.5" customHeight="1" x14ac:dyDescent="0.3">
      <c r="B42" s="3" t="s">
        <v>23</v>
      </c>
      <c r="C42" s="4" t="s">
        <v>24</v>
      </c>
      <c r="D42" s="4" t="s">
        <v>86</v>
      </c>
      <c r="E42" s="41" t="s">
        <v>289</v>
      </c>
      <c r="F42" s="42" t="s">
        <v>25</v>
      </c>
      <c r="G42" s="3" t="s">
        <v>26</v>
      </c>
      <c r="H42" s="3" t="s">
        <v>288</v>
      </c>
      <c r="I42" s="41" t="s">
        <v>287</v>
      </c>
      <c r="K42" s="53"/>
      <c r="L42" s="53"/>
      <c r="M42" s="53"/>
      <c r="N42" s="53"/>
    </row>
    <row r="43" spans="2:14" s="1" customFormat="1" ht="16.5" x14ac:dyDescent="0.3">
      <c r="B43" s="3">
        <v>1</v>
      </c>
      <c r="C43" s="4">
        <v>2</v>
      </c>
      <c r="D43" s="4">
        <v>3</v>
      </c>
      <c r="E43" s="41">
        <v>4</v>
      </c>
      <c r="F43" s="43">
        <v>5</v>
      </c>
      <c r="G43" s="8">
        <v>6</v>
      </c>
      <c r="H43" s="4">
        <v>7</v>
      </c>
      <c r="I43" s="41">
        <v>8</v>
      </c>
      <c r="K43" s="53"/>
      <c r="L43" s="53"/>
      <c r="M43" s="53"/>
      <c r="N43" s="53"/>
    </row>
    <row r="44" spans="2:14" s="1" customFormat="1" ht="49.5" x14ac:dyDescent="0.3">
      <c r="B44" s="6" t="s">
        <v>7</v>
      </c>
      <c r="C44" s="7" t="s">
        <v>31</v>
      </c>
      <c r="D44" s="15" t="s">
        <v>457</v>
      </c>
      <c r="E44" s="21"/>
      <c r="F44" s="13" t="s">
        <v>87</v>
      </c>
      <c r="G44" s="46">
        <v>25</v>
      </c>
      <c r="H44" s="100">
        <f>G44*2</f>
        <v>50</v>
      </c>
      <c r="I44" s="75">
        <f>H44*24</f>
        <v>1200</v>
      </c>
      <c r="K44" s="53"/>
      <c r="L44" s="53"/>
      <c r="M44" s="53"/>
      <c r="N44" s="53"/>
    </row>
    <row r="45" spans="2:14" s="1" customFormat="1" ht="16.5" customHeight="1" x14ac:dyDescent="0.3">
      <c r="B45" s="9"/>
      <c r="F45" s="120"/>
      <c r="G45" s="120"/>
      <c r="H45" s="101" t="s">
        <v>290</v>
      </c>
      <c r="I45" s="73">
        <f>I44</f>
        <v>1200</v>
      </c>
      <c r="K45" s="53"/>
      <c r="L45" s="53"/>
      <c r="M45" s="53"/>
      <c r="N45" s="53"/>
    </row>
    <row r="46" spans="2:14" s="1" customFormat="1" ht="16.5" x14ac:dyDescent="0.3">
      <c r="B46" s="9"/>
      <c r="C46" s="10"/>
      <c r="D46" s="10"/>
      <c r="E46" s="5"/>
      <c r="F46" s="129"/>
      <c r="G46" s="129"/>
      <c r="H46" s="102" t="s">
        <v>32</v>
      </c>
      <c r="I46" s="74">
        <f>I47-I45</f>
        <v>252</v>
      </c>
      <c r="K46" s="53"/>
      <c r="L46" s="53"/>
      <c r="M46" s="53"/>
      <c r="N46" s="53"/>
    </row>
    <row r="47" spans="2:14" s="1" customFormat="1" ht="16.5" x14ac:dyDescent="0.3">
      <c r="B47" s="9"/>
      <c r="F47" s="120"/>
      <c r="G47" s="120"/>
      <c r="H47" s="102" t="s">
        <v>33</v>
      </c>
      <c r="I47" s="74">
        <f>I45*1.21</f>
        <v>1452</v>
      </c>
      <c r="K47" s="53"/>
      <c r="L47" s="53"/>
      <c r="M47" s="53"/>
      <c r="N47" s="53"/>
    </row>
    <row r="48" spans="2:14" s="1" customFormat="1" ht="16.5" x14ac:dyDescent="0.3">
      <c r="B48" s="109"/>
      <c r="C48" s="109"/>
      <c r="D48" s="109"/>
      <c r="E48" s="109"/>
      <c r="F48" s="109"/>
      <c r="G48" s="109"/>
      <c r="H48" s="109"/>
      <c r="I48" s="109"/>
      <c r="J48" s="109"/>
      <c r="K48" s="53"/>
      <c r="L48" s="53"/>
      <c r="M48" s="53"/>
      <c r="N48" s="53"/>
    </row>
    <row r="49" spans="2:15" s="1" customFormat="1" ht="15.6" customHeight="1" x14ac:dyDescent="0.3">
      <c r="B49" s="121" t="s">
        <v>34</v>
      </c>
      <c r="C49" s="121"/>
      <c r="D49" s="121"/>
      <c r="E49" s="121"/>
      <c r="F49" s="121"/>
      <c r="G49" s="121"/>
      <c r="H49" s="121"/>
      <c r="I49" s="121"/>
      <c r="J49" s="121"/>
      <c r="K49" s="121"/>
      <c r="L49" s="121"/>
      <c r="M49" s="121"/>
      <c r="N49" s="121"/>
      <c r="O49" s="121"/>
    </row>
    <row r="50" spans="2:15" s="1" customFormat="1" ht="115.5" x14ac:dyDescent="0.3">
      <c r="B50" s="3" t="s">
        <v>23</v>
      </c>
      <c r="C50" s="3" t="s">
        <v>24</v>
      </c>
      <c r="D50" s="3" t="s">
        <v>92</v>
      </c>
      <c r="E50" s="3" t="s">
        <v>35</v>
      </c>
      <c r="F50" s="3" t="s">
        <v>36</v>
      </c>
      <c r="G50" s="8" t="s">
        <v>88</v>
      </c>
      <c r="H50" s="3" t="s">
        <v>89</v>
      </c>
      <c r="I50" s="3" t="s">
        <v>37</v>
      </c>
      <c r="J50" s="3" t="s">
        <v>38</v>
      </c>
      <c r="K50" s="49" t="s">
        <v>39</v>
      </c>
      <c r="L50" s="49" t="s">
        <v>90</v>
      </c>
      <c r="M50" s="49" t="s">
        <v>40</v>
      </c>
      <c r="N50" s="76" t="s">
        <v>91</v>
      </c>
      <c r="O50" s="3" t="s">
        <v>41</v>
      </c>
    </row>
    <row r="51" spans="2:15" s="1" customFormat="1" ht="16.5" x14ac:dyDescent="0.3">
      <c r="B51" s="11" t="s">
        <v>7</v>
      </c>
      <c r="C51" s="11" t="s">
        <v>8</v>
      </c>
      <c r="D51" s="11" t="s">
        <v>27</v>
      </c>
      <c r="E51" s="11" t="s">
        <v>28</v>
      </c>
      <c r="F51" s="12" t="s">
        <v>29</v>
      </c>
      <c r="G51" s="13" t="s">
        <v>42</v>
      </c>
      <c r="H51" s="14" t="s">
        <v>30</v>
      </c>
      <c r="I51" s="14" t="s">
        <v>43</v>
      </c>
      <c r="J51" s="11" t="s">
        <v>44</v>
      </c>
      <c r="K51" s="50" t="s">
        <v>45</v>
      </c>
      <c r="L51" s="50" t="s">
        <v>46</v>
      </c>
      <c r="M51" s="50" t="s">
        <v>47</v>
      </c>
      <c r="N51" s="77" t="s">
        <v>48</v>
      </c>
      <c r="O51" s="11" t="s">
        <v>49</v>
      </c>
    </row>
    <row r="52" spans="2:15" s="1" customFormat="1" ht="16.5" x14ac:dyDescent="0.3">
      <c r="B52" s="11"/>
      <c r="C52" s="122" t="s">
        <v>50</v>
      </c>
      <c r="D52" s="123"/>
      <c r="E52" s="123"/>
      <c r="F52" s="123"/>
      <c r="G52" s="123"/>
      <c r="H52" s="123"/>
      <c r="I52" s="123"/>
      <c r="J52" s="123"/>
      <c r="K52" s="123"/>
      <c r="L52" s="123"/>
      <c r="M52" s="123"/>
      <c r="N52" s="123"/>
      <c r="O52" s="124"/>
    </row>
    <row r="53" spans="2:15" s="1" customFormat="1" ht="41.25" customHeight="1" x14ac:dyDescent="0.3">
      <c r="B53" s="11" t="s">
        <v>7</v>
      </c>
      <c r="C53" s="15" t="s">
        <v>103</v>
      </c>
      <c r="D53" s="16">
        <v>7900</v>
      </c>
      <c r="E53" s="125"/>
      <c r="F53" s="126"/>
      <c r="G53" s="126"/>
      <c r="H53" s="126"/>
      <c r="I53" s="126"/>
      <c r="J53" s="126"/>
      <c r="K53" s="126"/>
      <c r="L53" s="126"/>
      <c r="M53" s="126"/>
      <c r="N53" s="126"/>
      <c r="O53" s="127"/>
    </row>
    <row r="54" spans="2:15" s="10" customFormat="1" ht="103.5" customHeight="1" x14ac:dyDescent="0.25">
      <c r="B54" s="17" t="s">
        <v>51</v>
      </c>
      <c r="C54" s="31" t="s">
        <v>298</v>
      </c>
      <c r="D54" s="11"/>
      <c r="E54" s="11" t="s">
        <v>299</v>
      </c>
      <c r="F54" s="47" t="s">
        <v>300</v>
      </c>
      <c r="G54" s="47">
        <f>H54</f>
        <v>47</v>
      </c>
      <c r="H54" s="47">
        <v>47</v>
      </c>
      <c r="I54" s="13" t="s">
        <v>301</v>
      </c>
      <c r="J54" s="48">
        <f>K54</f>
        <v>756</v>
      </c>
      <c r="K54" s="48">
        <v>756</v>
      </c>
      <c r="L54" s="51">
        <f>H54*K54</f>
        <v>35532</v>
      </c>
      <c r="M54" s="51">
        <f>K54*1.05</f>
        <v>793.80000000000007</v>
      </c>
      <c r="N54" s="78">
        <f>H54*M54</f>
        <v>37308.600000000006</v>
      </c>
      <c r="O54" s="44" t="s">
        <v>302</v>
      </c>
    </row>
    <row r="55" spans="2:15" s="10" customFormat="1" ht="106.5" customHeight="1" x14ac:dyDescent="0.25">
      <c r="B55" s="18" t="s">
        <v>52</v>
      </c>
      <c r="C55" s="31" t="s">
        <v>303</v>
      </c>
      <c r="D55" s="11"/>
      <c r="E55" s="11" t="s">
        <v>299</v>
      </c>
      <c r="F55" s="47" t="s">
        <v>304</v>
      </c>
      <c r="G55" s="47">
        <f>H55</f>
        <v>6</v>
      </c>
      <c r="H55" s="47">
        <v>6</v>
      </c>
      <c r="I55" s="13" t="s">
        <v>461</v>
      </c>
      <c r="J55" s="48">
        <f>K55</f>
        <v>128</v>
      </c>
      <c r="K55" s="48">
        <v>128</v>
      </c>
      <c r="L55" s="83">
        <f t="shared" ref="L55:L150" si="0">H55*K55</f>
        <v>768</v>
      </c>
      <c r="M55" s="51">
        <f t="shared" ref="M55:M86" si="1">K55*1.05</f>
        <v>134.4</v>
      </c>
      <c r="N55" s="79">
        <f t="shared" ref="N55:N150" si="2">H55*M55</f>
        <v>806.40000000000009</v>
      </c>
      <c r="O55" s="44" t="s">
        <v>305</v>
      </c>
    </row>
    <row r="56" spans="2:15" s="10" customFormat="1" ht="16.5" x14ac:dyDescent="0.25">
      <c r="B56" s="28" t="s">
        <v>8</v>
      </c>
      <c r="C56" s="32" t="s">
        <v>104</v>
      </c>
      <c r="D56" s="29">
        <v>116600</v>
      </c>
      <c r="E56" s="107"/>
      <c r="F56" s="105"/>
      <c r="G56" s="105"/>
      <c r="H56" s="105"/>
      <c r="I56" s="105"/>
      <c r="J56" s="105"/>
      <c r="K56" s="105"/>
      <c r="L56" s="105"/>
      <c r="M56" s="105"/>
      <c r="N56" s="105"/>
      <c r="O56" s="108"/>
    </row>
    <row r="57" spans="2:15" s="10" customFormat="1" ht="98.25" customHeight="1" x14ac:dyDescent="0.25">
      <c r="B57" s="30" t="s">
        <v>53</v>
      </c>
      <c r="C57" s="31" t="s">
        <v>306</v>
      </c>
      <c r="D57" s="56"/>
      <c r="E57" s="11" t="s">
        <v>299</v>
      </c>
      <c r="F57" s="47" t="s">
        <v>307</v>
      </c>
      <c r="G57" s="47">
        <f t="shared" ref="G57:G58" si="3">H57</f>
        <v>99</v>
      </c>
      <c r="H57" s="13">
        <v>99</v>
      </c>
      <c r="I57" s="13" t="s">
        <v>301</v>
      </c>
      <c r="J57" s="48">
        <f t="shared" ref="J57:J58" si="4">K57</f>
        <v>1944</v>
      </c>
      <c r="K57" s="52">
        <v>1944</v>
      </c>
      <c r="L57" s="52">
        <f t="shared" ref="L57:L58" si="5">H57*K57</f>
        <v>192456</v>
      </c>
      <c r="M57" s="52">
        <f t="shared" si="1"/>
        <v>2041.2</v>
      </c>
      <c r="N57" s="52">
        <f t="shared" ref="N57:N58" si="6">H57*M57</f>
        <v>202078.80000000002</v>
      </c>
      <c r="O57" s="57" t="s">
        <v>310</v>
      </c>
    </row>
    <row r="58" spans="2:15" s="10" customFormat="1" ht="98.25" customHeight="1" x14ac:dyDescent="0.25">
      <c r="B58" s="30" t="s">
        <v>64</v>
      </c>
      <c r="C58" s="31" t="s">
        <v>308</v>
      </c>
      <c r="D58" s="56"/>
      <c r="E58" s="11" t="s">
        <v>299</v>
      </c>
      <c r="F58" s="47" t="s">
        <v>309</v>
      </c>
      <c r="G58" s="47">
        <f t="shared" si="3"/>
        <v>8</v>
      </c>
      <c r="H58" s="47">
        <v>8</v>
      </c>
      <c r="I58" s="13" t="s">
        <v>301</v>
      </c>
      <c r="J58" s="48">
        <f t="shared" si="4"/>
        <v>128</v>
      </c>
      <c r="K58" s="52">
        <v>128</v>
      </c>
      <c r="L58" s="52">
        <f t="shared" si="5"/>
        <v>1024</v>
      </c>
      <c r="M58" s="51">
        <f t="shared" si="1"/>
        <v>134.4</v>
      </c>
      <c r="N58" s="52">
        <f t="shared" si="6"/>
        <v>1075.2</v>
      </c>
      <c r="O58" s="44" t="s">
        <v>311</v>
      </c>
    </row>
    <row r="59" spans="2:15" s="10" customFormat="1" ht="24.75" customHeight="1" x14ac:dyDescent="0.25">
      <c r="B59" s="37" t="s">
        <v>27</v>
      </c>
      <c r="C59" s="38" t="s">
        <v>105</v>
      </c>
      <c r="D59" s="36">
        <v>16500</v>
      </c>
      <c r="E59" s="107"/>
      <c r="F59" s="105"/>
      <c r="G59" s="105"/>
      <c r="H59" s="105"/>
      <c r="I59" s="105"/>
      <c r="J59" s="105"/>
      <c r="K59" s="105"/>
      <c r="L59" s="105"/>
      <c r="M59" s="105"/>
      <c r="N59" s="105"/>
      <c r="O59" s="108"/>
    </row>
    <row r="60" spans="2:15" s="10" customFormat="1" ht="95.25" customHeight="1" x14ac:dyDescent="0.25">
      <c r="B60" s="22" t="s">
        <v>55</v>
      </c>
      <c r="C60" s="31" t="s">
        <v>312</v>
      </c>
      <c r="D60" s="56"/>
      <c r="E60" s="11" t="s">
        <v>299</v>
      </c>
      <c r="F60" s="47" t="s">
        <v>307</v>
      </c>
      <c r="G60" s="47">
        <f t="shared" ref="G60:G61" si="7">H60</f>
        <v>15</v>
      </c>
      <c r="H60" s="47">
        <v>15</v>
      </c>
      <c r="I60" s="13" t="s">
        <v>301</v>
      </c>
      <c r="J60" s="48">
        <f t="shared" ref="J60" si="8">K60</f>
        <v>2160</v>
      </c>
      <c r="K60" s="52">
        <v>2160</v>
      </c>
      <c r="L60" s="52">
        <f t="shared" ref="L60:L61" si="9">H60*K60</f>
        <v>32400</v>
      </c>
      <c r="M60" s="52">
        <f t="shared" si="1"/>
        <v>2268</v>
      </c>
      <c r="N60" s="52">
        <f t="shared" ref="N60:N61" si="10">H60*M60</f>
        <v>34020</v>
      </c>
      <c r="O60" s="44" t="s">
        <v>464</v>
      </c>
    </row>
    <row r="61" spans="2:15" s="10" customFormat="1" ht="96" customHeight="1" x14ac:dyDescent="0.25">
      <c r="B61" s="22" t="s">
        <v>56</v>
      </c>
      <c r="C61" s="31" t="s">
        <v>313</v>
      </c>
      <c r="D61" s="58"/>
      <c r="E61" s="11" t="s">
        <v>299</v>
      </c>
      <c r="F61" s="47" t="s">
        <v>304</v>
      </c>
      <c r="G61" s="47">
        <f t="shared" si="7"/>
        <v>8</v>
      </c>
      <c r="H61" s="47">
        <v>8</v>
      </c>
      <c r="I61" s="13" t="s">
        <v>301</v>
      </c>
      <c r="J61" s="48">
        <v>128</v>
      </c>
      <c r="K61" s="52">
        <v>128</v>
      </c>
      <c r="L61" s="52">
        <f t="shared" si="9"/>
        <v>1024</v>
      </c>
      <c r="M61" s="51">
        <f t="shared" si="1"/>
        <v>134.4</v>
      </c>
      <c r="N61" s="52">
        <f t="shared" si="10"/>
        <v>1075.2</v>
      </c>
      <c r="O61" s="44" t="s">
        <v>314</v>
      </c>
    </row>
    <row r="62" spans="2:15" s="10" customFormat="1" ht="24" customHeight="1" x14ac:dyDescent="0.25">
      <c r="B62" s="39" t="s">
        <v>28</v>
      </c>
      <c r="C62" s="33" t="s">
        <v>120</v>
      </c>
      <c r="D62" s="34">
        <v>6800</v>
      </c>
      <c r="E62" s="107"/>
      <c r="F62" s="105"/>
      <c r="G62" s="105"/>
      <c r="H62" s="105"/>
      <c r="I62" s="105"/>
      <c r="J62" s="105"/>
      <c r="K62" s="105"/>
      <c r="L62" s="105"/>
      <c r="M62" s="105"/>
      <c r="N62" s="105"/>
      <c r="O62" s="108"/>
    </row>
    <row r="63" spans="2:15" s="10" customFormat="1" ht="49.5" x14ac:dyDescent="0.25">
      <c r="B63" s="40" t="s">
        <v>57</v>
      </c>
      <c r="C63" s="31" t="s">
        <v>315</v>
      </c>
      <c r="D63" s="56"/>
      <c r="E63" s="11" t="s">
        <v>299</v>
      </c>
      <c r="F63" s="47" t="s">
        <v>300</v>
      </c>
      <c r="G63" s="47">
        <f t="shared" ref="G63:G64" si="11">H63</f>
        <v>41</v>
      </c>
      <c r="H63" s="47">
        <v>41</v>
      </c>
      <c r="I63" s="13" t="s">
        <v>301</v>
      </c>
      <c r="J63" s="48">
        <f t="shared" ref="J63:J64" si="12">K63</f>
        <v>360</v>
      </c>
      <c r="K63" s="82">
        <v>360</v>
      </c>
      <c r="L63" s="75">
        <f t="shared" ref="L63:L64" si="13">H63*K63</f>
        <v>14760</v>
      </c>
      <c r="M63" s="52">
        <f t="shared" si="1"/>
        <v>378</v>
      </c>
      <c r="N63" s="75">
        <f t="shared" ref="N63:N64" si="14">H63*M63</f>
        <v>15498</v>
      </c>
      <c r="O63" s="44" t="s">
        <v>317</v>
      </c>
    </row>
    <row r="64" spans="2:15" s="10" customFormat="1" ht="66" x14ac:dyDescent="0.25">
      <c r="B64" s="40" t="s">
        <v>174</v>
      </c>
      <c r="C64" s="31" t="s">
        <v>316</v>
      </c>
      <c r="D64" s="56"/>
      <c r="E64" s="11" t="s">
        <v>299</v>
      </c>
      <c r="F64" s="47" t="s">
        <v>304</v>
      </c>
      <c r="G64" s="47">
        <f t="shared" si="11"/>
        <v>8</v>
      </c>
      <c r="H64" s="59">
        <v>8</v>
      </c>
      <c r="I64" s="13" t="s">
        <v>301</v>
      </c>
      <c r="J64" s="48">
        <f t="shared" si="12"/>
        <v>128</v>
      </c>
      <c r="K64" s="82">
        <v>128</v>
      </c>
      <c r="L64" s="75">
        <f t="shared" si="13"/>
        <v>1024</v>
      </c>
      <c r="M64" s="51">
        <f t="shared" si="1"/>
        <v>134.4</v>
      </c>
      <c r="N64" s="75">
        <f t="shared" si="14"/>
        <v>1075.2</v>
      </c>
      <c r="O64" s="44" t="s">
        <v>318</v>
      </c>
    </row>
    <row r="65" spans="2:15" s="10" customFormat="1" ht="24" customHeight="1" x14ac:dyDescent="0.25">
      <c r="B65" s="39" t="s">
        <v>29</v>
      </c>
      <c r="C65" s="33" t="s">
        <v>121</v>
      </c>
      <c r="D65" s="34">
        <v>22000</v>
      </c>
      <c r="E65" s="107"/>
      <c r="F65" s="105"/>
      <c r="G65" s="105"/>
      <c r="H65" s="105"/>
      <c r="I65" s="105"/>
      <c r="J65" s="105"/>
      <c r="K65" s="105"/>
      <c r="L65" s="105"/>
      <c r="M65" s="105"/>
      <c r="N65" s="105"/>
      <c r="O65" s="108"/>
    </row>
    <row r="66" spans="2:15" s="10" customFormat="1" ht="49.5" x14ac:dyDescent="0.25">
      <c r="B66" s="40" t="s">
        <v>58</v>
      </c>
      <c r="C66" s="31" t="s">
        <v>319</v>
      </c>
      <c r="D66" s="56"/>
      <c r="E66" s="11" t="s">
        <v>299</v>
      </c>
      <c r="F66" s="47" t="s">
        <v>307</v>
      </c>
      <c r="G66" s="47">
        <f t="shared" ref="G66:G67" si="15">H66</f>
        <v>20</v>
      </c>
      <c r="H66" s="47">
        <v>20</v>
      </c>
      <c r="I66" s="13" t="s">
        <v>301</v>
      </c>
      <c r="J66" s="48">
        <f t="shared" ref="J66:J67" si="16">K66</f>
        <v>4452</v>
      </c>
      <c r="K66" s="82">
        <v>4452</v>
      </c>
      <c r="L66" s="75">
        <f t="shared" ref="L66:L67" si="17">H66*K66</f>
        <v>89040</v>
      </c>
      <c r="M66" s="52">
        <f t="shared" si="1"/>
        <v>4674.6000000000004</v>
      </c>
      <c r="N66" s="75">
        <f t="shared" ref="N66:N67" si="18">H66*M66</f>
        <v>93492</v>
      </c>
      <c r="O66" s="44" t="s">
        <v>465</v>
      </c>
    </row>
    <row r="67" spans="2:15" s="10" customFormat="1" ht="66" x14ac:dyDescent="0.25">
      <c r="B67" s="40" t="s">
        <v>59</v>
      </c>
      <c r="C67" s="31" t="s">
        <v>320</v>
      </c>
      <c r="D67" s="56"/>
      <c r="E67" s="11" t="s">
        <v>299</v>
      </c>
      <c r="F67" s="47" t="s">
        <v>309</v>
      </c>
      <c r="G67" s="47">
        <f t="shared" si="15"/>
        <v>6</v>
      </c>
      <c r="H67" s="47">
        <v>6</v>
      </c>
      <c r="I67" s="13" t="s">
        <v>301</v>
      </c>
      <c r="J67" s="48">
        <f t="shared" si="16"/>
        <v>128</v>
      </c>
      <c r="K67" s="82">
        <v>128</v>
      </c>
      <c r="L67" s="75">
        <f t="shared" si="17"/>
        <v>768</v>
      </c>
      <c r="M67" s="51">
        <f t="shared" si="1"/>
        <v>134.4</v>
      </c>
      <c r="N67" s="75">
        <f t="shared" si="18"/>
        <v>806.40000000000009</v>
      </c>
      <c r="O67" s="44" t="s">
        <v>321</v>
      </c>
    </row>
    <row r="68" spans="2:15" s="10" customFormat="1" ht="24" customHeight="1" x14ac:dyDescent="0.25">
      <c r="B68" s="39" t="s">
        <v>42</v>
      </c>
      <c r="C68" s="33" t="s">
        <v>122</v>
      </c>
      <c r="D68" s="34">
        <v>4400</v>
      </c>
      <c r="E68" s="107"/>
      <c r="F68" s="105"/>
      <c r="G68" s="105"/>
      <c r="H68" s="105"/>
      <c r="I68" s="105"/>
      <c r="J68" s="105"/>
      <c r="K68" s="105"/>
      <c r="L68" s="105"/>
      <c r="M68" s="105"/>
      <c r="N68" s="105"/>
      <c r="O68" s="108"/>
    </row>
    <row r="69" spans="2:15" s="10" customFormat="1" ht="66" x14ac:dyDescent="0.25">
      <c r="B69" s="40" t="s">
        <v>175</v>
      </c>
      <c r="C69" s="31" t="s">
        <v>322</v>
      </c>
      <c r="D69" s="56"/>
      <c r="E69" s="11" t="s">
        <v>299</v>
      </c>
      <c r="F69" s="47" t="s">
        <v>300</v>
      </c>
      <c r="G69" s="47">
        <f t="shared" ref="G69:G71" si="19">H69</f>
        <v>29</v>
      </c>
      <c r="H69" s="13">
        <v>29</v>
      </c>
      <c r="I69" s="13" t="s">
        <v>301</v>
      </c>
      <c r="J69" s="48">
        <f t="shared" ref="J69:J70" si="20">K69</f>
        <v>714</v>
      </c>
      <c r="K69" s="82">
        <v>714</v>
      </c>
      <c r="L69" s="75">
        <f t="shared" ref="L69:L71" si="21">H69*K69</f>
        <v>20706</v>
      </c>
      <c r="M69" s="52">
        <f t="shared" si="1"/>
        <v>749.7</v>
      </c>
      <c r="N69" s="75">
        <f t="shared" ref="N69:N71" si="22">H69*M69</f>
        <v>21741.300000000003</v>
      </c>
      <c r="O69" s="44" t="s">
        <v>446</v>
      </c>
    </row>
    <row r="70" spans="2:15" s="10" customFormat="1" ht="82.5" x14ac:dyDescent="0.25">
      <c r="B70" s="40" t="s">
        <v>176</v>
      </c>
      <c r="C70" s="31" t="s">
        <v>323</v>
      </c>
      <c r="D70" s="56"/>
      <c r="E70" s="11" t="s">
        <v>299</v>
      </c>
      <c r="F70" s="60" t="s">
        <v>304</v>
      </c>
      <c r="G70" s="47">
        <f t="shared" si="19"/>
        <v>8</v>
      </c>
      <c r="H70" s="61">
        <v>8</v>
      </c>
      <c r="I70" s="13" t="s">
        <v>462</v>
      </c>
      <c r="J70" s="48">
        <f t="shared" si="20"/>
        <v>143</v>
      </c>
      <c r="K70" s="82">
        <v>143</v>
      </c>
      <c r="L70" s="75">
        <f t="shared" si="21"/>
        <v>1144</v>
      </c>
      <c r="M70" s="51">
        <f t="shared" si="1"/>
        <v>150.15</v>
      </c>
      <c r="N70" s="75">
        <f t="shared" si="22"/>
        <v>1201.2</v>
      </c>
      <c r="O70" s="44" t="s">
        <v>447</v>
      </c>
    </row>
    <row r="71" spans="2:15" s="10" customFormat="1" ht="66" x14ac:dyDescent="0.25">
      <c r="B71" s="40" t="s">
        <v>326</v>
      </c>
      <c r="C71" s="31" t="s">
        <v>324</v>
      </c>
      <c r="D71" s="56"/>
      <c r="E71" s="12" t="s">
        <v>299</v>
      </c>
      <c r="F71" s="47" t="s">
        <v>345</v>
      </c>
      <c r="G71" s="47">
        <f t="shared" si="19"/>
        <v>8</v>
      </c>
      <c r="H71" s="61">
        <v>8</v>
      </c>
      <c r="I71" s="13" t="s">
        <v>462</v>
      </c>
      <c r="J71" s="48">
        <f>K71</f>
        <v>143</v>
      </c>
      <c r="K71" s="82">
        <v>143</v>
      </c>
      <c r="L71" s="75">
        <f t="shared" si="21"/>
        <v>1144</v>
      </c>
      <c r="M71" s="51">
        <f t="shared" si="1"/>
        <v>150.15</v>
      </c>
      <c r="N71" s="75">
        <f t="shared" si="22"/>
        <v>1201.2</v>
      </c>
      <c r="O71" s="44" t="s">
        <v>448</v>
      </c>
    </row>
    <row r="72" spans="2:15" s="10" customFormat="1" ht="24" customHeight="1" x14ac:dyDescent="0.25">
      <c r="B72" s="39" t="s">
        <v>30</v>
      </c>
      <c r="C72" s="33" t="s">
        <v>123</v>
      </c>
      <c r="D72" s="34">
        <v>1300</v>
      </c>
      <c r="E72" s="107"/>
      <c r="F72" s="105"/>
      <c r="G72" s="105"/>
      <c r="H72" s="105"/>
      <c r="I72" s="105"/>
      <c r="J72" s="105"/>
      <c r="K72" s="105"/>
      <c r="L72" s="105"/>
      <c r="M72" s="105"/>
      <c r="N72" s="105"/>
      <c r="O72" s="108"/>
    </row>
    <row r="73" spans="2:15" s="10" customFormat="1" ht="49.5" x14ac:dyDescent="0.25">
      <c r="B73" s="40" t="s">
        <v>177</v>
      </c>
      <c r="C73" s="31" t="s">
        <v>327</v>
      </c>
      <c r="D73" s="56"/>
      <c r="E73" s="11" t="s">
        <v>299</v>
      </c>
      <c r="F73" s="47" t="s">
        <v>300</v>
      </c>
      <c r="G73" s="47">
        <f t="shared" ref="G73:G75" si="23">H73</f>
        <v>14</v>
      </c>
      <c r="H73" s="13">
        <v>14</v>
      </c>
      <c r="I73" s="13" t="s">
        <v>301</v>
      </c>
      <c r="J73" s="48">
        <f t="shared" ref="J73:J75" si="24">K73</f>
        <v>832</v>
      </c>
      <c r="K73" s="82">
        <v>832</v>
      </c>
      <c r="L73" s="75">
        <f t="shared" ref="L73:L75" si="25">H73*K73</f>
        <v>11648</v>
      </c>
      <c r="M73" s="52">
        <f t="shared" si="1"/>
        <v>873.6</v>
      </c>
      <c r="N73" s="75">
        <f t="shared" ref="N73:N74" si="26">H73*M73</f>
        <v>12230.4</v>
      </c>
      <c r="O73" s="44" t="s">
        <v>331</v>
      </c>
    </row>
    <row r="74" spans="2:15" s="10" customFormat="1" ht="82.5" x14ac:dyDescent="0.25">
      <c r="B74" s="40" t="s">
        <v>178</v>
      </c>
      <c r="C74" s="31" t="s">
        <v>328</v>
      </c>
      <c r="D74" s="56"/>
      <c r="E74" s="11" t="s">
        <v>299</v>
      </c>
      <c r="F74" s="47" t="s">
        <v>304</v>
      </c>
      <c r="G74" s="47">
        <f t="shared" si="23"/>
        <v>8</v>
      </c>
      <c r="H74" s="47">
        <v>8</v>
      </c>
      <c r="I74" s="13" t="s">
        <v>463</v>
      </c>
      <c r="J74" s="48">
        <f t="shared" si="24"/>
        <v>128</v>
      </c>
      <c r="K74" s="82">
        <v>128</v>
      </c>
      <c r="L74" s="75">
        <f t="shared" si="25"/>
        <v>1024</v>
      </c>
      <c r="M74" s="51">
        <f t="shared" si="1"/>
        <v>134.4</v>
      </c>
      <c r="N74" s="75">
        <f t="shared" si="26"/>
        <v>1075.2</v>
      </c>
      <c r="O74" s="44" t="s">
        <v>332</v>
      </c>
    </row>
    <row r="75" spans="2:15" s="10" customFormat="1" ht="66" x14ac:dyDescent="0.25">
      <c r="B75" s="40" t="s">
        <v>330</v>
      </c>
      <c r="C75" s="31" t="s">
        <v>329</v>
      </c>
      <c r="D75" s="56"/>
      <c r="E75" s="11" t="s">
        <v>299</v>
      </c>
      <c r="F75" s="47" t="s">
        <v>325</v>
      </c>
      <c r="G75" s="47">
        <f t="shared" si="23"/>
        <v>8</v>
      </c>
      <c r="H75" s="47">
        <v>8</v>
      </c>
      <c r="I75" s="13" t="s">
        <v>301</v>
      </c>
      <c r="J75" s="48">
        <f t="shared" si="24"/>
        <v>108</v>
      </c>
      <c r="K75" s="82">
        <v>108</v>
      </c>
      <c r="L75" s="75">
        <f t="shared" si="25"/>
        <v>864</v>
      </c>
      <c r="M75" s="51">
        <f t="shared" si="1"/>
        <v>113.4</v>
      </c>
      <c r="N75" s="75">
        <f>H75*M75</f>
        <v>907.2</v>
      </c>
      <c r="O75" s="44" t="s">
        <v>333</v>
      </c>
    </row>
    <row r="76" spans="2:15" s="10" customFormat="1" ht="33.75" customHeight="1" x14ac:dyDescent="0.25">
      <c r="B76" s="39" t="s">
        <v>43</v>
      </c>
      <c r="C76" s="33" t="s">
        <v>124</v>
      </c>
      <c r="D76" s="34">
        <v>48000</v>
      </c>
      <c r="E76" s="107"/>
      <c r="F76" s="105"/>
      <c r="G76" s="105"/>
      <c r="H76" s="105"/>
      <c r="I76" s="105"/>
      <c r="J76" s="105"/>
      <c r="K76" s="105"/>
      <c r="L76" s="105"/>
      <c r="M76" s="105"/>
      <c r="N76" s="105"/>
      <c r="O76" s="108"/>
    </row>
    <row r="77" spans="2:15" s="10" customFormat="1" ht="66" x14ac:dyDescent="0.25">
      <c r="B77" s="40" t="s">
        <v>179</v>
      </c>
      <c r="C77" s="31" t="s">
        <v>334</v>
      </c>
      <c r="D77" s="56"/>
      <c r="E77" s="11" t="s">
        <v>299</v>
      </c>
      <c r="F77" s="88" t="s">
        <v>335</v>
      </c>
      <c r="G77" s="47">
        <f t="shared" ref="G77:G79" si="27">H77</f>
        <v>50</v>
      </c>
      <c r="H77" s="13">
        <v>50</v>
      </c>
      <c r="I77" s="13" t="s">
        <v>301</v>
      </c>
      <c r="J77" s="48">
        <f t="shared" ref="J77:J79" si="28">K77</f>
        <v>5000</v>
      </c>
      <c r="K77" s="82">
        <v>5000</v>
      </c>
      <c r="L77" s="75">
        <f t="shared" ref="L77:L79" si="29">H77*K77</f>
        <v>250000</v>
      </c>
      <c r="M77" s="52">
        <f t="shared" si="1"/>
        <v>5250</v>
      </c>
      <c r="N77" s="75">
        <f t="shared" ref="N77:N79" si="30">H77*M77</f>
        <v>262500</v>
      </c>
      <c r="O77" s="44" t="s">
        <v>338</v>
      </c>
    </row>
    <row r="78" spans="2:15" s="10" customFormat="1" ht="66" x14ac:dyDescent="0.25">
      <c r="B78" s="40" t="s">
        <v>180</v>
      </c>
      <c r="C78" s="31" t="s">
        <v>336</v>
      </c>
      <c r="D78" s="56"/>
      <c r="E78" s="11" t="s">
        <v>299</v>
      </c>
      <c r="F78" s="47" t="s">
        <v>304</v>
      </c>
      <c r="G78" s="47">
        <f t="shared" si="27"/>
        <v>8</v>
      </c>
      <c r="H78" s="47">
        <v>8</v>
      </c>
      <c r="I78" s="13" t="s">
        <v>301</v>
      </c>
      <c r="J78" s="48">
        <f t="shared" si="28"/>
        <v>128</v>
      </c>
      <c r="K78" s="82">
        <v>128</v>
      </c>
      <c r="L78" s="75">
        <f t="shared" si="29"/>
        <v>1024</v>
      </c>
      <c r="M78" s="51">
        <f t="shared" si="1"/>
        <v>134.4</v>
      </c>
      <c r="N78" s="75">
        <f t="shared" si="30"/>
        <v>1075.2</v>
      </c>
      <c r="O78" s="44" t="s">
        <v>339</v>
      </c>
    </row>
    <row r="79" spans="2:15" s="10" customFormat="1" ht="66" x14ac:dyDescent="0.25">
      <c r="B79" s="40" t="s">
        <v>346</v>
      </c>
      <c r="C79" s="31" t="s">
        <v>337</v>
      </c>
      <c r="D79" s="56"/>
      <c r="E79" s="11" t="s">
        <v>299</v>
      </c>
      <c r="F79" s="47" t="s">
        <v>325</v>
      </c>
      <c r="G79" s="47">
        <f t="shared" si="27"/>
        <v>8</v>
      </c>
      <c r="H79" s="47">
        <v>8</v>
      </c>
      <c r="I79" s="13" t="s">
        <v>301</v>
      </c>
      <c r="J79" s="48">
        <f t="shared" si="28"/>
        <v>108</v>
      </c>
      <c r="K79" s="82">
        <v>108</v>
      </c>
      <c r="L79" s="75">
        <f t="shared" si="29"/>
        <v>864</v>
      </c>
      <c r="M79" s="51">
        <f t="shared" si="1"/>
        <v>113.4</v>
      </c>
      <c r="N79" s="75">
        <f t="shared" si="30"/>
        <v>907.2</v>
      </c>
      <c r="O79" s="44" t="s">
        <v>340</v>
      </c>
    </row>
    <row r="80" spans="2:15" s="10" customFormat="1" ht="36" customHeight="1" x14ac:dyDescent="0.25">
      <c r="B80" s="39" t="s">
        <v>44</v>
      </c>
      <c r="C80" s="33" t="s">
        <v>125</v>
      </c>
      <c r="D80" s="34">
        <v>5800</v>
      </c>
      <c r="E80" s="107"/>
      <c r="F80" s="105"/>
      <c r="G80" s="105"/>
      <c r="H80" s="105"/>
      <c r="I80" s="105"/>
      <c r="J80" s="105"/>
      <c r="K80" s="105"/>
      <c r="L80" s="105"/>
      <c r="M80" s="105"/>
      <c r="N80" s="105"/>
      <c r="O80" s="108"/>
    </row>
    <row r="81" spans="2:15" s="10" customFormat="1" ht="49.5" x14ac:dyDescent="0.25">
      <c r="B81" s="40" t="s">
        <v>181</v>
      </c>
      <c r="C81" s="31" t="s">
        <v>341</v>
      </c>
      <c r="D81" s="56"/>
      <c r="E81" s="11" t="s">
        <v>299</v>
      </c>
      <c r="F81" s="47" t="s">
        <v>300</v>
      </c>
      <c r="G81" s="47">
        <f t="shared" ref="G81:G83" si="31">H81</f>
        <v>35</v>
      </c>
      <c r="H81" s="13">
        <v>35</v>
      </c>
      <c r="I81" s="13" t="s">
        <v>301</v>
      </c>
      <c r="J81" s="48">
        <f t="shared" ref="J81:J83" si="32">K81</f>
        <v>548</v>
      </c>
      <c r="K81" s="82">
        <v>548</v>
      </c>
      <c r="L81" s="75">
        <f t="shared" ref="L81:L83" si="33">H81*K81</f>
        <v>19180</v>
      </c>
      <c r="M81" s="52">
        <f t="shared" si="1"/>
        <v>575.4</v>
      </c>
      <c r="N81" s="75">
        <f t="shared" ref="N81:N83" si="34">H81*M81</f>
        <v>20139</v>
      </c>
      <c r="O81" s="44" t="s">
        <v>449</v>
      </c>
    </row>
    <row r="82" spans="2:15" s="10" customFormat="1" ht="66" x14ac:dyDescent="0.25">
      <c r="B82" s="40" t="s">
        <v>182</v>
      </c>
      <c r="C82" s="31" t="s">
        <v>342</v>
      </c>
      <c r="D82" s="56"/>
      <c r="E82" s="11" t="s">
        <v>299</v>
      </c>
      <c r="F82" s="47" t="s">
        <v>343</v>
      </c>
      <c r="G82" s="47">
        <f t="shared" si="31"/>
        <v>6</v>
      </c>
      <c r="H82" s="47">
        <v>6</v>
      </c>
      <c r="I82" s="13" t="s">
        <v>301</v>
      </c>
      <c r="J82" s="48">
        <f t="shared" si="32"/>
        <v>128</v>
      </c>
      <c r="K82" s="82">
        <v>128</v>
      </c>
      <c r="L82" s="75">
        <f t="shared" si="33"/>
        <v>768</v>
      </c>
      <c r="M82" s="51">
        <f t="shared" si="1"/>
        <v>134.4</v>
      </c>
      <c r="N82" s="75">
        <f t="shared" si="34"/>
        <v>806.40000000000009</v>
      </c>
      <c r="O82" s="44" t="s">
        <v>450</v>
      </c>
    </row>
    <row r="83" spans="2:15" s="10" customFormat="1" ht="66" x14ac:dyDescent="0.25">
      <c r="B83" s="40" t="s">
        <v>347</v>
      </c>
      <c r="C83" s="31" t="s">
        <v>344</v>
      </c>
      <c r="D83" s="56"/>
      <c r="E83" s="11" t="s">
        <v>299</v>
      </c>
      <c r="F83" s="47" t="s">
        <v>345</v>
      </c>
      <c r="G83" s="47">
        <f t="shared" si="31"/>
        <v>8</v>
      </c>
      <c r="H83" s="47">
        <v>8</v>
      </c>
      <c r="I83" s="13" t="s">
        <v>301</v>
      </c>
      <c r="J83" s="48">
        <f t="shared" si="32"/>
        <v>108</v>
      </c>
      <c r="K83" s="82">
        <v>108</v>
      </c>
      <c r="L83" s="75">
        <f t="shared" si="33"/>
        <v>864</v>
      </c>
      <c r="M83" s="51">
        <f t="shared" si="1"/>
        <v>113.4</v>
      </c>
      <c r="N83" s="75">
        <f t="shared" si="34"/>
        <v>907.2</v>
      </c>
      <c r="O83" s="44" t="s">
        <v>451</v>
      </c>
    </row>
    <row r="84" spans="2:15" s="10" customFormat="1" ht="32.25" customHeight="1" x14ac:dyDescent="0.25">
      <c r="B84" s="39" t="s">
        <v>45</v>
      </c>
      <c r="C84" s="33" t="s">
        <v>126</v>
      </c>
      <c r="D84" s="34">
        <v>28400</v>
      </c>
      <c r="E84" s="107"/>
      <c r="F84" s="105"/>
      <c r="G84" s="105"/>
      <c r="H84" s="105"/>
      <c r="I84" s="105"/>
      <c r="J84" s="105"/>
      <c r="K84" s="105"/>
      <c r="L84" s="105"/>
      <c r="M84" s="105"/>
      <c r="N84" s="105"/>
      <c r="O84" s="108"/>
    </row>
    <row r="85" spans="2:15" s="10" customFormat="1" ht="66" x14ac:dyDescent="0.25">
      <c r="B85" s="40" t="s">
        <v>183</v>
      </c>
      <c r="C85" s="31" t="s">
        <v>350</v>
      </c>
      <c r="D85" s="56"/>
      <c r="E85" s="11" t="s">
        <v>299</v>
      </c>
      <c r="F85" s="88" t="s">
        <v>307</v>
      </c>
      <c r="G85" s="47">
        <f t="shared" ref="G85:G86" si="35">H85</f>
        <v>25</v>
      </c>
      <c r="H85" s="13">
        <v>25</v>
      </c>
      <c r="I85" s="13" t="s">
        <v>301</v>
      </c>
      <c r="J85" s="48">
        <f t="shared" ref="J85:J86" si="36">K85</f>
        <v>3456</v>
      </c>
      <c r="K85" s="82">
        <v>3456</v>
      </c>
      <c r="L85" s="75">
        <f t="shared" ref="L85:L86" si="37">H85*K85</f>
        <v>86400</v>
      </c>
      <c r="M85" s="52">
        <f t="shared" si="1"/>
        <v>3628.8</v>
      </c>
      <c r="N85" s="75">
        <f t="shared" ref="N85:N86" si="38">H85*M85</f>
        <v>90720</v>
      </c>
      <c r="O85" s="44" t="s">
        <v>348</v>
      </c>
    </row>
    <row r="86" spans="2:15" s="10" customFormat="1" ht="66" x14ac:dyDescent="0.25">
      <c r="B86" s="40" t="s">
        <v>184</v>
      </c>
      <c r="C86" s="31" t="s">
        <v>351</v>
      </c>
      <c r="D86" s="56"/>
      <c r="E86" s="11" t="s">
        <v>299</v>
      </c>
      <c r="F86" s="47" t="s">
        <v>309</v>
      </c>
      <c r="G86" s="47">
        <f t="shared" si="35"/>
        <v>8</v>
      </c>
      <c r="H86" s="47">
        <v>8</v>
      </c>
      <c r="I86" s="13" t="s">
        <v>301</v>
      </c>
      <c r="J86" s="48">
        <f t="shared" si="36"/>
        <v>128</v>
      </c>
      <c r="K86" s="82">
        <v>128</v>
      </c>
      <c r="L86" s="75">
        <f t="shared" si="37"/>
        <v>1024</v>
      </c>
      <c r="M86" s="51">
        <f t="shared" si="1"/>
        <v>134.4</v>
      </c>
      <c r="N86" s="75">
        <f t="shared" si="38"/>
        <v>1075.2</v>
      </c>
      <c r="O86" s="44" t="s">
        <v>349</v>
      </c>
    </row>
    <row r="87" spans="2:15" s="10" customFormat="1" ht="54" customHeight="1" x14ac:dyDescent="0.25">
      <c r="B87" s="39" t="s">
        <v>46</v>
      </c>
      <c r="C87" s="33" t="s">
        <v>127</v>
      </c>
      <c r="D87" s="34">
        <v>4500</v>
      </c>
      <c r="E87" s="107"/>
      <c r="F87" s="105"/>
      <c r="G87" s="105"/>
      <c r="H87" s="105"/>
      <c r="I87" s="105"/>
      <c r="J87" s="105"/>
      <c r="K87" s="105"/>
      <c r="L87" s="105"/>
      <c r="M87" s="105"/>
      <c r="N87" s="105"/>
      <c r="O87" s="108"/>
    </row>
    <row r="88" spans="2:15" s="10" customFormat="1" ht="66" x14ac:dyDescent="0.25">
      <c r="B88" s="40" t="s">
        <v>185</v>
      </c>
      <c r="C88" s="31" t="s">
        <v>355</v>
      </c>
      <c r="D88" s="56"/>
      <c r="E88" s="11" t="s">
        <v>299</v>
      </c>
      <c r="F88" s="47" t="s">
        <v>300</v>
      </c>
      <c r="G88" s="47">
        <f t="shared" ref="G88:G90" si="39">H88</f>
        <v>29</v>
      </c>
      <c r="H88" s="13">
        <v>29</v>
      </c>
      <c r="I88" s="13" t="s">
        <v>301</v>
      </c>
      <c r="J88" s="48">
        <f t="shared" ref="J88:J90" si="40">K88</f>
        <v>352</v>
      </c>
      <c r="K88" s="82">
        <v>352</v>
      </c>
      <c r="L88" s="75">
        <f t="shared" ref="L88:L90" si="41">H88*K88</f>
        <v>10208</v>
      </c>
      <c r="M88" s="52">
        <f>K88*1.05</f>
        <v>369.6</v>
      </c>
      <c r="N88" s="75">
        <f t="shared" ref="N88:N90" si="42">H88*M88</f>
        <v>10718.400000000001</v>
      </c>
      <c r="O88" s="44" t="s">
        <v>352</v>
      </c>
    </row>
    <row r="89" spans="2:15" s="10" customFormat="1" ht="82.5" x14ac:dyDescent="0.25">
      <c r="B89" s="40" t="s">
        <v>186</v>
      </c>
      <c r="C89" s="31" t="s">
        <v>356</v>
      </c>
      <c r="D89" s="56"/>
      <c r="E89" s="11" t="s">
        <v>299</v>
      </c>
      <c r="F89" s="47" t="s">
        <v>343</v>
      </c>
      <c r="G89" s="47">
        <f t="shared" si="39"/>
        <v>6</v>
      </c>
      <c r="H89" s="47">
        <v>6</v>
      </c>
      <c r="I89" s="13" t="s">
        <v>301</v>
      </c>
      <c r="J89" s="48">
        <f t="shared" si="40"/>
        <v>128</v>
      </c>
      <c r="K89" s="82">
        <v>128</v>
      </c>
      <c r="L89" s="75">
        <f t="shared" si="41"/>
        <v>768</v>
      </c>
      <c r="M89" s="51">
        <f t="shared" ref="M89:M90" si="43">K89*1.05</f>
        <v>134.4</v>
      </c>
      <c r="N89" s="75">
        <f t="shared" si="42"/>
        <v>806.40000000000009</v>
      </c>
      <c r="O89" s="44" t="s">
        <v>353</v>
      </c>
    </row>
    <row r="90" spans="2:15" s="10" customFormat="1" ht="82.5" x14ac:dyDescent="0.25">
      <c r="B90" s="40" t="s">
        <v>359</v>
      </c>
      <c r="C90" s="31" t="s">
        <v>357</v>
      </c>
      <c r="D90" s="56"/>
      <c r="E90" s="11" t="s">
        <v>299</v>
      </c>
      <c r="F90" s="47" t="s">
        <v>358</v>
      </c>
      <c r="G90" s="47">
        <f t="shared" si="39"/>
        <v>8</v>
      </c>
      <c r="H90" s="47">
        <v>8</v>
      </c>
      <c r="I90" s="13" t="s">
        <v>301</v>
      </c>
      <c r="J90" s="48">
        <f t="shared" si="40"/>
        <v>108</v>
      </c>
      <c r="K90" s="82">
        <v>108</v>
      </c>
      <c r="L90" s="75">
        <f t="shared" si="41"/>
        <v>864</v>
      </c>
      <c r="M90" s="51">
        <f t="shared" si="43"/>
        <v>113.4</v>
      </c>
      <c r="N90" s="75">
        <f t="shared" si="42"/>
        <v>907.2</v>
      </c>
      <c r="O90" s="44" t="s">
        <v>354</v>
      </c>
    </row>
    <row r="91" spans="2:15" s="10" customFormat="1" ht="24" customHeight="1" x14ac:dyDescent="0.25">
      <c r="B91" s="39" t="s">
        <v>47</v>
      </c>
      <c r="C91" s="33" t="s">
        <v>128</v>
      </c>
      <c r="D91" s="34">
        <v>2400</v>
      </c>
      <c r="E91" s="107"/>
      <c r="F91" s="105"/>
      <c r="G91" s="105"/>
      <c r="H91" s="105"/>
      <c r="I91" s="105"/>
      <c r="J91" s="105"/>
      <c r="K91" s="105"/>
      <c r="L91" s="105"/>
      <c r="M91" s="105"/>
      <c r="N91" s="105"/>
      <c r="O91" s="108"/>
    </row>
    <row r="92" spans="2:15" s="10" customFormat="1" ht="49.5" x14ac:dyDescent="0.25">
      <c r="B92" s="40" t="s">
        <v>187</v>
      </c>
      <c r="C92" s="31" t="s">
        <v>360</v>
      </c>
      <c r="D92" s="56"/>
      <c r="E92" s="11" t="s">
        <v>299</v>
      </c>
      <c r="F92" s="47" t="s">
        <v>300</v>
      </c>
      <c r="G92" s="47">
        <f t="shared" ref="G92:G93" si="44">H92</f>
        <v>18</v>
      </c>
      <c r="H92" s="13">
        <v>18</v>
      </c>
      <c r="I92" s="13" t="s">
        <v>301</v>
      </c>
      <c r="J92" s="48">
        <f t="shared" ref="J92:J93" si="45">K92</f>
        <v>576</v>
      </c>
      <c r="K92" s="82">
        <v>576</v>
      </c>
      <c r="L92" s="75">
        <f t="shared" ref="L92:L93" si="46">H92*K92</f>
        <v>10368</v>
      </c>
      <c r="M92" s="52">
        <f t="shared" ref="M92:M113" si="47">K92*1.05</f>
        <v>604.80000000000007</v>
      </c>
      <c r="N92" s="75">
        <f t="shared" ref="N92:N93" si="48">H92*M92</f>
        <v>10886.400000000001</v>
      </c>
      <c r="O92" s="44" t="s">
        <v>362</v>
      </c>
    </row>
    <row r="93" spans="2:15" s="10" customFormat="1" ht="66" x14ac:dyDescent="0.25">
      <c r="B93" s="40" t="s">
        <v>188</v>
      </c>
      <c r="C93" s="31" t="s">
        <v>361</v>
      </c>
      <c r="D93" s="56"/>
      <c r="E93" s="11" t="s">
        <v>299</v>
      </c>
      <c r="F93" s="47" t="s">
        <v>309</v>
      </c>
      <c r="G93" s="47">
        <f t="shared" si="44"/>
        <v>6</v>
      </c>
      <c r="H93" s="47">
        <v>6</v>
      </c>
      <c r="I93" s="13" t="s">
        <v>301</v>
      </c>
      <c r="J93" s="48">
        <f t="shared" si="45"/>
        <v>128</v>
      </c>
      <c r="K93" s="82">
        <v>128</v>
      </c>
      <c r="L93" s="75">
        <f t="shared" si="46"/>
        <v>768</v>
      </c>
      <c r="M93" s="51">
        <f t="shared" si="47"/>
        <v>134.4</v>
      </c>
      <c r="N93" s="75">
        <f t="shared" si="48"/>
        <v>806.40000000000009</v>
      </c>
      <c r="O93" s="44" t="s">
        <v>363</v>
      </c>
    </row>
    <row r="94" spans="2:15" s="10" customFormat="1" ht="34.5" customHeight="1" x14ac:dyDescent="0.25">
      <c r="B94" s="39" t="s">
        <v>48</v>
      </c>
      <c r="C94" s="33" t="s">
        <v>129</v>
      </c>
      <c r="D94" s="34">
        <v>3900</v>
      </c>
      <c r="E94" s="107"/>
      <c r="F94" s="105"/>
      <c r="G94" s="105"/>
      <c r="H94" s="105"/>
      <c r="I94" s="105"/>
      <c r="J94" s="105"/>
      <c r="K94" s="105"/>
      <c r="L94" s="105"/>
      <c r="M94" s="105"/>
      <c r="N94" s="105"/>
      <c r="O94" s="108"/>
    </row>
    <row r="95" spans="2:15" s="10" customFormat="1" ht="66" x14ac:dyDescent="0.25">
      <c r="B95" s="40" t="s">
        <v>189</v>
      </c>
      <c r="C95" s="31" t="s">
        <v>367</v>
      </c>
      <c r="D95" s="56"/>
      <c r="E95" s="11" t="s">
        <v>299</v>
      </c>
      <c r="F95" s="47" t="s">
        <v>300</v>
      </c>
      <c r="G95" s="47">
        <f t="shared" ref="G95:G97" si="49">H95</f>
        <v>26</v>
      </c>
      <c r="H95" s="13">
        <v>26</v>
      </c>
      <c r="I95" s="13" t="s">
        <v>301</v>
      </c>
      <c r="J95" s="48">
        <f t="shared" ref="J95:J97" si="50">K95</f>
        <v>396</v>
      </c>
      <c r="K95" s="82">
        <v>396</v>
      </c>
      <c r="L95" s="75">
        <f t="shared" ref="L95:L97" si="51">H95*K95</f>
        <v>10296</v>
      </c>
      <c r="M95" s="52">
        <f t="shared" si="47"/>
        <v>415.8</v>
      </c>
      <c r="N95" s="75">
        <f t="shared" ref="N95:N97" si="52">H95*M95</f>
        <v>10810.800000000001</v>
      </c>
      <c r="O95" s="44" t="s">
        <v>364</v>
      </c>
    </row>
    <row r="96" spans="2:15" s="10" customFormat="1" ht="82.5" x14ac:dyDescent="0.25">
      <c r="B96" s="40" t="s">
        <v>190</v>
      </c>
      <c r="C96" s="31" t="s">
        <v>368</v>
      </c>
      <c r="D96" s="62"/>
      <c r="E96" s="11" t="s">
        <v>299</v>
      </c>
      <c r="F96" s="47" t="s">
        <v>309</v>
      </c>
      <c r="G96" s="47">
        <f t="shared" si="49"/>
        <v>6</v>
      </c>
      <c r="H96" s="47">
        <v>6</v>
      </c>
      <c r="I96" s="13" t="s">
        <v>301</v>
      </c>
      <c r="J96" s="48">
        <f t="shared" si="50"/>
        <v>128</v>
      </c>
      <c r="K96" s="82">
        <v>128</v>
      </c>
      <c r="L96" s="75">
        <f t="shared" si="51"/>
        <v>768</v>
      </c>
      <c r="M96" s="51">
        <f t="shared" si="47"/>
        <v>134.4</v>
      </c>
      <c r="N96" s="75">
        <f t="shared" si="52"/>
        <v>806.40000000000009</v>
      </c>
      <c r="O96" s="44" t="s">
        <v>365</v>
      </c>
    </row>
    <row r="97" spans="2:15" s="10" customFormat="1" ht="82.5" x14ac:dyDescent="0.25">
      <c r="B97" s="40" t="s">
        <v>370</v>
      </c>
      <c r="C97" s="31" t="s">
        <v>369</v>
      </c>
      <c r="D97" s="63"/>
      <c r="E97" s="14" t="s">
        <v>299</v>
      </c>
      <c r="F97" s="47" t="s">
        <v>345</v>
      </c>
      <c r="G97" s="47">
        <f t="shared" si="49"/>
        <v>8</v>
      </c>
      <c r="H97" s="47">
        <v>8</v>
      </c>
      <c r="I97" s="13" t="s">
        <v>301</v>
      </c>
      <c r="J97" s="48">
        <f t="shared" si="50"/>
        <v>108</v>
      </c>
      <c r="K97" s="82">
        <v>108</v>
      </c>
      <c r="L97" s="75">
        <f t="shared" si="51"/>
        <v>864</v>
      </c>
      <c r="M97" s="51">
        <f t="shared" si="47"/>
        <v>113.4</v>
      </c>
      <c r="N97" s="75">
        <f t="shared" si="52"/>
        <v>907.2</v>
      </c>
      <c r="O97" s="44" t="s">
        <v>366</v>
      </c>
    </row>
    <row r="98" spans="2:15" s="10" customFormat="1" ht="51" customHeight="1" x14ac:dyDescent="0.25">
      <c r="B98" s="39" t="s">
        <v>49</v>
      </c>
      <c r="C98" s="33" t="s">
        <v>130</v>
      </c>
      <c r="D98" s="34">
        <v>980</v>
      </c>
      <c r="E98" s="107"/>
      <c r="F98" s="105"/>
      <c r="G98" s="105"/>
      <c r="H98" s="105"/>
      <c r="I98" s="105"/>
      <c r="J98" s="105"/>
      <c r="K98" s="105"/>
      <c r="L98" s="105"/>
      <c r="M98" s="105"/>
      <c r="N98" s="105"/>
      <c r="O98" s="108"/>
    </row>
    <row r="99" spans="2:15" s="10" customFormat="1" ht="82.5" x14ac:dyDescent="0.25">
      <c r="B99" s="40" t="s">
        <v>191</v>
      </c>
      <c r="C99" s="31" t="s">
        <v>373</v>
      </c>
      <c r="D99" s="20"/>
      <c r="E99" s="11" t="s">
        <v>299</v>
      </c>
      <c r="F99" s="47" t="s">
        <v>300</v>
      </c>
      <c r="G99" s="47">
        <f t="shared" ref="G99:G101" si="53">H99</f>
        <v>13</v>
      </c>
      <c r="H99" s="47">
        <v>13</v>
      </c>
      <c r="I99" s="13" t="s">
        <v>301</v>
      </c>
      <c r="J99" s="48">
        <f t="shared" ref="J99:J101" si="54">K99</f>
        <v>868</v>
      </c>
      <c r="K99" s="82">
        <v>868</v>
      </c>
      <c r="L99" s="75">
        <f t="shared" ref="L99:L101" si="55">H99*K99</f>
        <v>11284</v>
      </c>
      <c r="M99" s="52">
        <f t="shared" si="47"/>
        <v>911.40000000000009</v>
      </c>
      <c r="N99" s="75">
        <f t="shared" ref="N99:N101" si="56">H99*M99</f>
        <v>11848.2</v>
      </c>
      <c r="O99" s="44" t="s">
        <v>452</v>
      </c>
    </row>
    <row r="100" spans="2:15" s="10" customFormat="1" ht="99" x14ac:dyDescent="0.25">
      <c r="B100" s="40" t="s">
        <v>192</v>
      </c>
      <c r="C100" s="31" t="s">
        <v>374</v>
      </c>
      <c r="D100" s="20"/>
      <c r="E100" s="11" t="s">
        <v>299</v>
      </c>
      <c r="F100" s="64" t="s">
        <v>304</v>
      </c>
      <c r="G100" s="47">
        <f t="shared" si="53"/>
        <v>6</v>
      </c>
      <c r="H100" s="64">
        <v>6</v>
      </c>
      <c r="I100" s="13" t="s">
        <v>463</v>
      </c>
      <c r="J100" s="48">
        <f t="shared" si="54"/>
        <v>128</v>
      </c>
      <c r="K100" s="82">
        <v>128</v>
      </c>
      <c r="L100" s="75">
        <f t="shared" si="55"/>
        <v>768</v>
      </c>
      <c r="M100" s="51">
        <f t="shared" si="47"/>
        <v>134.4</v>
      </c>
      <c r="N100" s="75">
        <f t="shared" si="56"/>
        <v>806.40000000000009</v>
      </c>
      <c r="O100" s="44" t="s">
        <v>371</v>
      </c>
    </row>
    <row r="101" spans="2:15" s="10" customFormat="1" ht="99" x14ac:dyDescent="0.25">
      <c r="B101" s="40" t="s">
        <v>377</v>
      </c>
      <c r="C101" s="31" t="s">
        <v>375</v>
      </c>
      <c r="D101" s="20"/>
      <c r="E101" s="65" t="s">
        <v>299</v>
      </c>
      <c r="F101" s="47" t="s">
        <v>325</v>
      </c>
      <c r="G101" s="47">
        <f t="shared" si="53"/>
        <v>8</v>
      </c>
      <c r="H101" s="47">
        <v>8</v>
      </c>
      <c r="I101" s="13" t="s">
        <v>376</v>
      </c>
      <c r="J101" s="48">
        <f t="shared" si="54"/>
        <v>108</v>
      </c>
      <c r="K101" s="82">
        <v>108</v>
      </c>
      <c r="L101" s="75">
        <f t="shared" si="55"/>
        <v>864</v>
      </c>
      <c r="M101" s="51">
        <f t="shared" si="47"/>
        <v>113.4</v>
      </c>
      <c r="N101" s="75">
        <f t="shared" si="56"/>
        <v>907.2</v>
      </c>
      <c r="O101" s="44" t="s">
        <v>372</v>
      </c>
    </row>
    <row r="102" spans="2:15" s="10" customFormat="1" ht="24" customHeight="1" x14ac:dyDescent="0.25">
      <c r="B102" s="39" t="s">
        <v>106</v>
      </c>
      <c r="C102" s="33" t="s">
        <v>131</v>
      </c>
      <c r="D102" s="34">
        <v>1400</v>
      </c>
      <c r="E102" s="107"/>
      <c r="F102" s="105"/>
      <c r="G102" s="105"/>
      <c r="H102" s="105"/>
      <c r="I102" s="105"/>
      <c r="J102" s="105"/>
      <c r="K102" s="105"/>
      <c r="L102" s="105"/>
      <c r="M102" s="105"/>
      <c r="N102" s="105"/>
      <c r="O102" s="108"/>
    </row>
    <row r="103" spans="2:15" s="10" customFormat="1" ht="49.5" x14ac:dyDescent="0.25">
      <c r="B103" s="40" t="s">
        <v>193</v>
      </c>
      <c r="C103" s="31" t="s">
        <v>380</v>
      </c>
      <c r="D103" s="11"/>
      <c r="E103" s="11" t="s">
        <v>299</v>
      </c>
      <c r="F103" s="47" t="s">
        <v>300</v>
      </c>
      <c r="G103" s="47">
        <f t="shared" ref="G103:G105" si="57">H103</f>
        <v>15</v>
      </c>
      <c r="H103" s="66">
        <v>15</v>
      </c>
      <c r="I103" s="13" t="s">
        <v>301</v>
      </c>
      <c r="J103" s="67">
        <f t="shared" ref="J103:J105" si="58">K103</f>
        <v>830</v>
      </c>
      <c r="K103" s="82">
        <v>830</v>
      </c>
      <c r="L103" s="75">
        <f t="shared" ref="L103:L105" si="59">H103*K103</f>
        <v>12450</v>
      </c>
      <c r="M103" s="52">
        <f t="shared" si="47"/>
        <v>871.5</v>
      </c>
      <c r="N103" s="75">
        <f t="shared" ref="N103:N105" si="60">H103*M103</f>
        <v>13072.5</v>
      </c>
      <c r="O103" s="44" t="s">
        <v>378</v>
      </c>
    </row>
    <row r="104" spans="2:15" s="10" customFormat="1" ht="66" x14ac:dyDescent="0.25">
      <c r="B104" s="40" t="s">
        <v>194</v>
      </c>
      <c r="C104" s="31" t="s">
        <v>381</v>
      </c>
      <c r="D104" s="11"/>
      <c r="E104" s="11" t="s">
        <v>299</v>
      </c>
      <c r="F104" s="11" t="s">
        <v>382</v>
      </c>
      <c r="G104" s="47">
        <f t="shared" si="57"/>
        <v>4</v>
      </c>
      <c r="H104" s="66">
        <v>4</v>
      </c>
      <c r="I104" s="13" t="s">
        <v>301</v>
      </c>
      <c r="J104" s="67">
        <f t="shared" si="58"/>
        <v>90</v>
      </c>
      <c r="K104" s="82">
        <v>90</v>
      </c>
      <c r="L104" s="75">
        <f t="shared" si="59"/>
        <v>360</v>
      </c>
      <c r="M104" s="51">
        <f t="shared" si="47"/>
        <v>94.5</v>
      </c>
      <c r="N104" s="75">
        <f t="shared" si="60"/>
        <v>378</v>
      </c>
      <c r="O104" s="44" t="s">
        <v>456</v>
      </c>
    </row>
    <row r="105" spans="2:15" s="10" customFormat="1" ht="99" x14ac:dyDescent="0.25">
      <c r="B105" s="40" t="s">
        <v>385</v>
      </c>
      <c r="C105" s="19" t="s">
        <v>383</v>
      </c>
      <c r="D105" s="11"/>
      <c r="E105" s="11" t="s">
        <v>299</v>
      </c>
      <c r="F105" s="11" t="s">
        <v>309</v>
      </c>
      <c r="G105" s="47">
        <f t="shared" si="57"/>
        <v>20</v>
      </c>
      <c r="H105" s="66">
        <v>20</v>
      </c>
      <c r="I105" s="68" t="s">
        <v>384</v>
      </c>
      <c r="J105" s="67">
        <f t="shared" si="58"/>
        <v>424</v>
      </c>
      <c r="K105" s="82">
        <v>424</v>
      </c>
      <c r="L105" s="75">
        <f t="shared" si="59"/>
        <v>8480</v>
      </c>
      <c r="M105" s="51">
        <f t="shared" si="47"/>
        <v>445.20000000000005</v>
      </c>
      <c r="N105" s="75">
        <f t="shared" si="60"/>
        <v>8904</v>
      </c>
      <c r="O105" s="45" t="s">
        <v>379</v>
      </c>
    </row>
    <row r="106" spans="2:15" s="10" customFormat="1" ht="24" customHeight="1" x14ac:dyDescent="0.25">
      <c r="B106" s="39" t="s">
        <v>107</v>
      </c>
      <c r="C106" s="33" t="s">
        <v>132</v>
      </c>
      <c r="D106" s="34">
        <v>400</v>
      </c>
      <c r="E106" s="107"/>
      <c r="F106" s="105"/>
      <c r="G106" s="105"/>
      <c r="H106" s="105"/>
      <c r="I106" s="105"/>
      <c r="J106" s="105"/>
      <c r="K106" s="105"/>
      <c r="L106" s="105"/>
      <c r="M106" s="105"/>
      <c r="N106" s="105"/>
      <c r="O106" s="108"/>
    </row>
    <row r="107" spans="2:15" s="10" customFormat="1" ht="66" x14ac:dyDescent="0.25">
      <c r="B107" s="40" t="s">
        <v>195</v>
      </c>
      <c r="C107" s="69" t="s">
        <v>388</v>
      </c>
      <c r="D107" s="20"/>
      <c r="E107" s="11" t="s">
        <v>299</v>
      </c>
      <c r="F107" s="47" t="s">
        <v>300</v>
      </c>
      <c r="G107" s="47">
        <f t="shared" ref="G107:G108" si="61">H107</f>
        <v>7</v>
      </c>
      <c r="H107" s="66">
        <v>7</v>
      </c>
      <c r="I107" s="13" t="s">
        <v>301</v>
      </c>
      <c r="J107" s="67">
        <f t="shared" ref="J107:J108" si="62">K107</f>
        <v>690</v>
      </c>
      <c r="K107" s="82">
        <v>690</v>
      </c>
      <c r="L107" s="75">
        <f t="shared" ref="L107:L108" si="63">H107*K107</f>
        <v>4830</v>
      </c>
      <c r="M107" s="52">
        <f t="shared" si="47"/>
        <v>724.5</v>
      </c>
      <c r="N107" s="75">
        <f t="shared" ref="N107:N108" si="64">H107*M107</f>
        <v>5071.5</v>
      </c>
      <c r="O107" s="45" t="s">
        <v>386</v>
      </c>
    </row>
    <row r="108" spans="2:15" s="10" customFormat="1" ht="66" x14ac:dyDescent="0.25">
      <c r="B108" s="40" t="s">
        <v>196</v>
      </c>
      <c r="C108" s="69" t="s">
        <v>389</v>
      </c>
      <c r="D108" s="20"/>
      <c r="E108" s="11" t="s">
        <v>299</v>
      </c>
      <c r="F108" s="11" t="s">
        <v>304</v>
      </c>
      <c r="G108" s="47">
        <f t="shared" si="61"/>
        <v>6</v>
      </c>
      <c r="H108" s="66">
        <v>6</v>
      </c>
      <c r="I108" s="13" t="s">
        <v>301</v>
      </c>
      <c r="J108" s="67">
        <f t="shared" si="62"/>
        <v>128</v>
      </c>
      <c r="K108" s="82">
        <v>128</v>
      </c>
      <c r="L108" s="75">
        <f t="shared" si="63"/>
        <v>768</v>
      </c>
      <c r="M108" s="51">
        <f t="shared" si="47"/>
        <v>134.4</v>
      </c>
      <c r="N108" s="75">
        <f t="shared" si="64"/>
        <v>806.40000000000009</v>
      </c>
      <c r="O108" s="45" t="s">
        <v>387</v>
      </c>
    </row>
    <row r="109" spans="2:15" s="10" customFormat="1" ht="24" customHeight="1" x14ac:dyDescent="0.25">
      <c r="B109" s="39" t="s">
        <v>108</v>
      </c>
      <c r="C109" s="33" t="s">
        <v>133</v>
      </c>
      <c r="D109" s="34">
        <v>1100</v>
      </c>
      <c r="E109" s="107"/>
      <c r="F109" s="105"/>
      <c r="G109" s="105"/>
      <c r="H109" s="105"/>
      <c r="I109" s="105"/>
      <c r="J109" s="105"/>
      <c r="K109" s="105"/>
      <c r="L109" s="105"/>
      <c r="M109" s="105"/>
      <c r="N109" s="105"/>
      <c r="O109" s="108"/>
    </row>
    <row r="110" spans="2:15" s="10" customFormat="1" ht="66" x14ac:dyDescent="0.25">
      <c r="B110" s="40" t="s">
        <v>197</v>
      </c>
      <c r="C110" s="69" t="s">
        <v>390</v>
      </c>
      <c r="D110" s="20"/>
      <c r="E110" s="11" t="s">
        <v>299</v>
      </c>
      <c r="F110" s="11" t="s">
        <v>300</v>
      </c>
      <c r="G110" s="47">
        <f t="shared" ref="G110:G111" si="65">H110</f>
        <v>13</v>
      </c>
      <c r="H110" s="66">
        <v>13</v>
      </c>
      <c r="I110" s="13" t="s">
        <v>301</v>
      </c>
      <c r="J110" s="67">
        <f t="shared" ref="J110:J111" si="66">K110</f>
        <v>690</v>
      </c>
      <c r="K110" s="82">
        <v>690</v>
      </c>
      <c r="L110" s="75">
        <f t="shared" ref="L110:L111" si="67">H110*K110</f>
        <v>8970</v>
      </c>
      <c r="M110" s="52">
        <f t="shared" si="47"/>
        <v>724.5</v>
      </c>
      <c r="N110" s="75">
        <f t="shared" ref="N110:N111" si="68">H110*M110</f>
        <v>9418.5</v>
      </c>
      <c r="O110" s="45" t="s">
        <v>392</v>
      </c>
    </row>
    <row r="111" spans="2:15" s="10" customFormat="1" ht="66" x14ac:dyDescent="0.25">
      <c r="B111" s="40" t="s">
        <v>198</v>
      </c>
      <c r="C111" s="69" t="s">
        <v>391</v>
      </c>
      <c r="D111" s="20"/>
      <c r="E111" s="11" t="s">
        <v>299</v>
      </c>
      <c r="F111" s="11" t="s">
        <v>304</v>
      </c>
      <c r="G111" s="47">
        <f t="shared" si="65"/>
        <v>6</v>
      </c>
      <c r="H111" s="66">
        <v>6</v>
      </c>
      <c r="I111" s="13" t="s">
        <v>301</v>
      </c>
      <c r="J111" s="67">
        <f t="shared" si="66"/>
        <v>128</v>
      </c>
      <c r="K111" s="82">
        <v>128</v>
      </c>
      <c r="L111" s="75">
        <f t="shared" si="67"/>
        <v>768</v>
      </c>
      <c r="M111" s="51">
        <f t="shared" si="47"/>
        <v>134.4</v>
      </c>
      <c r="N111" s="75">
        <f t="shared" si="68"/>
        <v>806.40000000000009</v>
      </c>
      <c r="O111" s="45" t="s">
        <v>393</v>
      </c>
    </row>
    <row r="112" spans="2:15" s="10" customFormat="1" ht="24" customHeight="1" x14ac:dyDescent="0.25">
      <c r="B112" s="39" t="s">
        <v>109</v>
      </c>
      <c r="C112" s="33" t="s">
        <v>134</v>
      </c>
      <c r="D112" s="34">
        <v>1200</v>
      </c>
      <c r="E112" s="107"/>
      <c r="F112" s="105"/>
      <c r="G112" s="105"/>
      <c r="H112" s="105"/>
      <c r="I112" s="105"/>
      <c r="J112" s="105"/>
      <c r="K112" s="105"/>
      <c r="L112" s="105"/>
      <c r="M112" s="105"/>
      <c r="N112" s="105"/>
      <c r="O112" s="108"/>
    </row>
    <row r="113" spans="2:15" s="10" customFormat="1" ht="66" x14ac:dyDescent="0.25">
      <c r="B113" s="40" t="s">
        <v>199</v>
      </c>
      <c r="C113" s="69" t="s">
        <v>394</v>
      </c>
      <c r="D113" s="20"/>
      <c r="E113" s="11" t="s">
        <v>299</v>
      </c>
      <c r="F113" s="11" t="s">
        <v>300</v>
      </c>
      <c r="G113" s="47">
        <f t="shared" ref="G113:G114" si="69">H113</f>
        <v>13</v>
      </c>
      <c r="H113" s="66">
        <v>13</v>
      </c>
      <c r="I113" s="13" t="s">
        <v>301</v>
      </c>
      <c r="J113" s="67">
        <f t="shared" ref="J113:J114" si="70">K113</f>
        <v>690</v>
      </c>
      <c r="K113" s="82">
        <v>690</v>
      </c>
      <c r="L113" s="75">
        <f t="shared" ref="L113:L114" si="71">H113*K113</f>
        <v>8970</v>
      </c>
      <c r="M113" s="52">
        <f t="shared" si="47"/>
        <v>724.5</v>
      </c>
      <c r="N113" s="75">
        <f t="shared" ref="N113:N114" si="72">H113*M113</f>
        <v>9418.5</v>
      </c>
      <c r="O113" s="45" t="s">
        <v>396</v>
      </c>
    </row>
    <row r="114" spans="2:15" s="10" customFormat="1" ht="66" x14ac:dyDescent="0.25">
      <c r="B114" s="40" t="s">
        <v>200</v>
      </c>
      <c r="C114" s="69" t="s">
        <v>395</v>
      </c>
      <c r="D114" s="20"/>
      <c r="E114" s="11" t="s">
        <v>299</v>
      </c>
      <c r="F114" s="11" t="s">
        <v>304</v>
      </c>
      <c r="G114" s="47">
        <f t="shared" si="69"/>
        <v>8</v>
      </c>
      <c r="H114" s="66">
        <v>8</v>
      </c>
      <c r="I114" s="13" t="s">
        <v>301</v>
      </c>
      <c r="J114" s="67">
        <f t="shared" si="70"/>
        <v>128</v>
      </c>
      <c r="K114" s="82">
        <v>128</v>
      </c>
      <c r="L114" s="75">
        <f t="shared" si="71"/>
        <v>1024</v>
      </c>
      <c r="M114" s="51">
        <f t="shared" ref="M114:M116" si="73">K114*1.05</f>
        <v>134.4</v>
      </c>
      <c r="N114" s="75">
        <f t="shared" si="72"/>
        <v>1075.2</v>
      </c>
      <c r="O114" s="45" t="s">
        <v>397</v>
      </c>
    </row>
    <row r="115" spans="2:15" s="10" customFormat="1" ht="24" customHeight="1" x14ac:dyDescent="0.25">
      <c r="B115" s="39" t="s">
        <v>110</v>
      </c>
      <c r="C115" s="33" t="s">
        <v>135</v>
      </c>
      <c r="D115" s="34">
        <v>700</v>
      </c>
      <c r="E115" s="107"/>
      <c r="F115" s="105"/>
      <c r="G115" s="105"/>
      <c r="H115" s="105"/>
      <c r="I115" s="105"/>
      <c r="J115" s="105"/>
      <c r="K115" s="105"/>
      <c r="L115" s="105"/>
      <c r="M115" s="105"/>
      <c r="N115" s="105"/>
      <c r="O115" s="108"/>
    </row>
    <row r="116" spans="2:15" s="10" customFormat="1" ht="66" x14ac:dyDescent="0.25">
      <c r="B116" s="40" t="s">
        <v>201</v>
      </c>
      <c r="C116" s="69" t="s">
        <v>398</v>
      </c>
      <c r="D116" s="11"/>
      <c r="E116" s="11" t="s">
        <v>299</v>
      </c>
      <c r="F116" s="11" t="s">
        <v>300</v>
      </c>
      <c r="G116" s="47">
        <f t="shared" ref="G116:G117" si="74">H116</f>
        <v>8</v>
      </c>
      <c r="H116" s="66">
        <v>8</v>
      </c>
      <c r="I116" s="13" t="s">
        <v>301</v>
      </c>
      <c r="J116" s="67">
        <f t="shared" ref="J116:J117" si="75">K116</f>
        <v>690</v>
      </c>
      <c r="K116" s="82">
        <v>690</v>
      </c>
      <c r="L116" s="75">
        <f t="shared" ref="L116:L117" si="76">H116*K116</f>
        <v>5520</v>
      </c>
      <c r="M116" s="52">
        <f t="shared" si="73"/>
        <v>724.5</v>
      </c>
      <c r="N116" s="75">
        <f t="shared" ref="N116:N117" si="77">H116*M116</f>
        <v>5796</v>
      </c>
      <c r="O116" s="45" t="s">
        <v>453</v>
      </c>
    </row>
    <row r="117" spans="2:15" s="10" customFormat="1" ht="66" x14ac:dyDescent="0.25">
      <c r="B117" s="40" t="s">
        <v>202</v>
      </c>
      <c r="C117" s="69" t="s">
        <v>399</v>
      </c>
      <c r="D117" s="11"/>
      <c r="E117" s="11" t="s">
        <v>299</v>
      </c>
      <c r="F117" s="11" t="s">
        <v>304</v>
      </c>
      <c r="G117" s="47">
        <f t="shared" si="74"/>
        <v>6</v>
      </c>
      <c r="H117" s="66">
        <v>6</v>
      </c>
      <c r="I117" s="13" t="s">
        <v>301</v>
      </c>
      <c r="J117" s="67">
        <f t="shared" si="75"/>
        <v>128</v>
      </c>
      <c r="K117" s="82">
        <v>128</v>
      </c>
      <c r="L117" s="75">
        <f t="shared" si="76"/>
        <v>768</v>
      </c>
      <c r="M117" s="51">
        <f t="shared" ref="M117" si="78">K117*1.05</f>
        <v>134.4</v>
      </c>
      <c r="N117" s="75">
        <f t="shared" si="77"/>
        <v>806.40000000000009</v>
      </c>
      <c r="O117" s="45" t="s">
        <v>454</v>
      </c>
    </row>
    <row r="118" spans="2:15" s="10" customFormat="1" ht="39" customHeight="1" x14ac:dyDescent="0.25">
      <c r="B118" s="39" t="s">
        <v>111</v>
      </c>
      <c r="C118" s="33" t="s">
        <v>136</v>
      </c>
      <c r="D118" s="34">
        <v>900</v>
      </c>
      <c r="E118" s="107"/>
      <c r="F118" s="105"/>
      <c r="G118" s="105"/>
      <c r="H118" s="105"/>
      <c r="I118" s="105"/>
      <c r="J118" s="105"/>
      <c r="K118" s="105"/>
      <c r="L118" s="105"/>
      <c r="M118" s="105"/>
      <c r="N118" s="105"/>
      <c r="O118" s="108"/>
    </row>
    <row r="119" spans="2:15" s="10" customFormat="1" ht="66" x14ac:dyDescent="0.25">
      <c r="B119" s="40" t="s">
        <v>203</v>
      </c>
      <c r="C119" s="69" t="s">
        <v>402</v>
      </c>
      <c r="D119" s="20"/>
      <c r="E119" s="11" t="s">
        <v>299</v>
      </c>
      <c r="F119" s="11" t="s">
        <v>300</v>
      </c>
      <c r="G119" s="47">
        <f t="shared" ref="G119:G120" si="79">H119</f>
        <v>12</v>
      </c>
      <c r="H119" s="66">
        <v>12</v>
      </c>
      <c r="I119" s="13" t="s">
        <v>301</v>
      </c>
      <c r="J119" s="67">
        <f t="shared" ref="J119:J120" si="80">K119</f>
        <v>510</v>
      </c>
      <c r="K119" s="82">
        <v>510</v>
      </c>
      <c r="L119" s="75">
        <f t="shared" ref="L119:L120" si="81">H119*K119</f>
        <v>6120</v>
      </c>
      <c r="M119" s="52">
        <f t="shared" ref="M119:M120" si="82">K119*1.05</f>
        <v>535.5</v>
      </c>
      <c r="N119" s="75">
        <f t="shared" ref="N119:N120" si="83">H119*M119</f>
        <v>6426</v>
      </c>
      <c r="O119" s="45" t="s">
        <v>400</v>
      </c>
    </row>
    <row r="120" spans="2:15" s="10" customFormat="1" ht="66" x14ac:dyDescent="0.25">
      <c r="B120" s="40" t="s">
        <v>204</v>
      </c>
      <c r="C120" s="69" t="s">
        <v>403</v>
      </c>
      <c r="D120" s="20"/>
      <c r="E120" s="11" t="s">
        <v>299</v>
      </c>
      <c r="F120" s="66" t="s">
        <v>309</v>
      </c>
      <c r="G120" s="47">
        <f t="shared" si="79"/>
        <v>8</v>
      </c>
      <c r="H120" s="66">
        <v>8</v>
      </c>
      <c r="I120" s="13" t="s">
        <v>301</v>
      </c>
      <c r="J120" s="67">
        <f t="shared" si="80"/>
        <v>128</v>
      </c>
      <c r="K120" s="82">
        <v>128</v>
      </c>
      <c r="L120" s="75">
        <f t="shared" si="81"/>
        <v>1024</v>
      </c>
      <c r="M120" s="52">
        <f t="shared" si="82"/>
        <v>134.4</v>
      </c>
      <c r="N120" s="75">
        <f t="shared" si="83"/>
        <v>1075.2</v>
      </c>
      <c r="O120" s="45" t="s">
        <v>401</v>
      </c>
    </row>
    <row r="121" spans="2:15" s="10" customFormat="1" ht="24" customHeight="1" x14ac:dyDescent="0.25">
      <c r="B121" s="39" t="s">
        <v>112</v>
      </c>
      <c r="C121" s="33" t="s">
        <v>137</v>
      </c>
      <c r="D121" s="34">
        <v>600</v>
      </c>
      <c r="E121" s="107"/>
      <c r="F121" s="105"/>
      <c r="G121" s="105"/>
      <c r="H121" s="105"/>
      <c r="I121" s="105"/>
      <c r="J121" s="105"/>
      <c r="K121" s="105"/>
      <c r="L121" s="105"/>
      <c r="M121" s="105"/>
      <c r="N121" s="105"/>
      <c r="O121" s="108"/>
    </row>
    <row r="122" spans="2:15" s="10" customFormat="1" ht="66" x14ac:dyDescent="0.25">
      <c r="B122" s="40" t="s">
        <v>205</v>
      </c>
      <c r="C122" s="69" t="s">
        <v>406</v>
      </c>
      <c r="D122" s="20"/>
      <c r="E122" s="11" t="s">
        <v>299</v>
      </c>
      <c r="F122" s="11" t="s">
        <v>300</v>
      </c>
      <c r="G122" s="47">
        <f t="shared" ref="G122:G123" si="84">H122</f>
        <v>9</v>
      </c>
      <c r="H122" s="66">
        <v>9</v>
      </c>
      <c r="I122" s="13" t="s">
        <v>301</v>
      </c>
      <c r="J122" s="67">
        <f t="shared" ref="J122:J123" si="85">K122</f>
        <v>510</v>
      </c>
      <c r="K122" s="82">
        <v>510</v>
      </c>
      <c r="L122" s="75">
        <f t="shared" ref="L122:L123" si="86">H122*K122</f>
        <v>4590</v>
      </c>
      <c r="M122" s="52">
        <f t="shared" ref="M122:M123" si="87">K122*1.05</f>
        <v>535.5</v>
      </c>
      <c r="N122" s="75">
        <f t="shared" ref="N122:N123" si="88">H122*M122</f>
        <v>4819.5</v>
      </c>
      <c r="O122" s="45" t="s">
        <v>404</v>
      </c>
    </row>
    <row r="123" spans="2:15" s="10" customFormat="1" ht="66" x14ac:dyDescent="0.25">
      <c r="B123" s="40" t="s">
        <v>206</v>
      </c>
      <c r="C123" s="69" t="s">
        <v>407</v>
      </c>
      <c r="D123" s="20"/>
      <c r="E123" s="11" t="s">
        <v>299</v>
      </c>
      <c r="F123" s="66" t="s">
        <v>304</v>
      </c>
      <c r="G123" s="47">
        <f t="shared" si="84"/>
        <v>6</v>
      </c>
      <c r="H123" s="66">
        <v>6</v>
      </c>
      <c r="I123" s="68" t="s">
        <v>408</v>
      </c>
      <c r="J123" s="67">
        <f t="shared" si="85"/>
        <v>128</v>
      </c>
      <c r="K123" s="82">
        <v>128</v>
      </c>
      <c r="L123" s="75">
        <f t="shared" si="86"/>
        <v>768</v>
      </c>
      <c r="M123" s="52">
        <f t="shared" si="87"/>
        <v>134.4</v>
      </c>
      <c r="N123" s="75">
        <f t="shared" si="88"/>
        <v>806.40000000000009</v>
      </c>
      <c r="O123" s="45" t="s">
        <v>405</v>
      </c>
    </row>
    <row r="124" spans="2:15" s="10" customFormat="1" ht="24" customHeight="1" x14ac:dyDescent="0.25">
      <c r="B124" s="39" t="s">
        <v>113</v>
      </c>
      <c r="C124" s="33" t="s">
        <v>138</v>
      </c>
      <c r="D124" s="34">
        <v>1000</v>
      </c>
      <c r="E124" s="107"/>
      <c r="F124" s="105"/>
      <c r="G124" s="105"/>
      <c r="H124" s="105"/>
      <c r="I124" s="105"/>
      <c r="J124" s="105"/>
      <c r="K124" s="105"/>
      <c r="L124" s="105"/>
      <c r="M124" s="105"/>
      <c r="N124" s="105"/>
      <c r="O124" s="108"/>
    </row>
    <row r="125" spans="2:15" s="10" customFormat="1" ht="66" x14ac:dyDescent="0.25">
      <c r="B125" s="40" t="s">
        <v>207</v>
      </c>
      <c r="C125" s="69" t="s">
        <v>410</v>
      </c>
      <c r="D125" s="20"/>
      <c r="E125" s="11" t="s">
        <v>299</v>
      </c>
      <c r="F125" s="11" t="s">
        <v>300</v>
      </c>
      <c r="G125" s="47">
        <f t="shared" ref="G125:G126" si="89">H125</f>
        <v>13</v>
      </c>
      <c r="H125" s="66">
        <v>13</v>
      </c>
      <c r="I125" s="13" t="s">
        <v>301</v>
      </c>
      <c r="J125" s="67">
        <f t="shared" ref="J125:J126" si="90">K125</f>
        <v>510</v>
      </c>
      <c r="K125" s="82">
        <v>510</v>
      </c>
      <c r="L125" s="75">
        <f t="shared" ref="L125:L126" si="91">H125*K125</f>
        <v>6630</v>
      </c>
      <c r="M125" s="52">
        <f t="shared" ref="M125:M126" si="92">K125*1.05</f>
        <v>535.5</v>
      </c>
      <c r="N125" s="75">
        <f t="shared" ref="N125:N126" si="93">H125*M125</f>
        <v>6961.5</v>
      </c>
      <c r="O125" s="45" t="s">
        <v>409</v>
      </c>
    </row>
    <row r="126" spans="2:15" s="10" customFormat="1" ht="66" x14ac:dyDescent="0.25">
      <c r="B126" s="40" t="s">
        <v>208</v>
      </c>
      <c r="C126" s="69" t="s">
        <v>411</v>
      </c>
      <c r="D126" s="20"/>
      <c r="E126" s="11" t="s">
        <v>299</v>
      </c>
      <c r="F126" s="66" t="s">
        <v>304</v>
      </c>
      <c r="G126" s="47">
        <f t="shared" si="89"/>
        <v>6</v>
      </c>
      <c r="H126" s="66">
        <v>6</v>
      </c>
      <c r="I126" s="13" t="s">
        <v>301</v>
      </c>
      <c r="J126" s="67">
        <f t="shared" si="90"/>
        <v>128</v>
      </c>
      <c r="K126" s="82">
        <v>128</v>
      </c>
      <c r="L126" s="75">
        <f t="shared" si="91"/>
        <v>768</v>
      </c>
      <c r="M126" s="52">
        <f t="shared" si="92"/>
        <v>134.4</v>
      </c>
      <c r="N126" s="75">
        <f t="shared" si="93"/>
        <v>806.40000000000009</v>
      </c>
      <c r="O126" s="45" t="s">
        <v>455</v>
      </c>
    </row>
    <row r="127" spans="2:15" s="10" customFormat="1" ht="24" customHeight="1" x14ac:dyDescent="0.25">
      <c r="B127" s="39" t="s">
        <v>114</v>
      </c>
      <c r="C127" s="33" t="s">
        <v>139</v>
      </c>
      <c r="D127" s="34">
        <v>1000</v>
      </c>
      <c r="E127" s="107"/>
      <c r="F127" s="105"/>
      <c r="G127" s="105"/>
      <c r="H127" s="105"/>
      <c r="I127" s="105"/>
      <c r="J127" s="105"/>
      <c r="K127" s="105"/>
      <c r="L127" s="105"/>
      <c r="M127" s="105"/>
      <c r="N127" s="105"/>
      <c r="O127" s="108"/>
    </row>
    <row r="128" spans="2:15" s="10" customFormat="1" ht="82.5" x14ac:dyDescent="0.25">
      <c r="B128" s="40" t="s">
        <v>209</v>
      </c>
      <c r="C128" s="69" t="s">
        <v>412</v>
      </c>
      <c r="D128" s="20"/>
      <c r="E128" s="11" t="s">
        <v>299</v>
      </c>
      <c r="F128" s="11" t="s">
        <v>300</v>
      </c>
      <c r="G128" s="47">
        <f t="shared" ref="G128:G129" si="94">H128</f>
        <v>13</v>
      </c>
      <c r="H128" s="66">
        <v>13</v>
      </c>
      <c r="I128" s="13" t="s">
        <v>301</v>
      </c>
      <c r="J128" s="67">
        <f t="shared" ref="J128:J129" si="95">K128</f>
        <v>510</v>
      </c>
      <c r="K128" s="82">
        <v>510</v>
      </c>
      <c r="L128" s="75">
        <f t="shared" ref="L128:L129" si="96">H128*K128</f>
        <v>6630</v>
      </c>
      <c r="M128" s="52">
        <f t="shared" ref="M128:M129" si="97">K128*1.05</f>
        <v>535.5</v>
      </c>
      <c r="N128" s="75">
        <f t="shared" ref="N128:N129" si="98">H128*M128</f>
        <v>6961.5</v>
      </c>
      <c r="O128" s="45" t="s">
        <v>414</v>
      </c>
    </row>
    <row r="129" spans="2:15" s="10" customFormat="1" ht="82.5" x14ac:dyDescent="0.25">
      <c r="B129" s="40" t="s">
        <v>210</v>
      </c>
      <c r="C129" s="69" t="s">
        <v>413</v>
      </c>
      <c r="D129" s="20"/>
      <c r="E129" s="11" t="s">
        <v>299</v>
      </c>
      <c r="F129" s="66" t="s">
        <v>304</v>
      </c>
      <c r="G129" s="47">
        <f t="shared" si="94"/>
        <v>6</v>
      </c>
      <c r="H129" s="66">
        <v>6</v>
      </c>
      <c r="I129" s="13" t="s">
        <v>301</v>
      </c>
      <c r="J129" s="67">
        <f t="shared" si="95"/>
        <v>128</v>
      </c>
      <c r="K129" s="82">
        <v>128</v>
      </c>
      <c r="L129" s="75">
        <f t="shared" si="96"/>
        <v>768</v>
      </c>
      <c r="M129" s="52">
        <f t="shared" si="97"/>
        <v>134.4</v>
      </c>
      <c r="N129" s="75">
        <f t="shared" si="98"/>
        <v>806.40000000000009</v>
      </c>
      <c r="O129" s="45" t="s">
        <v>415</v>
      </c>
    </row>
    <row r="130" spans="2:15" s="10" customFormat="1" ht="24" customHeight="1" x14ac:dyDescent="0.25">
      <c r="B130" s="39" t="s">
        <v>115</v>
      </c>
      <c r="C130" s="33" t="s">
        <v>140</v>
      </c>
      <c r="D130" s="34">
        <v>1000</v>
      </c>
      <c r="E130" s="107"/>
      <c r="F130" s="105"/>
      <c r="G130" s="105"/>
      <c r="H130" s="105"/>
      <c r="I130" s="105"/>
      <c r="J130" s="105"/>
      <c r="K130" s="105"/>
      <c r="L130" s="105"/>
      <c r="M130" s="105"/>
      <c r="N130" s="105"/>
      <c r="O130" s="108"/>
    </row>
    <row r="131" spans="2:15" s="10" customFormat="1" ht="82.5" x14ac:dyDescent="0.25">
      <c r="B131" s="40" t="s">
        <v>211</v>
      </c>
      <c r="C131" s="69" t="s">
        <v>416</v>
      </c>
      <c r="D131" s="20"/>
      <c r="E131" s="11" t="s">
        <v>299</v>
      </c>
      <c r="F131" s="11" t="s">
        <v>300</v>
      </c>
      <c r="G131" s="47">
        <f t="shared" ref="G131:G132" si="99">H131</f>
        <v>12</v>
      </c>
      <c r="H131" s="66">
        <v>12</v>
      </c>
      <c r="I131" s="13" t="s">
        <v>301</v>
      </c>
      <c r="J131" s="67">
        <f t="shared" ref="J131:J132" si="100">K131</f>
        <v>330</v>
      </c>
      <c r="K131" s="82">
        <v>330</v>
      </c>
      <c r="L131" s="75">
        <f t="shared" ref="L131:L132" si="101">H131*K131</f>
        <v>3960</v>
      </c>
      <c r="M131" s="52">
        <f t="shared" ref="M131:M132" si="102">K131*1.05</f>
        <v>346.5</v>
      </c>
      <c r="N131" s="75">
        <f t="shared" ref="N131:N132" si="103">H131*M131</f>
        <v>4158</v>
      </c>
      <c r="O131" s="45" t="s">
        <v>419</v>
      </c>
    </row>
    <row r="132" spans="2:15" s="10" customFormat="1" ht="82.5" x14ac:dyDescent="0.25">
      <c r="B132" s="40" t="s">
        <v>212</v>
      </c>
      <c r="C132" s="69" t="s">
        <v>417</v>
      </c>
      <c r="D132" s="20"/>
      <c r="E132" s="11" t="s">
        <v>299</v>
      </c>
      <c r="F132" s="66" t="s">
        <v>304</v>
      </c>
      <c r="G132" s="47">
        <f t="shared" si="99"/>
        <v>6</v>
      </c>
      <c r="H132" s="66">
        <v>6</v>
      </c>
      <c r="I132" s="68" t="s">
        <v>418</v>
      </c>
      <c r="J132" s="67">
        <f t="shared" si="100"/>
        <v>107</v>
      </c>
      <c r="K132" s="82">
        <v>107</v>
      </c>
      <c r="L132" s="75">
        <f t="shared" si="101"/>
        <v>642</v>
      </c>
      <c r="M132" s="52">
        <f t="shared" si="102"/>
        <v>112.35000000000001</v>
      </c>
      <c r="N132" s="75">
        <f t="shared" si="103"/>
        <v>674.1</v>
      </c>
      <c r="O132" s="45" t="s">
        <v>420</v>
      </c>
    </row>
    <row r="133" spans="2:15" s="10" customFormat="1" ht="24" customHeight="1" x14ac:dyDescent="0.25">
      <c r="B133" s="39" t="s">
        <v>116</v>
      </c>
      <c r="C133" s="33" t="s">
        <v>141</v>
      </c>
      <c r="D133" s="34">
        <v>1400</v>
      </c>
      <c r="E133" s="107"/>
      <c r="F133" s="105"/>
      <c r="G133" s="105"/>
      <c r="H133" s="105"/>
      <c r="I133" s="105"/>
      <c r="J133" s="105"/>
      <c r="K133" s="105"/>
      <c r="L133" s="105"/>
      <c r="M133" s="105"/>
      <c r="N133" s="105"/>
      <c r="O133" s="108"/>
    </row>
    <row r="134" spans="2:15" s="10" customFormat="1" ht="66" x14ac:dyDescent="0.25">
      <c r="B134" s="40" t="s">
        <v>213</v>
      </c>
      <c r="C134" s="69" t="s">
        <v>423</v>
      </c>
      <c r="D134" s="70"/>
      <c r="E134" s="11" t="s">
        <v>299</v>
      </c>
      <c r="F134" s="11" t="s">
        <v>300</v>
      </c>
      <c r="G134" s="47">
        <f t="shared" ref="G134:G135" si="104">H134</f>
        <v>14</v>
      </c>
      <c r="H134" s="71">
        <v>14</v>
      </c>
      <c r="I134" s="13" t="s">
        <v>301</v>
      </c>
      <c r="J134" s="67">
        <f t="shared" ref="J134:J135" si="105">K134</f>
        <v>510</v>
      </c>
      <c r="K134" s="82">
        <v>510</v>
      </c>
      <c r="L134" s="75">
        <f t="shared" ref="L134:L135" si="106">H134*K134</f>
        <v>7140</v>
      </c>
      <c r="M134" s="52">
        <f t="shared" ref="M134:M135" si="107">K134*1.05</f>
        <v>535.5</v>
      </c>
      <c r="N134" s="75">
        <f t="shared" ref="N134:N135" si="108">H134*M134</f>
        <v>7497</v>
      </c>
      <c r="O134" s="45" t="s">
        <v>421</v>
      </c>
    </row>
    <row r="135" spans="2:15" s="10" customFormat="1" ht="66" x14ac:dyDescent="0.25">
      <c r="B135" s="40" t="s">
        <v>214</v>
      </c>
      <c r="C135" s="69" t="s">
        <v>424</v>
      </c>
      <c r="D135" s="20"/>
      <c r="E135" s="11" t="s">
        <v>299</v>
      </c>
      <c r="F135" s="66" t="s">
        <v>309</v>
      </c>
      <c r="G135" s="47">
        <f t="shared" si="104"/>
        <v>8</v>
      </c>
      <c r="H135" s="66">
        <v>8</v>
      </c>
      <c r="I135" s="66" t="s">
        <v>425</v>
      </c>
      <c r="J135" s="67">
        <f t="shared" si="105"/>
        <v>128</v>
      </c>
      <c r="K135" s="82">
        <v>128</v>
      </c>
      <c r="L135" s="75">
        <f t="shared" si="106"/>
        <v>1024</v>
      </c>
      <c r="M135" s="52">
        <f t="shared" si="107"/>
        <v>134.4</v>
      </c>
      <c r="N135" s="75">
        <f t="shared" si="108"/>
        <v>1075.2</v>
      </c>
      <c r="O135" s="45" t="s">
        <v>422</v>
      </c>
    </row>
    <row r="136" spans="2:15" s="10" customFormat="1" ht="24" customHeight="1" x14ac:dyDescent="0.25">
      <c r="B136" s="39" t="s">
        <v>117</v>
      </c>
      <c r="C136" s="33" t="s">
        <v>142</v>
      </c>
      <c r="D136" s="34">
        <v>800</v>
      </c>
      <c r="E136" s="107"/>
      <c r="F136" s="105"/>
      <c r="G136" s="105"/>
      <c r="H136" s="105"/>
      <c r="I136" s="105"/>
      <c r="J136" s="105"/>
      <c r="K136" s="105"/>
      <c r="L136" s="105"/>
      <c r="M136" s="105"/>
      <c r="N136" s="105"/>
      <c r="O136" s="108"/>
    </row>
    <row r="137" spans="2:15" s="10" customFormat="1" ht="82.5" x14ac:dyDescent="0.25">
      <c r="B137" s="40" t="s">
        <v>215</v>
      </c>
      <c r="C137" s="69" t="s">
        <v>426</v>
      </c>
      <c r="D137" s="70"/>
      <c r="E137" s="11" t="s">
        <v>299</v>
      </c>
      <c r="F137" s="11" t="s">
        <v>300</v>
      </c>
      <c r="G137" s="47">
        <f t="shared" ref="G137:G138" si="109">H137</f>
        <v>10</v>
      </c>
      <c r="H137" s="66">
        <v>10</v>
      </c>
      <c r="I137" s="13" t="s">
        <v>301</v>
      </c>
      <c r="J137" s="67">
        <f t="shared" ref="J137:J138" si="110">K137</f>
        <v>510</v>
      </c>
      <c r="K137" s="82">
        <v>510</v>
      </c>
      <c r="L137" s="75">
        <f t="shared" ref="L137:L138" si="111">H137*K137</f>
        <v>5100</v>
      </c>
      <c r="M137" s="52">
        <f t="shared" ref="M137:M138" si="112">K137*1.05</f>
        <v>535.5</v>
      </c>
      <c r="N137" s="75">
        <f t="shared" ref="N137:N138" si="113">H137*M137</f>
        <v>5355</v>
      </c>
      <c r="O137" s="45" t="s">
        <v>429</v>
      </c>
    </row>
    <row r="138" spans="2:15" s="10" customFormat="1" ht="82.5" x14ac:dyDescent="0.25">
      <c r="B138" s="40" t="s">
        <v>216</v>
      </c>
      <c r="C138" s="69" t="s">
        <v>427</v>
      </c>
      <c r="D138" s="70"/>
      <c r="E138" s="11" t="s">
        <v>299</v>
      </c>
      <c r="F138" s="66" t="s">
        <v>309</v>
      </c>
      <c r="G138" s="47">
        <f t="shared" si="109"/>
        <v>6</v>
      </c>
      <c r="H138" s="66">
        <v>6</v>
      </c>
      <c r="I138" s="66" t="s">
        <v>428</v>
      </c>
      <c r="J138" s="67">
        <f t="shared" si="110"/>
        <v>128</v>
      </c>
      <c r="K138" s="82">
        <v>128</v>
      </c>
      <c r="L138" s="75">
        <f t="shared" si="111"/>
        <v>768</v>
      </c>
      <c r="M138" s="52">
        <f t="shared" si="112"/>
        <v>134.4</v>
      </c>
      <c r="N138" s="75">
        <f t="shared" si="113"/>
        <v>806.40000000000009</v>
      </c>
      <c r="O138" s="45" t="s">
        <v>430</v>
      </c>
    </row>
    <row r="139" spans="2:15" s="10" customFormat="1" ht="38.25" customHeight="1" x14ac:dyDescent="0.25">
      <c r="B139" s="39" t="s">
        <v>118</v>
      </c>
      <c r="C139" s="33" t="s">
        <v>143</v>
      </c>
      <c r="D139" s="34">
        <v>200</v>
      </c>
      <c r="E139" s="107"/>
      <c r="F139" s="105"/>
      <c r="G139" s="105"/>
      <c r="H139" s="105"/>
      <c r="I139" s="105"/>
      <c r="J139" s="105"/>
      <c r="K139" s="105"/>
      <c r="L139" s="105"/>
      <c r="M139" s="105"/>
      <c r="N139" s="105"/>
      <c r="O139" s="108"/>
    </row>
    <row r="140" spans="2:15" s="10" customFormat="1" ht="66" x14ac:dyDescent="0.25">
      <c r="B140" s="40" t="s">
        <v>217</v>
      </c>
      <c r="C140" s="69" t="s">
        <v>431</v>
      </c>
      <c r="D140" s="70"/>
      <c r="E140" s="11" t="s">
        <v>299</v>
      </c>
      <c r="F140" s="11" t="s">
        <v>300</v>
      </c>
      <c r="G140" s="47">
        <f t="shared" ref="G140:G142" si="114">H140</f>
        <v>6</v>
      </c>
      <c r="H140" s="66">
        <v>6</v>
      </c>
      <c r="I140" s="13" t="s">
        <v>301</v>
      </c>
      <c r="J140" s="67">
        <f t="shared" ref="J140:J145" si="115">K140</f>
        <v>1088</v>
      </c>
      <c r="K140" s="82">
        <v>1088</v>
      </c>
      <c r="L140" s="75">
        <f t="shared" ref="L140:L142" si="116">H140*K140</f>
        <v>6528</v>
      </c>
      <c r="M140" s="52">
        <f t="shared" ref="M140:M142" si="117">K140*1.05</f>
        <v>1142.4000000000001</v>
      </c>
      <c r="N140" s="75">
        <f t="shared" ref="N140:N142" si="118">H140*M140</f>
        <v>6854.4000000000005</v>
      </c>
      <c r="O140" s="45" t="s">
        <v>434</v>
      </c>
    </row>
    <row r="141" spans="2:15" s="10" customFormat="1" ht="66" x14ac:dyDescent="0.25">
      <c r="B141" s="40" t="s">
        <v>218</v>
      </c>
      <c r="C141" s="69" t="s">
        <v>432</v>
      </c>
      <c r="D141" s="70"/>
      <c r="E141" s="72" t="s">
        <v>299</v>
      </c>
      <c r="F141" s="71" t="s">
        <v>343</v>
      </c>
      <c r="G141" s="64">
        <f t="shared" si="114"/>
        <v>6</v>
      </c>
      <c r="H141" s="71">
        <v>6</v>
      </c>
      <c r="I141" s="13" t="s">
        <v>301</v>
      </c>
      <c r="J141" s="67">
        <f t="shared" si="115"/>
        <v>298</v>
      </c>
      <c r="K141" s="82">
        <v>298</v>
      </c>
      <c r="L141" s="75">
        <f t="shared" si="116"/>
        <v>1788</v>
      </c>
      <c r="M141" s="52">
        <f t="shared" si="117"/>
        <v>312.90000000000003</v>
      </c>
      <c r="N141" s="75">
        <f t="shared" si="118"/>
        <v>1877.4</v>
      </c>
      <c r="O141" s="45" t="s">
        <v>435</v>
      </c>
    </row>
    <row r="142" spans="2:15" s="10" customFormat="1" ht="66" x14ac:dyDescent="0.25">
      <c r="B142" s="40" t="s">
        <v>438</v>
      </c>
      <c r="C142" s="69" t="s">
        <v>433</v>
      </c>
      <c r="D142" s="16"/>
      <c r="E142" s="13" t="s">
        <v>299</v>
      </c>
      <c r="F142" s="47" t="s">
        <v>437</v>
      </c>
      <c r="G142" s="47">
        <f t="shared" si="114"/>
        <v>8</v>
      </c>
      <c r="H142" s="47">
        <v>8</v>
      </c>
      <c r="I142" s="13" t="s">
        <v>301</v>
      </c>
      <c r="J142" s="67">
        <f t="shared" si="115"/>
        <v>197</v>
      </c>
      <c r="K142" s="82">
        <v>197</v>
      </c>
      <c r="L142" s="75">
        <f t="shared" si="116"/>
        <v>1576</v>
      </c>
      <c r="M142" s="52">
        <f t="shared" si="117"/>
        <v>206.85000000000002</v>
      </c>
      <c r="N142" s="75">
        <f t="shared" si="118"/>
        <v>1654.8000000000002</v>
      </c>
      <c r="O142" s="45" t="s">
        <v>436</v>
      </c>
    </row>
    <row r="143" spans="2:15" s="10" customFormat="1" ht="24" customHeight="1" x14ac:dyDescent="0.25">
      <c r="B143" s="39" t="s">
        <v>119</v>
      </c>
      <c r="C143" s="33" t="s">
        <v>144</v>
      </c>
      <c r="D143" s="34">
        <v>500</v>
      </c>
      <c r="E143" s="107"/>
      <c r="F143" s="105"/>
      <c r="G143" s="105"/>
      <c r="H143" s="105"/>
      <c r="I143" s="105"/>
      <c r="J143" s="105"/>
      <c r="K143" s="105"/>
      <c r="L143" s="105"/>
      <c r="M143" s="105"/>
      <c r="N143" s="105"/>
      <c r="O143" s="108"/>
    </row>
    <row r="144" spans="2:15" s="10" customFormat="1" ht="66" x14ac:dyDescent="0.25">
      <c r="B144" s="40" t="s">
        <v>219</v>
      </c>
      <c r="C144" s="69" t="s">
        <v>439</v>
      </c>
      <c r="D144" s="35"/>
      <c r="E144" s="11" t="s">
        <v>299</v>
      </c>
      <c r="F144" s="11" t="s">
        <v>300</v>
      </c>
      <c r="G144" s="47">
        <f t="shared" ref="G144:G145" si="119">H144</f>
        <v>6</v>
      </c>
      <c r="H144" s="66">
        <v>6</v>
      </c>
      <c r="I144" s="13" t="s">
        <v>301</v>
      </c>
      <c r="J144" s="67">
        <f>K144</f>
        <v>563</v>
      </c>
      <c r="K144" s="82">
        <v>563</v>
      </c>
      <c r="L144" s="75">
        <f t="shared" ref="L144:L145" si="120">H144*K144</f>
        <v>3378</v>
      </c>
      <c r="M144" s="52">
        <f t="shared" ref="M144:M145" si="121">K144*1.05</f>
        <v>591.15</v>
      </c>
      <c r="N144" s="75">
        <f t="shared" ref="N144:N145" si="122">H144*M144</f>
        <v>3546.8999999999996</v>
      </c>
      <c r="O144" s="45" t="s">
        <v>441</v>
      </c>
    </row>
    <row r="145" spans="2:15" s="10" customFormat="1" ht="66" x14ac:dyDescent="0.25">
      <c r="B145" s="40" t="s">
        <v>220</v>
      </c>
      <c r="C145" s="69" t="s">
        <v>440</v>
      </c>
      <c r="D145" s="35"/>
      <c r="E145" s="11" t="s">
        <v>299</v>
      </c>
      <c r="F145" s="11" t="s">
        <v>309</v>
      </c>
      <c r="G145" s="47">
        <f t="shared" si="119"/>
        <v>6</v>
      </c>
      <c r="H145" s="66">
        <v>6</v>
      </c>
      <c r="I145" s="13" t="s">
        <v>301</v>
      </c>
      <c r="J145" s="67">
        <f t="shared" si="115"/>
        <v>107</v>
      </c>
      <c r="K145" s="82">
        <v>107</v>
      </c>
      <c r="L145" s="75">
        <f t="shared" si="120"/>
        <v>642</v>
      </c>
      <c r="M145" s="52">
        <f t="shared" si="121"/>
        <v>112.35000000000001</v>
      </c>
      <c r="N145" s="75">
        <f t="shared" si="122"/>
        <v>674.1</v>
      </c>
      <c r="O145" s="45" t="s">
        <v>442</v>
      </c>
    </row>
    <row r="146" spans="2:15" s="10" customFormat="1" ht="28.5" customHeight="1" x14ac:dyDescent="0.25">
      <c r="B146" s="22"/>
      <c r="C146" s="138" t="s">
        <v>54</v>
      </c>
      <c r="D146" s="138"/>
      <c r="E146" s="138"/>
      <c r="F146" s="138"/>
      <c r="G146" s="138"/>
      <c r="H146" s="138"/>
      <c r="I146" s="138"/>
      <c r="J146" s="138"/>
      <c r="K146" s="138"/>
      <c r="L146" s="138"/>
      <c r="M146" s="138"/>
      <c r="N146" s="138"/>
      <c r="O146" s="138"/>
    </row>
    <row r="147" spans="2:15" s="10" customFormat="1" ht="29.25" customHeight="1" x14ac:dyDescent="0.25">
      <c r="B147" s="22" t="s">
        <v>145</v>
      </c>
      <c r="C147" s="10" t="s">
        <v>146</v>
      </c>
      <c r="D147" s="16">
        <v>4000</v>
      </c>
      <c r="E147" s="104"/>
      <c r="F147" s="105"/>
      <c r="G147" s="105"/>
      <c r="H147" s="105"/>
      <c r="I147" s="105"/>
      <c r="J147" s="105"/>
      <c r="K147" s="105"/>
      <c r="L147" s="105"/>
      <c r="M147" s="105"/>
      <c r="N147" s="105"/>
      <c r="O147" s="106"/>
    </row>
    <row r="148" spans="2:15" s="10" customFormat="1" ht="66" x14ac:dyDescent="0.25">
      <c r="B148" s="22" t="s">
        <v>221</v>
      </c>
      <c r="C148" s="69" t="s">
        <v>571</v>
      </c>
      <c r="D148" s="84"/>
      <c r="E148" s="47" t="s">
        <v>299</v>
      </c>
      <c r="F148" s="47" t="s">
        <v>576</v>
      </c>
      <c r="G148" s="47">
        <f t="shared" ref="G148" si="123">H148</f>
        <v>7</v>
      </c>
      <c r="H148" s="13">
        <v>7</v>
      </c>
      <c r="I148" s="13" t="s">
        <v>301</v>
      </c>
      <c r="J148" s="67">
        <f t="shared" ref="J148" si="124">K148</f>
        <v>38</v>
      </c>
      <c r="K148" s="52">
        <v>38</v>
      </c>
      <c r="L148" s="83">
        <f t="shared" si="0"/>
        <v>266</v>
      </c>
      <c r="M148" s="52">
        <f t="shared" ref="M148" si="125">K148*1.05</f>
        <v>39.9</v>
      </c>
      <c r="N148" s="79">
        <f t="shared" si="2"/>
        <v>279.3</v>
      </c>
      <c r="O148" s="44" t="s">
        <v>577</v>
      </c>
    </row>
    <row r="149" spans="2:15" s="10" customFormat="1" ht="16.5" x14ac:dyDescent="0.25">
      <c r="B149" s="22" t="s">
        <v>222</v>
      </c>
      <c r="C149" s="10" t="s">
        <v>147</v>
      </c>
      <c r="D149" s="16">
        <v>10500</v>
      </c>
      <c r="E149" s="104"/>
      <c r="F149" s="105"/>
      <c r="G149" s="105"/>
      <c r="H149" s="105"/>
      <c r="I149" s="105"/>
      <c r="J149" s="105"/>
      <c r="K149" s="105"/>
      <c r="L149" s="105"/>
      <c r="M149" s="105"/>
      <c r="N149" s="105"/>
      <c r="O149" s="106"/>
    </row>
    <row r="150" spans="2:15" s="10" customFormat="1" ht="49.5" x14ac:dyDescent="0.25">
      <c r="B150" s="22" t="s">
        <v>223</v>
      </c>
      <c r="C150" s="69" t="s">
        <v>573</v>
      </c>
      <c r="D150" s="16"/>
      <c r="E150" s="47" t="s">
        <v>299</v>
      </c>
      <c r="F150" s="47" t="s">
        <v>572</v>
      </c>
      <c r="G150" s="47">
        <f t="shared" ref="G150:G241" si="126">H150</f>
        <v>3</v>
      </c>
      <c r="H150" s="13">
        <v>3</v>
      </c>
      <c r="I150" s="13" t="s">
        <v>301</v>
      </c>
      <c r="J150" s="67">
        <f t="shared" ref="J150" si="127">K150</f>
        <v>302</v>
      </c>
      <c r="K150" s="52">
        <v>302</v>
      </c>
      <c r="L150" s="83">
        <f t="shared" si="0"/>
        <v>906</v>
      </c>
      <c r="M150" s="52">
        <f t="shared" ref="M150" si="128">K150*1.05</f>
        <v>317.10000000000002</v>
      </c>
      <c r="N150" s="79">
        <f t="shared" si="2"/>
        <v>951.30000000000007</v>
      </c>
      <c r="O150" s="44" t="s">
        <v>578</v>
      </c>
    </row>
    <row r="151" spans="2:15" s="10" customFormat="1" ht="20.25" customHeight="1" x14ac:dyDescent="0.25">
      <c r="B151" s="22" t="s">
        <v>224</v>
      </c>
      <c r="C151" s="10" t="s">
        <v>148</v>
      </c>
      <c r="D151" s="16">
        <v>23500</v>
      </c>
      <c r="E151" s="104"/>
      <c r="F151" s="105"/>
      <c r="G151" s="105"/>
      <c r="H151" s="105"/>
      <c r="I151" s="105"/>
      <c r="J151" s="105"/>
      <c r="K151" s="105"/>
      <c r="L151" s="105"/>
      <c r="M151" s="105"/>
      <c r="N151" s="105"/>
      <c r="O151" s="106"/>
    </row>
    <row r="152" spans="2:15" s="10" customFormat="1" ht="49.5" x14ac:dyDescent="0.25">
      <c r="B152" s="22" t="s">
        <v>225</v>
      </c>
      <c r="C152" s="69" t="s">
        <v>574</v>
      </c>
      <c r="D152" s="16"/>
      <c r="E152" s="47" t="s">
        <v>299</v>
      </c>
      <c r="F152" s="47" t="s">
        <v>575</v>
      </c>
      <c r="G152" s="47">
        <f t="shared" si="126"/>
        <v>35</v>
      </c>
      <c r="H152" s="13">
        <v>35</v>
      </c>
      <c r="I152" s="13" t="s">
        <v>301</v>
      </c>
      <c r="J152" s="67">
        <f t="shared" ref="J152" si="129">K152</f>
        <v>136</v>
      </c>
      <c r="K152" s="52">
        <v>136</v>
      </c>
      <c r="L152" s="83">
        <f t="shared" ref="L152" si="130">H152*K152</f>
        <v>4760</v>
      </c>
      <c r="M152" s="52">
        <f t="shared" ref="M152" si="131">K152*1.05</f>
        <v>142.80000000000001</v>
      </c>
      <c r="N152" s="79">
        <f t="shared" ref="N152" si="132">H152*M152</f>
        <v>4998</v>
      </c>
      <c r="O152" s="44" t="s">
        <v>579</v>
      </c>
    </row>
    <row r="153" spans="2:15" s="10" customFormat="1" ht="22.5" customHeight="1" x14ac:dyDescent="0.25">
      <c r="B153" s="22" t="s">
        <v>226</v>
      </c>
      <c r="C153" s="10" t="s">
        <v>149</v>
      </c>
      <c r="D153" s="16">
        <v>10500</v>
      </c>
      <c r="E153" s="104"/>
      <c r="F153" s="105"/>
      <c r="G153" s="105"/>
      <c r="H153" s="105"/>
      <c r="I153" s="105"/>
      <c r="J153" s="105"/>
      <c r="K153" s="105"/>
      <c r="L153" s="105"/>
      <c r="M153" s="105"/>
      <c r="N153" s="105"/>
      <c r="O153" s="106"/>
    </row>
    <row r="154" spans="2:15" s="10" customFormat="1" ht="49.5" x14ac:dyDescent="0.25">
      <c r="B154" s="22" t="s">
        <v>227</v>
      </c>
      <c r="C154" s="69" t="s">
        <v>580</v>
      </c>
      <c r="D154" s="16"/>
      <c r="E154" s="47" t="s">
        <v>299</v>
      </c>
      <c r="F154" s="47" t="s">
        <v>581</v>
      </c>
      <c r="G154" s="47">
        <f t="shared" si="126"/>
        <v>14</v>
      </c>
      <c r="H154" s="13">
        <v>14</v>
      </c>
      <c r="I154" s="13" t="s">
        <v>301</v>
      </c>
      <c r="J154" s="67">
        <f t="shared" ref="J154" si="133">K154</f>
        <v>112</v>
      </c>
      <c r="K154" s="52">
        <v>112</v>
      </c>
      <c r="L154" s="83">
        <f t="shared" ref="L154" si="134">H154*K154</f>
        <v>1568</v>
      </c>
      <c r="M154" s="52">
        <f t="shared" ref="M154" si="135">K154*1.05</f>
        <v>117.60000000000001</v>
      </c>
      <c r="N154" s="79">
        <f t="shared" ref="N154" si="136">H154*M154</f>
        <v>1646.4</v>
      </c>
      <c r="O154" s="44" t="s">
        <v>587</v>
      </c>
    </row>
    <row r="155" spans="2:15" s="10" customFormat="1" ht="21.75" customHeight="1" x14ac:dyDescent="0.25">
      <c r="B155" s="22" t="s">
        <v>228</v>
      </c>
      <c r="C155" s="10" t="s">
        <v>150</v>
      </c>
      <c r="D155" s="16">
        <v>29000</v>
      </c>
      <c r="E155" s="104"/>
      <c r="F155" s="105"/>
      <c r="G155" s="105"/>
      <c r="H155" s="105"/>
      <c r="I155" s="105"/>
      <c r="J155" s="105"/>
      <c r="K155" s="105"/>
      <c r="L155" s="105"/>
      <c r="M155" s="105"/>
      <c r="N155" s="105"/>
      <c r="O155" s="106"/>
    </row>
    <row r="156" spans="2:15" s="10" customFormat="1" ht="66" x14ac:dyDescent="0.25">
      <c r="B156" s="22" t="s">
        <v>229</v>
      </c>
      <c r="C156" s="69" t="s">
        <v>582</v>
      </c>
      <c r="D156" s="16"/>
      <c r="E156" s="47" t="s">
        <v>299</v>
      </c>
      <c r="F156" s="47" t="s">
        <v>583</v>
      </c>
      <c r="G156" s="47">
        <f t="shared" si="126"/>
        <v>16</v>
      </c>
      <c r="H156" s="13">
        <v>16</v>
      </c>
      <c r="I156" s="13" t="s">
        <v>301</v>
      </c>
      <c r="J156" s="67">
        <f t="shared" ref="J156" si="137">K156</f>
        <v>216</v>
      </c>
      <c r="K156" s="52">
        <v>216</v>
      </c>
      <c r="L156" s="83">
        <f t="shared" ref="L156" si="138">H156*K156</f>
        <v>3456</v>
      </c>
      <c r="M156" s="52">
        <f t="shared" ref="M156" si="139">K156*1.05</f>
        <v>226.8</v>
      </c>
      <c r="N156" s="79">
        <f t="shared" ref="N156" si="140">H156*M156</f>
        <v>3628.8</v>
      </c>
      <c r="O156" s="44" t="s">
        <v>588</v>
      </c>
    </row>
    <row r="157" spans="2:15" s="10" customFormat="1" ht="33" customHeight="1" x14ac:dyDescent="0.25">
      <c r="B157" s="22" t="s">
        <v>230</v>
      </c>
      <c r="C157" s="10" t="s">
        <v>151</v>
      </c>
      <c r="D157" s="16">
        <v>12000</v>
      </c>
      <c r="E157" s="104"/>
      <c r="F157" s="105"/>
      <c r="G157" s="105"/>
      <c r="H157" s="105"/>
      <c r="I157" s="105"/>
      <c r="J157" s="105"/>
      <c r="K157" s="105"/>
      <c r="L157" s="105"/>
      <c r="M157" s="105"/>
      <c r="N157" s="105"/>
      <c r="O157" s="106"/>
    </row>
    <row r="158" spans="2:15" s="10" customFormat="1" ht="66" x14ac:dyDescent="0.25">
      <c r="B158" s="22" t="s">
        <v>231</v>
      </c>
      <c r="C158" s="69" t="s">
        <v>584</v>
      </c>
      <c r="D158" s="16"/>
      <c r="E158" s="47" t="s">
        <v>299</v>
      </c>
      <c r="F158" s="13" t="s">
        <v>586</v>
      </c>
      <c r="G158" s="47">
        <f t="shared" si="126"/>
        <v>22</v>
      </c>
      <c r="H158" s="13">
        <v>22</v>
      </c>
      <c r="I158" s="13" t="s">
        <v>301</v>
      </c>
      <c r="J158" s="67">
        <f t="shared" ref="J158" si="141">K158</f>
        <v>65</v>
      </c>
      <c r="K158" s="52">
        <v>65</v>
      </c>
      <c r="L158" s="83">
        <f t="shared" ref="L158" si="142">H158*K158</f>
        <v>1430</v>
      </c>
      <c r="M158" s="52">
        <f t="shared" ref="M158" si="143">K158*1.05</f>
        <v>68.25</v>
      </c>
      <c r="N158" s="79">
        <f t="shared" ref="N158" si="144">H158*M158</f>
        <v>1501.5</v>
      </c>
      <c r="O158" s="44" t="s">
        <v>589</v>
      </c>
    </row>
    <row r="159" spans="2:15" s="10" customFormat="1" ht="23.25" customHeight="1" x14ac:dyDescent="0.25">
      <c r="B159" s="22" t="s">
        <v>232</v>
      </c>
      <c r="C159" s="10" t="s">
        <v>152</v>
      </c>
      <c r="D159" s="16">
        <v>11000</v>
      </c>
      <c r="E159" s="104"/>
      <c r="F159" s="105"/>
      <c r="G159" s="105"/>
      <c r="H159" s="105"/>
      <c r="I159" s="105"/>
      <c r="J159" s="105"/>
      <c r="K159" s="105"/>
      <c r="L159" s="105"/>
      <c r="M159" s="105"/>
      <c r="N159" s="105"/>
      <c r="O159" s="106"/>
    </row>
    <row r="160" spans="2:15" s="10" customFormat="1" ht="49.5" x14ac:dyDescent="0.25">
      <c r="B160" s="22" t="s">
        <v>233</v>
      </c>
      <c r="C160" s="69" t="s">
        <v>590</v>
      </c>
      <c r="D160" s="16"/>
      <c r="E160" s="47" t="s">
        <v>299</v>
      </c>
      <c r="F160" s="13" t="s">
        <v>591</v>
      </c>
      <c r="G160" s="47">
        <f t="shared" si="126"/>
        <v>20</v>
      </c>
      <c r="H160" s="13">
        <v>20</v>
      </c>
      <c r="I160" s="13" t="s">
        <v>301</v>
      </c>
      <c r="J160" s="67">
        <f t="shared" ref="J160" si="145">K160</f>
        <v>35</v>
      </c>
      <c r="K160" s="52">
        <v>35</v>
      </c>
      <c r="L160" s="83">
        <f t="shared" ref="L160" si="146">H160*K160</f>
        <v>700</v>
      </c>
      <c r="M160" s="52">
        <f t="shared" ref="M160" si="147">K160*1.05</f>
        <v>36.75</v>
      </c>
      <c r="N160" s="79">
        <f t="shared" ref="N160" si="148">H160*M160</f>
        <v>735</v>
      </c>
      <c r="O160" s="44" t="s">
        <v>592</v>
      </c>
    </row>
    <row r="161" spans="2:15" s="10" customFormat="1" ht="25.5" customHeight="1" x14ac:dyDescent="0.25">
      <c r="B161" s="22" t="s">
        <v>234</v>
      </c>
      <c r="C161" s="10" t="s">
        <v>153</v>
      </c>
      <c r="D161" s="16">
        <v>132000</v>
      </c>
      <c r="E161" s="104"/>
      <c r="F161" s="105"/>
      <c r="G161" s="105"/>
      <c r="H161" s="105"/>
      <c r="I161" s="105"/>
      <c r="J161" s="105"/>
      <c r="K161" s="105"/>
      <c r="L161" s="105"/>
      <c r="M161" s="105"/>
      <c r="N161" s="105"/>
      <c r="O161" s="106"/>
    </row>
    <row r="162" spans="2:15" s="10" customFormat="1" ht="66" x14ac:dyDescent="0.25">
      <c r="B162" s="22" t="s">
        <v>235</v>
      </c>
      <c r="C162" s="69" t="s">
        <v>593</v>
      </c>
      <c r="D162" s="84"/>
      <c r="E162" s="47" t="s">
        <v>299</v>
      </c>
      <c r="F162" s="47" t="s">
        <v>594</v>
      </c>
      <c r="G162" s="47">
        <f t="shared" si="126"/>
        <v>42</v>
      </c>
      <c r="H162" s="13">
        <v>42</v>
      </c>
      <c r="I162" s="13" t="s">
        <v>301</v>
      </c>
      <c r="J162" s="67">
        <f t="shared" ref="J162" si="149">K162</f>
        <v>132</v>
      </c>
      <c r="K162" s="52">
        <v>132</v>
      </c>
      <c r="L162" s="83">
        <f t="shared" ref="L162" si="150">H162*K162</f>
        <v>5544</v>
      </c>
      <c r="M162" s="52">
        <f t="shared" ref="M162" si="151">K162*1.05</f>
        <v>138.6</v>
      </c>
      <c r="N162" s="79">
        <f t="shared" ref="N162" si="152">H162*M162</f>
        <v>5821.2</v>
      </c>
      <c r="O162" s="44" t="s">
        <v>595</v>
      </c>
    </row>
    <row r="163" spans="2:15" s="10" customFormat="1" ht="52.5" customHeight="1" x14ac:dyDescent="0.25">
      <c r="B163" s="22" t="s">
        <v>236</v>
      </c>
      <c r="C163" s="10" t="s">
        <v>154</v>
      </c>
      <c r="D163" s="16">
        <v>132000</v>
      </c>
      <c r="E163" s="104"/>
      <c r="F163" s="105"/>
      <c r="G163" s="105"/>
      <c r="H163" s="105"/>
      <c r="I163" s="105"/>
      <c r="J163" s="105"/>
      <c r="K163" s="105"/>
      <c r="L163" s="105"/>
      <c r="M163" s="105"/>
      <c r="N163" s="105"/>
      <c r="O163" s="106"/>
    </row>
    <row r="164" spans="2:15" s="10" customFormat="1" ht="66" x14ac:dyDescent="0.25">
      <c r="B164" s="22" t="s">
        <v>237</v>
      </c>
      <c r="C164" s="31" t="s">
        <v>596</v>
      </c>
      <c r="D164" s="84"/>
      <c r="E164" s="47" t="s">
        <v>299</v>
      </c>
      <c r="F164" s="47" t="s">
        <v>597</v>
      </c>
      <c r="G164" s="47">
        <f t="shared" si="126"/>
        <v>230</v>
      </c>
      <c r="H164" s="13">
        <v>230</v>
      </c>
      <c r="I164" s="13" t="s">
        <v>301</v>
      </c>
      <c r="J164" s="67">
        <f t="shared" ref="J164" si="153">K164</f>
        <v>466</v>
      </c>
      <c r="K164" s="52">
        <v>466</v>
      </c>
      <c r="L164" s="83">
        <f t="shared" ref="L164" si="154">H164*K164</f>
        <v>107180</v>
      </c>
      <c r="M164" s="52">
        <f t="shared" ref="M164" si="155">K164*1.05</f>
        <v>489.3</v>
      </c>
      <c r="N164" s="79">
        <f t="shared" ref="N164" si="156">H164*M164</f>
        <v>112539</v>
      </c>
      <c r="O164" s="44" t="s">
        <v>598</v>
      </c>
    </row>
    <row r="165" spans="2:15" s="10" customFormat="1" ht="33" x14ac:dyDescent="0.25">
      <c r="B165" s="22" t="s">
        <v>238</v>
      </c>
      <c r="C165" s="44" t="s">
        <v>155</v>
      </c>
      <c r="D165" s="16">
        <v>132000</v>
      </c>
      <c r="E165" s="104"/>
      <c r="F165" s="105"/>
      <c r="G165" s="105"/>
      <c r="H165" s="105"/>
      <c r="I165" s="105"/>
      <c r="J165" s="105"/>
      <c r="K165" s="105"/>
      <c r="L165" s="105"/>
      <c r="M165" s="105"/>
      <c r="N165" s="105"/>
      <c r="O165" s="106"/>
    </row>
    <row r="166" spans="2:15" s="10" customFormat="1" ht="66" x14ac:dyDescent="0.25">
      <c r="B166" s="22" t="s">
        <v>239</v>
      </c>
      <c r="C166" s="31" t="s">
        <v>600</v>
      </c>
      <c r="D166" s="84"/>
      <c r="E166" s="47" t="s">
        <v>299</v>
      </c>
      <c r="F166" s="47" t="s">
        <v>601</v>
      </c>
      <c r="G166" s="47">
        <f t="shared" si="126"/>
        <v>96</v>
      </c>
      <c r="H166" s="13">
        <v>96</v>
      </c>
      <c r="I166" s="13" t="s">
        <v>301</v>
      </c>
      <c r="J166" s="67">
        <f t="shared" ref="J166" si="157">K166</f>
        <v>1086</v>
      </c>
      <c r="K166" s="52">
        <v>1086</v>
      </c>
      <c r="L166" s="83">
        <f t="shared" ref="L166" si="158">H166*K166</f>
        <v>104256</v>
      </c>
      <c r="M166" s="52">
        <f t="shared" ref="M166" si="159">K166*1.05</f>
        <v>1140.3</v>
      </c>
      <c r="N166" s="79">
        <f t="shared" ref="N166" si="160">H166*M166</f>
        <v>109468.79999999999</v>
      </c>
      <c r="O166" s="44" t="s">
        <v>599</v>
      </c>
    </row>
    <row r="167" spans="2:15" s="10" customFormat="1" ht="21.75" customHeight="1" x14ac:dyDescent="0.25">
      <c r="B167" s="22" t="s">
        <v>240</v>
      </c>
      <c r="C167" s="44" t="s">
        <v>156</v>
      </c>
      <c r="D167" s="16">
        <v>132000</v>
      </c>
      <c r="E167" s="104"/>
      <c r="F167" s="105"/>
      <c r="G167" s="105"/>
      <c r="H167" s="105"/>
      <c r="I167" s="105"/>
      <c r="J167" s="105"/>
      <c r="K167" s="105"/>
      <c r="L167" s="105"/>
      <c r="M167" s="105"/>
      <c r="N167" s="105"/>
      <c r="O167" s="106"/>
    </row>
    <row r="168" spans="2:15" s="10" customFormat="1" ht="66" x14ac:dyDescent="0.25">
      <c r="B168" s="22" t="s">
        <v>241</v>
      </c>
      <c r="C168" s="31" t="s">
        <v>602</v>
      </c>
      <c r="D168" s="84"/>
      <c r="E168" s="47" t="s">
        <v>299</v>
      </c>
      <c r="F168" s="47" t="s">
        <v>601</v>
      </c>
      <c r="G168" s="47">
        <f t="shared" si="126"/>
        <v>96</v>
      </c>
      <c r="H168" s="13">
        <v>96</v>
      </c>
      <c r="I168" s="13" t="s">
        <v>301</v>
      </c>
      <c r="J168" s="67">
        <f t="shared" ref="J168" si="161">K168</f>
        <v>154</v>
      </c>
      <c r="K168" s="52">
        <v>154</v>
      </c>
      <c r="L168" s="83">
        <f t="shared" ref="L168" si="162">H168*K168</f>
        <v>14784</v>
      </c>
      <c r="M168" s="52">
        <f t="shared" ref="M168" si="163">K168*1.05</f>
        <v>161.70000000000002</v>
      </c>
      <c r="N168" s="79">
        <f t="shared" ref="N168" si="164">H168*M168</f>
        <v>15523.2</v>
      </c>
      <c r="O168" s="44" t="s">
        <v>606</v>
      </c>
    </row>
    <row r="169" spans="2:15" s="10" customFormat="1" ht="27.75" customHeight="1" x14ac:dyDescent="0.25">
      <c r="B169" s="22" t="s">
        <v>242</v>
      </c>
      <c r="C169" s="10" t="s">
        <v>157</v>
      </c>
      <c r="D169" s="16">
        <v>167000</v>
      </c>
      <c r="E169" s="104"/>
      <c r="F169" s="105"/>
      <c r="G169" s="105"/>
      <c r="H169" s="105"/>
      <c r="I169" s="105"/>
      <c r="J169" s="105"/>
      <c r="K169" s="105"/>
      <c r="L169" s="105"/>
      <c r="M169" s="105"/>
      <c r="N169" s="105"/>
      <c r="O169" s="106"/>
    </row>
    <row r="170" spans="2:15" s="10" customFormat="1" ht="49.5" x14ac:dyDescent="0.25">
      <c r="B170" s="22" t="s">
        <v>243</v>
      </c>
      <c r="C170" s="19" t="s">
        <v>603</v>
      </c>
      <c r="D170" s="98"/>
      <c r="E170" s="47" t="s">
        <v>299</v>
      </c>
      <c r="F170" s="66" t="s">
        <v>572</v>
      </c>
      <c r="G170" s="47">
        <f t="shared" si="126"/>
        <v>43</v>
      </c>
      <c r="H170" s="13">
        <v>43</v>
      </c>
      <c r="I170" s="13" t="s">
        <v>301</v>
      </c>
      <c r="J170" s="67">
        <f t="shared" ref="J170" si="165">K170</f>
        <v>288</v>
      </c>
      <c r="K170" s="52">
        <v>288</v>
      </c>
      <c r="L170" s="83">
        <f t="shared" ref="L170" si="166">H170*K170</f>
        <v>12384</v>
      </c>
      <c r="M170" s="52">
        <f t="shared" ref="M170" si="167">K170*1.05</f>
        <v>302.40000000000003</v>
      </c>
      <c r="N170" s="79">
        <f t="shared" ref="N170" si="168">H170*M170</f>
        <v>13003.2</v>
      </c>
      <c r="O170" s="44" t="s">
        <v>604</v>
      </c>
    </row>
    <row r="171" spans="2:15" s="10" customFormat="1" ht="24.75" customHeight="1" x14ac:dyDescent="0.25">
      <c r="B171" s="22" t="s">
        <v>244</v>
      </c>
      <c r="C171" s="10" t="s">
        <v>158</v>
      </c>
      <c r="D171" s="16">
        <v>17000</v>
      </c>
      <c r="E171" s="104"/>
      <c r="F171" s="105"/>
      <c r="G171" s="105"/>
      <c r="H171" s="105"/>
      <c r="I171" s="105"/>
      <c r="J171" s="105"/>
      <c r="K171" s="105"/>
      <c r="L171" s="105"/>
      <c r="M171" s="105"/>
      <c r="N171" s="105"/>
      <c r="O171" s="106"/>
    </row>
    <row r="172" spans="2:15" s="10" customFormat="1" ht="49.5" x14ac:dyDescent="0.25">
      <c r="B172" s="22" t="s">
        <v>245</v>
      </c>
      <c r="C172" s="69" t="s">
        <v>605</v>
      </c>
      <c r="D172" s="84"/>
      <c r="E172" s="47" t="s">
        <v>299</v>
      </c>
      <c r="F172" s="13" t="s">
        <v>572</v>
      </c>
      <c r="G172" s="47">
        <f t="shared" si="126"/>
        <v>5</v>
      </c>
      <c r="H172" s="13">
        <v>5</v>
      </c>
      <c r="I172" s="13" t="s">
        <v>301</v>
      </c>
      <c r="J172" s="67">
        <f t="shared" ref="J172" si="169">K172</f>
        <v>360</v>
      </c>
      <c r="K172" s="52">
        <v>360</v>
      </c>
      <c r="L172" s="83">
        <f t="shared" ref="L172" si="170">H172*K172</f>
        <v>1800</v>
      </c>
      <c r="M172" s="52">
        <f t="shared" ref="M172" si="171">K172*1.05</f>
        <v>378</v>
      </c>
      <c r="N172" s="79">
        <f t="shared" ref="N172" si="172">H172*M172</f>
        <v>1890</v>
      </c>
      <c r="O172" s="44" t="s">
        <v>607</v>
      </c>
    </row>
    <row r="173" spans="2:15" s="10" customFormat="1" ht="24" customHeight="1" x14ac:dyDescent="0.25">
      <c r="B173" s="22" t="s">
        <v>246</v>
      </c>
      <c r="C173" s="10" t="s">
        <v>159</v>
      </c>
      <c r="D173" s="16">
        <v>26000</v>
      </c>
      <c r="E173" s="104"/>
      <c r="F173" s="105"/>
      <c r="G173" s="105"/>
      <c r="H173" s="105"/>
      <c r="I173" s="105"/>
      <c r="J173" s="105"/>
      <c r="K173" s="105"/>
      <c r="L173" s="105"/>
      <c r="M173" s="105"/>
      <c r="N173" s="105"/>
      <c r="O173" s="106"/>
    </row>
    <row r="174" spans="2:15" s="10" customFormat="1" ht="66" x14ac:dyDescent="0.25">
      <c r="B174" s="22" t="s">
        <v>247</v>
      </c>
      <c r="C174" s="69" t="s">
        <v>608</v>
      </c>
      <c r="D174" s="84"/>
      <c r="E174" s="47" t="s">
        <v>299</v>
      </c>
      <c r="F174" s="13" t="s">
        <v>591</v>
      </c>
      <c r="G174" s="47">
        <f t="shared" si="126"/>
        <v>43</v>
      </c>
      <c r="H174" s="13">
        <v>43</v>
      </c>
      <c r="I174" s="13" t="s">
        <v>301</v>
      </c>
      <c r="J174" s="67">
        <f t="shared" ref="J174" si="173">K174</f>
        <v>69</v>
      </c>
      <c r="K174" s="52">
        <v>69</v>
      </c>
      <c r="L174" s="83">
        <f t="shared" ref="L174" si="174">H174*K174</f>
        <v>2967</v>
      </c>
      <c r="M174" s="52">
        <f t="shared" ref="M174" si="175">K174*1.05</f>
        <v>72.45</v>
      </c>
      <c r="N174" s="79">
        <f t="shared" ref="N174" si="176">H174*M174</f>
        <v>3115.35</v>
      </c>
      <c r="O174" s="44" t="s">
        <v>609</v>
      </c>
    </row>
    <row r="175" spans="2:15" s="10" customFormat="1" ht="27.75" customHeight="1" x14ac:dyDescent="0.25">
      <c r="B175" s="22" t="s">
        <v>248</v>
      </c>
      <c r="C175" s="10" t="s">
        <v>160</v>
      </c>
      <c r="D175" s="16">
        <v>540000</v>
      </c>
      <c r="E175" s="104"/>
      <c r="F175" s="105"/>
      <c r="G175" s="105"/>
      <c r="H175" s="105"/>
      <c r="I175" s="105"/>
      <c r="J175" s="105"/>
      <c r="K175" s="105"/>
      <c r="L175" s="105"/>
      <c r="M175" s="105"/>
      <c r="N175" s="105"/>
      <c r="O175" s="106"/>
    </row>
    <row r="176" spans="2:15" s="10" customFormat="1" ht="49.5" x14ac:dyDescent="0.25">
      <c r="B176" s="22" t="s">
        <v>249</v>
      </c>
      <c r="C176" s="31" t="s">
        <v>612</v>
      </c>
      <c r="D176" s="84"/>
      <c r="E176" s="47" t="s">
        <v>299</v>
      </c>
      <c r="F176" s="13" t="s">
        <v>568</v>
      </c>
      <c r="G176" s="47">
        <f t="shared" si="126"/>
        <v>8</v>
      </c>
      <c r="H176" s="13">
        <v>8</v>
      </c>
      <c r="I176" s="11" t="s">
        <v>462</v>
      </c>
      <c r="J176" s="67">
        <f t="shared" ref="J176:J179" si="177">K176</f>
        <v>1440</v>
      </c>
      <c r="K176" s="52">
        <v>1440</v>
      </c>
      <c r="L176" s="83">
        <f t="shared" ref="L176:L179" si="178">H176*K176</f>
        <v>11520</v>
      </c>
      <c r="M176" s="52">
        <f t="shared" ref="M176:M179" si="179">K176*1.05</f>
        <v>1512</v>
      </c>
      <c r="N176" s="79">
        <f t="shared" ref="N176:N179" si="180">H176*M176</f>
        <v>12096</v>
      </c>
      <c r="O176" s="44" t="s">
        <v>618</v>
      </c>
    </row>
    <row r="177" spans="2:15" s="10" customFormat="1" ht="82.5" x14ac:dyDescent="0.25">
      <c r="B177" s="22" t="s">
        <v>250</v>
      </c>
      <c r="C177" s="31" t="s">
        <v>613</v>
      </c>
      <c r="D177" s="84"/>
      <c r="E177" s="47" t="s">
        <v>299</v>
      </c>
      <c r="F177" s="13" t="s">
        <v>614</v>
      </c>
      <c r="G177" s="47">
        <f t="shared" si="126"/>
        <v>25</v>
      </c>
      <c r="H177" s="13">
        <v>25</v>
      </c>
      <c r="I177" s="13" t="s">
        <v>301</v>
      </c>
      <c r="J177" s="67">
        <f t="shared" si="177"/>
        <v>432</v>
      </c>
      <c r="K177" s="52">
        <v>432</v>
      </c>
      <c r="L177" s="83">
        <f t="shared" si="178"/>
        <v>10800</v>
      </c>
      <c r="M177" s="52">
        <f t="shared" si="179"/>
        <v>453.6</v>
      </c>
      <c r="N177" s="79">
        <f t="shared" si="180"/>
        <v>11340</v>
      </c>
      <c r="O177" s="57" t="s">
        <v>619</v>
      </c>
    </row>
    <row r="178" spans="2:15" s="10" customFormat="1" ht="82.5" x14ac:dyDescent="0.25">
      <c r="B178" s="22" t="s">
        <v>610</v>
      </c>
      <c r="C178" s="31" t="s">
        <v>615</v>
      </c>
      <c r="D178" s="84"/>
      <c r="E178" s="47" t="s">
        <v>299</v>
      </c>
      <c r="F178" s="13" t="s">
        <v>616</v>
      </c>
      <c r="G178" s="47">
        <f t="shared" si="126"/>
        <v>21</v>
      </c>
      <c r="H178" s="13">
        <v>21</v>
      </c>
      <c r="I178" s="14" t="s">
        <v>505</v>
      </c>
      <c r="J178" s="67">
        <f t="shared" si="177"/>
        <v>153</v>
      </c>
      <c r="K178" s="52">
        <v>153</v>
      </c>
      <c r="L178" s="83">
        <f t="shared" ref="L178" si="181">H178*K178</f>
        <v>3213</v>
      </c>
      <c r="M178" s="52">
        <f t="shared" ref="M178" si="182">K178*1.05</f>
        <v>160.65</v>
      </c>
      <c r="N178" s="79">
        <f t="shared" ref="N178" si="183">H178*M178</f>
        <v>3373.65</v>
      </c>
      <c r="O178" s="57" t="s">
        <v>620</v>
      </c>
    </row>
    <row r="179" spans="2:15" s="10" customFormat="1" ht="82.5" x14ac:dyDescent="0.25">
      <c r="B179" s="22" t="s">
        <v>611</v>
      </c>
      <c r="C179" s="31" t="s">
        <v>617</v>
      </c>
      <c r="D179" s="84"/>
      <c r="E179" s="47" t="s">
        <v>299</v>
      </c>
      <c r="F179" s="13" t="s">
        <v>480</v>
      </c>
      <c r="G179" s="47">
        <f t="shared" si="126"/>
        <v>65</v>
      </c>
      <c r="H179" s="13">
        <v>65</v>
      </c>
      <c r="I179" s="14" t="s">
        <v>680</v>
      </c>
      <c r="J179" s="67">
        <f t="shared" si="177"/>
        <v>144</v>
      </c>
      <c r="K179" s="52">
        <v>144</v>
      </c>
      <c r="L179" s="83">
        <f t="shared" si="178"/>
        <v>9360</v>
      </c>
      <c r="M179" s="52">
        <f t="shared" si="179"/>
        <v>151.20000000000002</v>
      </c>
      <c r="N179" s="79">
        <f t="shared" si="180"/>
        <v>9828.0000000000018</v>
      </c>
      <c r="O179" s="57" t="s">
        <v>621</v>
      </c>
    </row>
    <row r="180" spans="2:15" s="10" customFormat="1" ht="37.5" customHeight="1" x14ac:dyDescent="0.25">
      <c r="B180" s="22" t="s">
        <v>251</v>
      </c>
      <c r="C180" s="10" t="s">
        <v>161</v>
      </c>
      <c r="D180" s="16">
        <v>1400</v>
      </c>
      <c r="E180" s="104"/>
      <c r="F180" s="105"/>
      <c r="G180" s="105"/>
      <c r="H180" s="105"/>
      <c r="I180" s="105"/>
      <c r="J180" s="105"/>
      <c r="K180" s="105"/>
      <c r="L180" s="105"/>
      <c r="M180" s="105"/>
      <c r="N180" s="105"/>
      <c r="O180" s="106"/>
    </row>
    <row r="181" spans="2:15" s="10" customFormat="1" ht="49.5" x14ac:dyDescent="0.25">
      <c r="B181" s="22" t="s">
        <v>252</v>
      </c>
      <c r="C181" s="31" t="s">
        <v>622</v>
      </c>
      <c r="D181" s="84"/>
      <c r="E181" s="47" t="s">
        <v>299</v>
      </c>
      <c r="F181" s="13" t="s">
        <v>623</v>
      </c>
      <c r="G181" s="47">
        <f t="shared" si="126"/>
        <v>9</v>
      </c>
      <c r="H181" s="13">
        <v>9</v>
      </c>
      <c r="I181" s="13" t="s">
        <v>301</v>
      </c>
      <c r="J181" s="67">
        <f t="shared" ref="J181:J182" si="184">K181</f>
        <v>366</v>
      </c>
      <c r="K181" s="52">
        <v>366</v>
      </c>
      <c r="L181" s="83">
        <f t="shared" ref="L181:L182" si="185">H181*K181</f>
        <v>3294</v>
      </c>
      <c r="M181" s="52">
        <f t="shared" ref="M181:M182" si="186">K181*1.05</f>
        <v>384.3</v>
      </c>
      <c r="N181" s="79">
        <f t="shared" ref="N181:N182" si="187">H181*M181</f>
        <v>3458.7000000000003</v>
      </c>
      <c r="O181" s="44" t="s">
        <v>625</v>
      </c>
    </row>
    <row r="182" spans="2:15" s="10" customFormat="1" ht="66" x14ac:dyDescent="0.25">
      <c r="B182" s="22" t="s">
        <v>253</v>
      </c>
      <c r="C182" s="31" t="s">
        <v>624</v>
      </c>
      <c r="D182" s="84"/>
      <c r="E182" s="47" t="s">
        <v>299</v>
      </c>
      <c r="F182" s="13" t="s">
        <v>513</v>
      </c>
      <c r="G182" s="47">
        <f t="shared" si="126"/>
        <v>4</v>
      </c>
      <c r="H182" s="13">
        <v>4</v>
      </c>
      <c r="I182" s="13" t="s">
        <v>301</v>
      </c>
      <c r="J182" s="67">
        <f t="shared" si="184"/>
        <v>178</v>
      </c>
      <c r="K182" s="52">
        <v>178</v>
      </c>
      <c r="L182" s="83">
        <f t="shared" si="185"/>
        <v>712</v>
      </c>
      <c r="M182" s="52">
        <f t="shared" si="186"/>
        <v>186.9</v>
      </c>
      <c r="N182" s="79">
        <f t="shared" si="187"/>
        <v>747.6</v>
      </c>
      <c r="O182" s="44" t="s">
        <v>626</v>
      </c>
    </row>
    <row r="183" spans="2:15" s="10" customFormat="1" ht="22.5" customHeight="1" x14ac:dyDescent="0.25">
      <c r="B183" s="22" t="s">
        <v>254</v>
      </c>
      <c r="C183" s="10" t="s">
        <v>162</v>
      </c>
      <c r="D183" s="16">
        <v>2000</v>
      </c>
      <c r="E183" s="104"/>
      <c r="F183" s="105"/>
      <c r="G183" s="105"/>
      <c r="H183" s="105"/>
      <c r="I183" s="105"/>
      <c r="J183" s="105"/>
      <c r="K183" s="105"/>
      <c r="L183" s="105"/>
      <c r="M183" s="105"/>
      <c r="N183" s="105"/>
      <c r="O183" s="106"/>
    </row>
    <row r="184" spans="2:15" s="10" customFormat="1" ht="49.5" x14ac:dyDescent="0.25">
      <c r="B184" s="22" t="s">
        <v>255</v>
      </c>
      <c r="C184" s="31" t="s">
        <v>627</v>
      </c>
      <c r="D184" s="84"/>
      <c r="E184" s="47" t="s">
        <v>299</v>
      </c>
      <c r="F184" s="13" t="s">
        <v>628</v>
      </c>
      <c r="G184" s="47">
        <f t="shared" si="126"/>
        <v>5</v>
      </c>
      <c r="H184" s="13">
        <v>5</v>
      </c>
      <c r="I184" s="13" t="s">
        <v>301</v>
      </c>
      <c r="J184" s="67">
        <f t="shared" ref="J184" si="188">K184</f>
        <v>115</v>
      </c>
      <c r="K184" s="52">
        <v>115</v>
      </c>
      <c r="L184" s="83">
        <f t="shared" ref="L184" si="189">H184*K184</f>
        <v>575</v>
      </c>
      <c r="M184" s="52">
        <f t="shared" ref="M184" si="190">K184*1.05</f>
        <v>120.75</v>
      </c>
      <c r="N184" s="79">
        <f t="shared" ref="N184" si="191">H184*M184</f>
        <v>603.75</v>
      </c>
      <c r="O184" s="44" t="s">
        <v>635</v>
      </c>
    </row>
    <row r="185" spans="2:15" s="10" customFormat="1" ht="30" customHeight="1" x14ac:dyDescent="0.25">
      <c r="B185" s="22" t="s">
        <v>256</v>
      </c>
      <c r="C185" s="10" t="s">
        <v>163</v>
      </c>
      <c r="D185" s="16">
        <v>12700</v>
      </c>
      <c r="E185" s="104"/>
      <c r="F185" s="105"/>
      <c r="G185" s="105"/>
      <c r="H185" s="105"/>
      <c r="I185" s="105"/>
      <c r="J185" s="105"/>
      <c r="K185" s="105"/>
      <c r="L185" s="105"/>
      <c r="M185" s="105"/>
      <c r="N185" s="105"/>
      <c r="O185" s="106"/>
    </row>
    <row r="186" spans="2:15" s="10" customFormat="1" ht="66" x14ac:dyDescent="0.25">
      <c r="B186" s="22" t="s">
        <v>257</v>
      </c>
      <c r="C186" s="69" t="s">
        <v>629</v>
      </c>
      <c r="D186" s="16"/>
      <c r="E186" s="47" t="s">
        <v>299</v>
      </c>
      <c r="F186" s="61" t="s">
        <v>630</v>
      </c>
      <c r="G186" s="47">
        <f t="shared" si="126"/>
        <v>6</v>
      </c>
      <c r="H186" s="13">
        <v>6</v>
      </c>
      <c r="I186" s="13" t="s">
        <v>301</v>
      </c>
      <c r="J186" s="67">
        <f t="shared" ref="J186" si="192">K186</f>
        <v>198</v>
      </c>
      <c r="K186" s="52">
        <v>198</v>
      </c>
      <c r="L186" s="83">
        <f t="shared" ref="L186" si="193">H186*K186</f>
        <v>1188</v>
      </c>
      <c r="M186" s="52">
        <f t="shared" ref="M186" si="194">K186*1.05</f>
        <v>207.9</v>
      </c>
      <c r="N186" s="79">
        <f t="shared" ref="N186" si="195">H186*M186</f>
        <v>1247.4000000000001</v>
      </c>
      <c r="O186" s="99" t="s">
        <v>631</v>
      </c>
    </row>
    <row r="187" spans="2:15" s="10" customFormat="1" ht="24.75" customHeight="1" x14ac:dyDescent="0.25">
      <c r="B187" s="22" t="s">
        <v>258</v>
      </c>
      <c r="C187" s="10" t="s">
        <v>164</v>
      </c>
      <c r="D187" s="16">
        <v>6000</v>
      </c>
      <c r="E187" s="104"/>
      <c r="F187" s="105"/>
      <c r="G187" s="105"/>
      <c r="H187" s="105"/>
      <c r="I187" s="105"/>
      <c r="J187" s="105"/>
      <c r="K187" s="105"/>
      <c r="L187" s="105"/>
      <c r="M187" s="105"/>
      <c r="N187" s="105"/>
      <c r="O187" s="106"/>
    </row>
    <row r="188" spans="2:15" s="10" customFormat="1" ht="66" x14ac:dyDescent="0.25">
      <c r="B188" s="22" t="s">
        <v>259</v>
      </c>
      <c r="C188" s="69" t="s">
        <v>632</v>
      </c>
      <c r="D188" s="16"/>
      <c r="E188" s="47" t="s">
        <v>299</v>
      </c>
      <c r="F188" s="47" t="s">
        <v>633</v>
      </c>
      <c r="G188" s="47">
        <f t="shared" si="126"/>
        <v>7</v>
      </c>
      <c r="H188" s="13">
        <v>7</v>
      </c>
      <c r="I188" s="13" t="s">
        <v>301</v>
      </c>
      <c r="J188" s="67">
        <f t="shared" ref="J188" si="196">K188</f>
        <v>130</v>
      </c>
      <c r="K188" s="52">
        <v>130</v>
      </c>
      <c r="L188" s="83">
        <f t="shared" ref="L188" si="197">H188*K188</f>
        <v>910</v>
      </c>
      <c r="M188" s="52">
        <f t="shared" ref="M188" si="198">K188*1.05</f>
        <v>136.5</v>
      </c>
      <c r="N188" s="79">
        <f t="shared" ref="N188" si="199">H188*M188</f>
        <v>955.5</v>
      </c>
      <c r="O188" s="44" t="s">
        <v>634</v>
      </c>
    </row>
    <row r="189" spans="2:15" s="10" customFormat="1" ht="49.5" x14ac:dyDescent="0.25">
      <c r="B189" s="22" t="s">
        <v>260</v>
      </c>
      <c r="C189" s="10" t="s">
        <v>165</v>
      </c>
      <c r="D189" s="16">
        <v>72000</v>
      </c>
      <c r="E189" s="104"/>
      <c r="F189" s="105"/>
      <c r="G189" s="105"/>
      <c r="H189" s="105"/>
      <c r="I189" s="105"/>
      <c r="J189" s="105"/>
      <c r="K189" s="105"/>
      <c r="L189" s="105"/>
      <c r="M189" s="105"/>
      <c r="N189" s="105"/>
      <c r="O189" s="106"/>
    </row>
    <row r="190" spans="2:15" s="10" customFormat="1" ht="49.5" x14ac:dyDescent="0.25">
      <c r="B190" s="22" t="s">
        <v>261</v>
      </c>
      <c r="C190" s="69" t="s">
        <v>636</v>
      </c>
      <c r="D190" s="84"/>
      <c r="E190" s="47" t="s">
        <v>299</v>
      </c>
      <c r="F190" s="47" t="s">
        <v>585</v>
      </c>
      <c r="G190" s="47">
        <f t="shared" si="126"/>
        <v>61</v>
      </c>
      <c r="H190" s="13">
        <v>61</v>
      </c>
      <c r="I190" s="13" t="s">
        <v>301</v>
      </c>
      <c r="J190" s="67">
        <f t="shared" ref="J190" si="200">K190</f>
        <v>65</v>
      </c>
      <c r="K190" s="52">
        <v>65</v>
      </c>
      <c r="L190" s="83">
        <f t="shared" ref="L190" si="201">H190*K190</f>
        <v>3965</v>
      </c>
      <c r="M190" s="52">
        <f t="shared" ref="M190" si="202">K190*1.05</f>
        <v>68.25</v>
      </c>
      <c r="N190" s="79">
        <f t="shared" ref="N190" si="203">H190*M190</f>
        <v>4163.25</v>
      </c>
      <c r="O190" s="44" t="s">
        <v>637</v>
      </c>
    </row>
    <row r="191" spans="2:15" s="10" customFormat="1" ht="57.75" customHeight="1" x14ac:dyDescent="0.25">
      <c r="B191" s="22" t="s">
        <v>262</v>
      </c>
      <c r="C191" s="10" t="s">
        <v>166</v>
      </c>
      <c r="D191" s="16">
        <v>76000</v>
      </c>
      <c r="E191" s="104"/>
      <c r="F191" s="105"/>
      <c r="G191" s="105"/>
      <c r="H191" s="105"/>
      <c r="I191" s="105"/>
      <c r="J191" s="105"/>
      <c r="K191" s="105"/>
      <c r="L191" s="105"/>
      <c r="M191" s="105"/>
      <c r="N191" s="105"/>
      <c r="O191" s="106"/>
    </row>
    <row r="192" spans="2:15" s="10" customFormat="1" ht="49.5" x14ac:dyDescent="0.25">
      <c r="B192" s="22" t="s">
        <v>263</v>
      </c>
      <c r="C192" s="69" t="s">
        <v>638</v>
      </c>
      <c r="D192" s="84"/>
      <c r="E192" s="47" t="s">
        <v>299</v>
      </c>
      <c r="F192" s="47" t="s">
        <v>585</v>
      </c>
      <c r="G192" s="47">
        <f t="shared" si="126"/>
        <v>65</v>
      </c>
      <c r="H192" s="13">
        <v>65</v>
      </c>
      <c r="I192" s="13" t="s">
        <v>301</v>
      </c>
      <c r="J192" s="67">
        <f t="shared" ref="J192" si="204">K192</f>
        <v>65</v>
      </c>
      <c r="K192" s="52">
        <v>65</v>
      </c>
      <c r="L192" s="83">
        <f t="shared" ref="L192" si="205">H192*K192</f>
        <v>4225</v>
      </c>
      <c r="M192" s="52">
        <f t="shared" ref="M192" si="206">K192*1.05</f>
        <v>68.25</v>
      </c>
      <c r="N192" s="79">
        <f t="shared" ref="N192" si="207">H192*M192</f>
        <v>4436.25</v>
      </c>
      <c r="O192" s="44" t="s">
        <v>639</v>
      </c>
    </row>
    <row r="193" spans="2:15" s="10" customFormat="1" ht="33" x14ac:dyDescent="0.25">
      <c r="B193" s="22" t="s">
        <v>264</v>
      </c>
      <c r="C193" s="10" t="s">
        <v>167</v>
      </c>
      <c r="D193" s="16">
        <v>51000</v>
      </c>
      <c r="E193" s="104"/>
      <c r="F193" s="105"/>
      <c r="G193" s="105"/>
      <c r="H193" s="105"/>
      <c r="I193" s="105"/>
      <c r="J193" s="105"/>
      <c r="K193" s="105"/>
      <c r="L193" s="105"/>
      <c r="M193" s="105"/>
      <c r="N193" s="105"/>
      <c r="O193" s="106"/>
    </row>
    <row r="194" spans="2:15" s="10" customFormat="1" ht="49.5" x14ac:dyDescent="0.25">
      <c r="B194" s="22" t="s">
        <v>265</v>
      </c>
      <c r="C194" s="31" t="s">
        <v>642</v>
      </c>
      <c r="D194" s="84"/>
      <c r="E194" s="47" t="s">
        <v>299</v>
      </c>
      <c r="F194" s="13" t="s">
        <v>643</v>
      </c>
      <c r="G194" s="47">
        <f t="shared" si="126"/>
        <v>41</v>
      </c>
      <c r="H194" s="13">
        <v>41</v>
      </c>
      <c r="I194" s="13" t="s">
        <v>301</v>
      </c>
      <c r="J194" s="67">
        <f t="shared" ref="J194:J196" si="208">K194</f>
        <v>3978</v>
      </c>
      <c r="K194" s="52">
        <v>3978</v>
      </c>
      <c r="L194" s="83">
        <f t="shared" ref="L194:L195" si="209">H194*K194</f>
        <v>163098</v>
      </c>
      <c r="M194" s="52">
        <f t="shared" ref="M194:M195" si="210">K194*1.05</f>
        <v>4176.9000000000005</v>
      </c>
      <c r="N194" s="79">
        <f t="shared" ref="N194:N195" si="211">H194*M194</f>
        <v>171252.90000000002</v>
      </c>
      <c r="O194" s="44" t="s">
        <v>649</v>
      </c>
    </row>
    <row r="195" spans="2:15" s="10" customFormat="1" ht="66" x14ac:dyDescent="0.25">
      <c r="B195" s="22" t="s">
        <v>266</v>
      </c>
      <c r="C195" s="31" t="s">
        <v>644</v>
      </c>
      <c r="D195" s="84"/>
      <c r="E195" s="47" t="s">
        <v>299</v>
      </c>
      <c r="F195" s="47" t="s">
        <v>645</v>
      </c>
      <c r="G195" s="47">
        <f t="shared" si="126"/>
        <v>15</v>
      </c>
      <c r="H195" s="13">
        <v>15</v>
      </c>
      <c r="I195" s="14" t="s">
        <v>681</v>
      </c>
      <c r="J195" s="67">
        <f t="shared" si="208"/>
        <v>198</v>
      </c>
      <c r="K195" s="52">
        <v>198</v>
      </c>
      <c r="L195" s="83">
        <f t="shared" si="209"/>
        <v>2970</v>
      </c>
      <c r="M195" s="52">
        <f t="shared" si="210"/>
        <v>207.9</v>
      </c>
      <c r="N195" s="79">
        <f t="shared" si="211"/>
        <v>3118.5</v>
      </c>
      <c r="O195" s="44" t="s">
        <v>640</v>
      </c>
    </row>
    <row r="196" spans="2:15" s="10" customFormat="1" ht="66" x14ac:dyDescent="0.25">
      <c r="B196" s="22" t="s">
        <v>648</v>
      </c>
      <c r="C196" s="31" t="s">
        <v>646</v>
      </c>
      <c r="D196" s="84"/>
      <c r="E196" s="47" t="s">
        <v>299</v>
      </c>
      <c r="F196" s="47" t="s">
        <v>647</v>
      </c>
      <c r="G196" s="47">
        <f t="shared" si="126"/>
        <v>4</v>
      </c>
      <c r="H196" s="13">
        <v>4</v>
      </c>
      <c r="I196" s="14" t="s">
        <v>681</v>
      </c>
      <c r="J196" s="67">
        <f t="shared" si="208"/>
        <v>466</v>
      </c>
      <c r="K196" s="52">
        <v>466</v>
      </c>
      <c r="L196" s="83">
        <f t="shared" ref="L196" si="212">H196*K196</f>
        <v>1864</v>
      </c>
      <c r="M196" s="52">
        <f t="shared" ref="M196" si="213">K196*1.05</f>
        <v>489.3</v>
      </c>
      <c r="N196" s="79">
        <f t="shared" ref="N196" si="214">H196*M196</f>
        <v>1957.2</v>
      </c>
      <c r="O196" s="44" t="s">
        <v>641</v>
      </c>
    </row>
    <row r="197" spans="2:15" s="10" customFormat="1" ht="24" customHeight="1" x14ac:dyDescent="0.25">
      <c r="B197" s="22" t="s">
        <v>267</v>
      </c>
      <c r="C197" s="10" t="s">
        <v>168</v>
      </c>
      <c r="D197" s="16">
        <v>172000</v>
      </c>
      <c r="E197" s="104"/>
      <c r="F197" s="105"/>
      <c r="G197" s="105"/>
      <c r="H197" s="105"/>
      <c r="I197" s="105"/>
      <c r="J197" s="105"/>
      <c r="K197" s="105"/>
      <c r="L197" s="105"/>
      <c r="M197" s="105"/>
      <c r="N197" s="105"/>
      <c r="O197" s="106"/>
    </row>
    <row r="198" spans="2:15" s="10" customFormat="1" ht="66" x14ac:dyDescent="0.25">
      <c r="B198" s="22" t="s">
        <v>268</v>
      </c>
      <c r="C198" s="69" t="s">
        <v>650</v>
      </c>
      <c r="D198" s="84"/>
      <c r="E198" s="47" t="s">
        <v>299</v>
      </c>
      <c r="F198" s="13" t="s">
        <v>651</v>
      </c>
      <c r="G198" s="47">
        <f t="shared" si="126"/>
        <v>39</v>
      </c>
      <c r="H198" s="13">
        <v>39</v>
      </c>
      <c r="I198" s="13" t="s">
        <v>301</v>
      </c>
      <c r="J198" s="67">
        <f t="shared" ref="J198" si="215">K198</f>
        <v>210</v>
      </c>
      <c r="K198" s="52">
        <v>210</v>
      </c>
      <c r="L198" s="83">
        <f t="shared" ref="L198" si="216">H198*K198</f>
        <v>8190</v>
      </c>
      <c r="M198" s="52">
        <f t="shared" ref="M198" si="217">K198*1.05</f>
        <v>220.5</v>
      </c>
      <c r="N198" s="79">
        <f t="shared" ref="N198" si="218">H198*M198</f>
        <v>8599.5</v>
      </c>
      <c r="O198" s="44" t="s">
        <v>652</v>
      </c>
    </row>
    <row r="199" spans="2:15" s="10" customFormat="1" ht="39" customHeight="1" x14ac:dyDescent="0.25">
      <c r="B199" s="22" t="s">
        <v>269</v>
      </c>
      <c r="C199" s="10" t="s">
        <v>169</v>
      </c>
      <c r="D199" s="16">
        <v>46000</v>
      </c>
      <c r="E199" s="104"/>
      <c r="F199" s="105"/>
      <c r="G199" s="105"/>
      <c r="H199" s="105"/>
      <c r="I199" s="105"/>
      <c r="J199" s="105"/>
      <c r="K199" s="105"/>
      <c r="L199" s="105"/>
      <c r="M199" s="105"/>
      <c r="N199" s="105"/>
      <c r="O199" s="106"/>
    </row>
    <row r="200" spans="2:15" s="10" customFormat="1" ht="49.5" x14ac:dyDescent="0.25">
      <c r="B200" s="22" t="s">
        <v>270</v>
      </c>
      <c r="C200" s="31" t="s">
        <v>653</v>
      </c>
      <c r="D200" s="84"/>
      <c r="E200" s="47" t="s">
        <v>299</v>
      </c>
      <c r="F200" s="13" t="s">
        <v>654</v>
      </c>
      <c r="G200" s="47">
        <f t="shared" si="126"/>
        <v>16</v>
      </c>
      <c r="H200" s="13">
        <v>16</v>
      </c>
      <c r="I200" s="13" t="s">
        <v>301</v>
      </c>
      <c r="J200" s="67">
        <f t="shared" ref="J200:J201" si="219">K200</f>
        <v>2700</v>
      </c>
      <c r="K200" s="52">
        <v>2700</v>
      </c>
      <c r="L200" s="83">
        <f t="shared" ref="L200:L201" si="220">H200*K200</f>
        <v>43200</v>
      </c>
      <c r="M200" s="52">
        <f t="shared" ref="M200:M201" si="221">K200*1.05</f>
        <v>2835</v>
      </c>
      <c r="N200" s="79">
        <f t="shared" ref="N200:N201" si="222">H200*M200</f>
        <v>45360</v>
      </c>
      <c r="O200" s="44" t="s">
        <v>657</v>
      </c>
    </row>
    <row r="201" spans="2:15" s="10" customFormat="1" ht="82.5" x14ac:dyDescent="0.25">
      <c r="B201" s="22" t="s">
        <v>271</v>
      </c>
      <c r="C201" s="31" t="s">
        <v>655</v>
      </c>
      <c r="D201" s="84"/>
      <c r="E201" s="47" t="s">
        <v>299</v>
      </c>
      <c r="F201" s="13" t="s">
        <v>656</v>
      </c>
      <c r="G201" s="47">
        <f t="shared" si="126"/>
        <v>8</v>
      </c>
      <c r="H201" s="13">
        <v>8</v>
      </c>
      <c r="I201" s="47" t="s">
        <v>376</v>
      </c>
      <c r="J201" s="67">
        <f t="shared" si="219"/>
        <v>527</v>
      </c>
      <c r="K201" s="52">
        <v>527</v>
      </c>
      <c r="L201" s="83">
        <f t="shared" si="220"/>
        <v>4216</v>
      </c>
      <c r="M201" s="52">
        <f t="shared" si="221"/>
        <v>553.35</v>
      </c>
      <c r="N201" s="79">
        <f t="shared" si="222"/>
        <v>4426.8</v>
      </c>
      <c r="O201" s="44" t="s">
        <v>658</v>
      </c>
    </row>
    <row r="202" spans="2:15" s="10" customFormat="1" ht="33" x14ac:dyDescent="0.25">
      <c r="B202" s="22" t="s">
        <v>272</v>
      </c>
      <c r="C202" s="10" t="s">
        <v>170</v>
      </c>
      <c r="D202" s="16">
        <v>800</v>
      </c>
      <c r="E202" s="104"/>
      <c r="F202" s="105"/>
      <c r="G202" s="105"/>
      <c r="H202" s="105"/>
      <c r="I202" s="105"/>
      <c r="J202" s="105"/>
      <c r="K202" s="105"/>
      <c r="L202" s="105"/>
      <c r="M202" s="105"/>
      <c r="N202" s="105"/>
      <c r="O202" s="106"/>
    </row>
    <row r="203" spans="2:15" s="10" customFormat="1" ht="49.5" x14ac:dyDescent="0.25">
      <c r="B203" s="22" t="s">
        <v>273</v>
      </c>
      <c r="C203" s="31" t="s">
        <v>653</v>
      </c>
      <c r="D203" s="84"/>
      <c r="E203" s="47" t="s">
        <v>299</v>
      </c>
      <c r="F203" s="13" t="s">
        <v>661</v>
      </c>
      <c r="G203" s="47">
        <f t="shared" si="126"/>
        <v>1</v>
      </c>
      <c r="H203" s="13">
        <v>1</v>
      </c>
      <c r="I203" s="13" t="s">
        <v>301</v>
      </c>
      <c r="J203" s="67">
        <f t="shared" ref="J203:J205" si="223">K203</f>
        <v>2700</v>
      </c>
      <c r="K203" s="52">
        <v>2700</v>
      </c>
      <c r="L203" s="83">
        <f t="shared" ref="L203:L205" si="224">H203*K203</f>
        <v>2700</v>
      </c>
      <c r="M203" s="52">
        <f t="shared" ref="M203:M205" si="225">K203*1.05</f>
        <v>2835</v>
      </c>
      <c r="N203" s="79">
        <f t="shared" ref="N203:N205" si="226">H203*M203</f>
        <v>2835</v>
      </c>
      <c r="O203" s="44" t="s">
        <v>657</v>
      </c>
    </row>
    <row r="204" spans="2:15" s="10" customFormat="1" ht="66" x14ac:dyDescent="0.25">
      <c r="B204" s="22" t="s">
        <v>274</v>
      </c>
      <c r="C204" s="31" t="s">
        <v>662</v>
      </c>
      <c r="D204" s="84"/>
      <c r="E204" s="47" t="s">
        <v>299</v>
      </c>
      <c r="F204" s="13" t="s">
        <v>656</v>
      </c>
      <c r="G204" s="47">
        <f t="shared" si="126"/>
        <v>8</v>
      </c>
      <c r="H204" s="13">
        <v>8</v>
      </c>
      <c r="I204" s="47" t="s">
        <v>376</v>
      </c>
      <c r="J204" s="67">
        <f t="shared" si="223"/>
        <v>162</v>
      </c>
      <c r="K204" s="52">
        <v>162</v>
      </c>
      <c r="L204" s="83">
        <f t="shared" si="224"/>
        <v>1296</v>
      </c>
      <c r="M204" s="52">
        <f t="shared" si="225"/>
        <v>170.1</v>
      </c>
      <c r="N204" s="79">
        <f t="shared" si="226"/>
        <v>1360.8</v>
      </c>
      <c r="O204" s="57" t="s">
        <v>659</v>
      </c>
    </row>
    <row r="205" spans="2:15" s="10" customFormat="1" ht="66" x14ac:dyDescent="0.25">
      <c r="B205" s="22"/>
      <c r="C205" s="31" t="s">
        <v>663</v>
      </c>
      <c r="D205" s="84"/>
      <c r="E205" s="47" t="s">
        <v>299</v>
      </c>
      <c r="F205" s="13" t="s">
        <v>664</v>
      </c>
      <c r="G205" s="47">
        <f t="shared" si="126"/>
        <v>8</v>
      </c>
      <c r="H205" s="13">
        <v>8</v>
      </c>
      <c r="I205" s="47" t="s">
        <v>682</v>
      </c>
      <c r="J205" s="67">
        <f t="shared" si="223"/>
        <v>324</v>
      </c>
      <c r="K205" s="52">
        <v>324</v>
      </c>
      <c r="L205" s="83">
        <f t="shared" si="224"/>
        <v>2592</v>
      </c>
      <c r="M205" s="52">
        <f t="shared" si="225"/>
        <v>340.2</v>
      </c>
      <c r="N205" s="79">
        <f t="shared" si="226"/>
        <v>2721.6</v>
      </c>
      <c r="O205" s="57" t="s">
        <v>660</v>
      </c>
    </row>
    <row r="206" spans="2:15" s="10" customFormat="1" ht="24" customHeight="1" x14ac:dyDescent="0.25">
      <c r="B206" s="22" t="s">
        <v>275</v>
      </c>
      <c r="C206" s="10" t="s">
        <v>171</v>
      </c>
      <c r="D206" s="16">
        <v>5500</v>
      </c>
      <c r="E206" s="104"/>
      <c r="F206" s="105"/>
      <c r="G206" s="105"/>
      <c r="H206" s="105"/>
      <c r="I206" s="105"/>
      <c r="J206" s="105"/>
      <c r="K206" s="105"/>
      <c r="L206" s="105"/>
      <c r="M206" s="105"/>
      <c r="N206" s="105"/>
      <c r="O206" s="106"/>
    </row>
    <row r="207" spans="2:15" s="10" customFormat="1" ht="49.5" x14ac:dyDescent="0.25">
      <c r="B207" s="22" t="s">
        <v>276</v>
      </c>
      <c r="C207" s="31" t="s">
        <v>667</v>
      </c>
      <c r="D207" s="84"/>
      <c r="E207" s="47" t="s">
        <v>299</v>
      </c>
      <c r="F207" s="13" t="s">
        <v>668</v>
      </c>
      <c r="G207" s="47">
        <f t="shared" si="126"/>
        <v>17</v>
      </c>
      <c r="H207" s="13">
        <v>17</v>
      </c>
      <c r="I207" s="13" t="s">
        <v>301</v>
      </c>
      <c r="J207" s="67">
        <f t="shared" ref="J207:J208" si="227">K207</f>
        <v>112</v>
      </c>
      <c r="K207" s="52">
        <v>112</v>
      </c>
      <c r="L207" s="83">
        <f t="shared" ref="L207:L208" si="228">H207*K207</f>
        <v>1904</v>
      </c>
      <c r="M207" s="52">
        <f t="shared" ref="M207:M208" si="229">K207*1.05</f>
        <v>117.60000000000001</v>
      </c>
      <c r="N207" s="79">
        <f t="shared" ref="N207:N208" si="230">H207*M207</f>
        <v>1999.2</v>
      </c>
      <c r="O207" s="44" t="s">
        <v>665</v>
      </c>
    </row>
    <row r="208" spans="2:15" s="10" customFormat="1" ht="66" x14ac:dyDescent="0.25">
      <c r="B208" s="22" t="s">
        <v>277</v>
      </c>
      <c r="C208" s="31" t="s">
        <v>669</v>
      </c>
      <c r="D208" s="84"/>
      <c r="E208" s="47" t="s">
        <v>299</v>
      </c>
      <c r="F208" s="13" t="s">
        <v>513</v>
      </c>
      <c r="G208" s="47">
        <f t="shared" si="126"/>
        <v>4</v>
      </c>
      <c r="H208" s="13">
        <v>4</v>
      </c>
      <c r="I208" s="13" t="s">
        <v>301</v>
      </c>
      <c r="J208" s="67">
        <f t="shared" si="227"/>
        <v>135</v>
      </c>
      <c r="K208" s="52">
        <v>135</v>
      </c>
      <c r="L208" s="83">
        <f t="shared" si="228"/>
        <v>540</v>
      </c>
      <c r="M208" s="52">
        <f t="shared" si="229"/>
        <v>141.75</v>
      </c>
      <c r="N208" s="79">
        <f t="shared" si="230"/>
        <v>567</v>
      </c>
      <c r="O208" s="44" t="s">
        <v>666</v>
      </c>
    </row>
    <row r="209" spans="2:15" s="10" customFormat="1" ht="29.25" customHeight="1" x14ac:dyDescent="0.25">
      <c r="B209" s="22" t="s">
        <v>278</v>
      </c>
      <c r="C209" s="10" t="s">
        <v>172</v>
      </c>
      <c r="D209" s="16">
        <v>1000</v>
      </c>
      <c r="E209" s="104"/>
      <c r="F209" s="105"/>
      <c r="G209" s="105"/>
      <c r="H209" s="105"/>
      <c r="I209" s="105"/>
      <c r="J209" s="105"/>
      <c r="K209" s="105"/>
      <c r="L209" s="105"/>
      <c r="M209" s="105"/>
      <c r="N209" s="105"/>
      <c r="O209" s="106"/>
    </row>
    <row r="210" spans="2:15" s="10" customFormat="1" ht="66" x14ac:dyDescent="0.25">
      <c r="B210" s="22" t="s">
        <v>279</v>
      </c>
      <c r="C210" s="31" t="s">
        <v>671</v>
      </c>
      <c r="D210" s="84"/>
      <c r="E210" s="47" t="s">
        <v>299</v>
      </c>
      <c r="F210" s="13" t="s">
        <v>672</v>
      </c>
      <c r="G210" s="47">
        <f t="shared" si="126"/>
        <v>5</v>
      </c>
      <c r="H210" s="13">
        <v>5</v>
      </c>
      <c r="I210" s="13" t="s">
        <v>301</v>
      </c>
      <c r="J210" s="67">
        <f t="shared" ref="J210" si="231">K210</f>
        <v>50</v>
      </c>
      <c r="K210" s="52">
        <v>50</v>
      </c>
      <c r="L210" s="83">
        <f t="shared" ref="L210" si="232">H210*K210</f>
        <v>250</v>
      </c>
      <c r="M210" s="52">
        <f t="shared" ref="M210" si="233">K210*1.05</f>
        <v>52.5</v>
      </c>
      <c r="N210" s="79">
        <f t="shared" ref="N210" si="234">H210*M210</f>
        <v>262.5</v>
      </c>
      <c r="O210" s="44" t="s">
        <v>670</v>
      </c>
    </row>
    <row r="211" spans="2:15" s="10" customFormat="1" ht="39.75" customHeight="1" x14ac:dyDescent="0.25">
      <c r="B211" s="22" t="s">
        <v>280</v>
      </c>
      <c r="C211" s="10" t="s">
        <v>173</v>
      </c>
      <c r="D211" s="16">
        <v>15500</v>
      </c>
      <c r="E211" s="104"/>
      <c r="F211" s="105"/>
      <c r="G211" s="105"/>
      <c r="H211" s="105"/>
      <c r="I211" s="105"/>
      <c r="J211" s="105"/>
      <c r="K211" s="105"/>
      <c r="L211" s="105"/>
      <c r="M211" s="105"/>
      <c r="N211" s="105"/>
      <c r="O211" s="106"/>
    </row>
    <row r="212" spans="2:15" s="10" customFormat="1" ht="66" x14ac:dyDescent="0.25">
      <c r="B212" s="22" t="s">
        <v>281</v>
      </c>
      <c r="C212" s="69" t="s">
        <v>675</v>
      </c>
      <c r="D212" s="84"/>
      <c r="E212" s="47" t="s">
        <v>299</v>
      </c>
      <c r="F212" s="13" t="s">
        <v>591</v>
      </c>
      <c r="G212" s="47">
        <f t="shared" si="126"/>
        <v>27</v>
      </c>
      <c r="H212" s="13">
        <v>27</v>
      </c>
      <c r="I212" s="13" t="s">
        <v>301</v>
      </c>
      <c r="J212" s="67">
        <f t="shared" ref="J212:J213" si="235">K212</f>
        <v>634</v>
      </c>
      <c r="K212" s="52">
        <v>634</v>
      </c>
      <c r="L212" s="83">
        <f t="shared" ref="L212:L213" si="236">H212*K212</f>
        <v>17118</v>
      </c>
      <c r="M212" s="52">
        <f t="shared" ref="M212:M213" si="237">K212*1.05</f>
        <v>665.7</v>
      </c>
      <c r="N212" s="79">
        <f t="shared" ref="N212:N213" si="238">H212*M212</f>
        <v>17973.900000000001</v>
      </c>
      <c r="O212" s="44" t="s">
        <v>673</v>
      </c>
    </row>
    <row r="213" spans="2:15" s="10" customFormat="1" ht="82.5" x14ac:dyDescent="0.25">
      <c r="B213" s="22" t="s">
        <v>282</v>
      </c>
      <c r="C213" s="69" t="s">
        <v>676</v>
      </c>
      <c r="D213" s="84"/>
      <c r="E213" s="47" t="s">
        <v>299</v>
      </c>
      <c r="F213" s="13" t="s">
        <v>677</v>
      </c>
      <c r="G213" s="47">
        <f t="shared" si="126"/>
        <v>4</v>
      </c>
      <c r="H213" s="13">
        <v>4</v>
      </c>
      <c r="I213" s="14" t="s">
        <v>462</v>
      </c>
      <c r="J213" s="67">
        <f t="shared" si="235"/>
        <v>162</v>
      </c>
      <c r="K213" s="52">
        <v>162</v>
      </c>
      <c r="L213" s="83">
        <f t="shared" si="236"/>
        <v>648</v>
      </c>
      <c r="M213" s="52">
        <f t="shared" si="237"/>
        <v>170.1</v>
      </c>
      <c r="N213" s="79">
        <f t="shared" si="238"/>
        <v>680.4</v>
      </c>
      <c r="O213" s="44" t="s">
        <v>674</v>
      </c>
    </row>
    <row r="214" spans="2:15" s="10" customFormat="1" ht="33" x14ac:dyDescent="0.25">
      <c r="B214" s="91"/>
      <c r="C214" s="92" t="s">
        <v>569</v>
      </c>
      <c r="D214" s="84"/>
      <c r="E214" s="47"/>
      <c r="F214" s="47"/>
      <c r="G214" s="47"/>
      <c r="H214" s="14"/>
      <c r="I214" s="93"/>
      <c r="J214" s="67"/>
      <c r="K214" s="48"/>
      <c r="L214" s="48"/>
      <c r="M214" s="48"/>
      <c r="N214" s="48"/>
      <c r="O214" s="44"/>
    </row>
    <row r="215" spans="2:15" s="10" customFormat="1" ht="99" x14ac:dyDescent="0.25">
      <c r="B215" s="66" t="s">
        <v>470</v>
      </c>
      <c r="C215" s="31" t="s">
        <v>466</v>
      </c>
      <c r="D215" s="84"/>
      <c r="E215" s="11" t="s">
        <v>299</v>
      </c>
      <c r="F215" s="47" t="s">
        <v>467</v>
      </c>
      <c r="G215" s="47">
        <f t="shared" si="126"/>
        <v>32</v>
      </c>
      <c r="H215" s="66">
        <v>32</v>
      </c>
      <c r="I215" s="14" t="s">
        <v>468</v>
      </c>
      <c r="J215" s="67">
        <f t="shared" ref="J215:J241" si="239">K215</f>
        <v>432</v>
      </c>
      <c r="K215" s="82">
        <v>432</v>
      </c>
      <c r="L215" s="75">
        <f t="shared" ref="L215" si="240">H215*K215</f>
        <v>13824</v>
      </c>
      <c r="M215" s="52">
        <f t="shared" ref="M215" si="241">K215*1.05</f>
        <v>453.6</v>
      </c>
      <c r="N215" s="75">
        <f t="shared" ref="N215" si="242">H215*M215</f>
        <v>14515.2</v>
      </c>
      <c r="O215" s="44" t="s">
        <v>469</v>
      </c>
    </row>
    <row r="216" spans="2:15" s="10" customFormat="1" ht="82.5" x14ac:dyDescent="0.25">
      <c r="B216" s="66" t="s">
        <v>474</v>
      </c>
      <c r="C216" s="31" t="s">
        <v>471</v>
      </c>
      <c r="D216" s="84"/>
      <c r="E216" s="11" t="s">
        <v>299</v>
      </c>
      <c r="F216" s="47" t="s">
        <v>472</v>
      </c>
      <c r="G216" s="47">
        <f t="shared" si="126"/>
        <v>2</v>
      </c>
      <c r="H216" s="13">
        <v>2</v>
      </c>
      <c r="I216" s="13" t="s">
        <v>301</v>
      </c>
      <c r="J216" s="67">
        <f t="shared" si="239"/>
        <v>72</v>
      </c>
      <c r="K216" s="94">
        <v>72</v>
      </c>
      <c r="L216" s="75">
        <f t="shared" ref="L216:L241" si="243">H216*K216</f>
        <v>144</v>
      </c>
      <c r="M216" s="52">
        <f t="shared" ref="M216:M241" si="244">K216*1.05</f>
        <v>75.600000000000009</v>
      </c>
      <c r="N216" s="75">
        <f t="shared" ref="N216:N241" si="245">H216*M216</f>
        <v>151.20000000000002</v>
      </c>
      <c r="O216" s="44" t="s">
        <v>473</v>
      </c>
    </row>
    <row r="217" spans="2:15" s="10" customFormat="1" ht="99" x14ac:dyDescent="0.25">
      <c r="B217" s="66" t="s">
        <v>478</v>
      </c>
      <c r="C217" s="31" t="s">
        <v>475</v>
      </c>
      <c r="D217" s="84"/>
      <c r="E217" s="11" t="s">
        <v>299</v>
      </c>
      <c r="F217" s="47" t="s">
        <v>476</v>
      </c>
      <c r="G217" s="47">
        <f t="shared" si="126"/>
        <v>240</v>
      </c>
      <c r="H217" s="13">
        <v>240</v>
      </c>
      <c r="I217" s="13" t="s">
        <v>301</v>
      </c>
      <c r="J217" s="67">
        <f t="shared" si="239"/>
        <v>109</v>
      </c>
      <c r="K217" s="94">
        <v>109</v>
      </c>
      <c r="L217" s="75">
        <f t="shared" si="243"/>
        <v>26160</v>
      </c>
      <c r="M217" s="52">
        <f t="shared" si="244"/>
        <v>114.45</v>
      </c>
      <c r="N217" s="75">
        <f t="shared" si="245"/>
        <v>27468</v>
      </c>
      <c r="O217" s="44" t="s">
        <v>477</v>
      </c>
    </row>
    <row r="218" spans="2:15" s="10" customFormat="1" ht="66" x14ac:dyDescent="0.25">
      <c r="B218" s="66" t="s">
        <v>482</v>
      </c>
      <c r="C218" s="31" t="s">
        <v>479</v>
      </c>
      <c r="D218" s="13"/>
      <c r="E218" s="11" t="s">
        <v>299</v>
      </c>
      <c r="F218" s="47" t="s">
        <v>480</v>
      </c>
      <c r="G218" s="47">
        <f t="shared" si="126"/>
        <v>40</v>
      </c>
      <c r="H218" s="13">
        <v>40</v>
      </c>
      <c r="I218" s="13" t="s">
        <v>301</v>
      </c>
      <c r="J218" s="67">
        <f t="shared" si="239"/>
        <v>106</v>
      </c>
      <c r="K218" s="94">
        <v>106</v>
      </c>
      <c r="L218" s="75">
        <f t="shared" si="243"/>
        <v>4240</v>
      </c>
      <c r="M218" s="52">
        <f t="shared" si="244"/>
        <v>111.30000000000001</v>
      </c>
      <c r="N218" s="75">
        <f t="shared" si="245"/>
        <v>4452</v>
      </c>
      <c r="O218" s="44" t="s">
        <v>481</v>
      </c>
    </row>
    <row r="219" spans="2:15" s="10" customFormat="1" ht="66" x14ac:dyDescent="0.25">
      <c r="B219" s="66" t="s">
        <v>485</v>
      </c>
      <c r="C219" s="31" t="s">
        <v>483</v>
      </c>
      <c r="D219" s="13"/>
      <c r="E219" s="11" t="s">
        <v>299</v>
      </c>
      <c r="F219" s="47" t="s">
        <v>480</v>
      </c>
      <c r="G219" s="47">
        <f t="shared" si="126"/>
        <v>80</v>
      </c>
      <c r="H219" s="13">
        <v>80</v>
      </c>
      <c r="I219" s="13" t="s">
        <v>301</v>
      </c>
      <c r="J219" s="67">
        <f t="shared" si="239"/>
        <v>70</v>
      </c>
      <c r="K219" s="94">
        <v>70</v>
      </c>
      <c r="L219" s="75">
        <f t="shared" si="243"/>
        <v>5600</v>
      </c>
      <c r="M219" s="52">
        <f t="shared" si="244"/>
        <v>73.5</v>
      </c>
      <c r="N219" s="75">
        <f t="shared" si="245"/>
        <v>5880</v>
      </c>
      <c r="O219" s="44" t="s">
        <v>484</v>
      </c>
    </row>
    <row r="220" spans="2:15" s="10" customFormat="1" ht="82.5" x14ac:dyDescent="0.25">
      <c r="B220" s="66" t="s">
        <v>489</v>
      </c>
      <c r="C220" s="31" t="s">
        <v>486</v>
      </c>
      <c r="D220" s="13"/>
      <c r="E220" s="11" t="s">
        <v>299</v>
      </c>
      <c r="F220" s="47" t="s">
        <v>487</v>
      </c>
      <c r="G220" s="47">
        <f t="shared" si="126"/>
        <v>8</v>
      </c>
      <c r="H220" s="13">
        <v>8</v>
      </c>
      <c r="I220" s="13" t="s">
        <v>301</v>
      </c>
      <c r="J220" s="67">
        <f t="shared" si="239"/>
        <v>144</v>
      </c>
      <c r="K220" s="94">
        <v>144</v>
      </c>
      <c r="L220" s="75">
        <f t="shared" si="243"/>
        <v>1152</v>
      </c>
      <c r="M220" s="52">
        <f t="shared" si="244"/>
        <v>151.20000000000002</v>
      </c>
      <c r="N220" s="75">
        <f t="shared" si="245"/>
        <v>1209.6000000000001</v>
      </c>
      <c r="O220" s="44" t="s">
        <v>488</v>
      </c>
    </row>
    <row r="221" spans="2:15" s="10" customFormat="1" ht="82.5" x14ac:dyDescent="0.25">
      <c r="B221" s="66" t="s">
        <v>494</v>
      </c>
      <c r="C221" s="31" t="s">
        <v>490</v>
      </c>
      <c r="D221" s="13"/>
      <c r="E221" s="11" t="s">
        <v>299</v>
      </c>
      <c r="F221" s="47" t="s">
        <v>491</v>
      </c>
      <c r="G221" s="47">
        <f t="shared" si="126"/>
        <v>100</v>
      </c>
      <c r="H221" s="14">
        <v>100</v>
      </c>
      <c r="I221" s="14" t="s">
        <v>492</v>
      </c>
      <c r="J221" s="67">
        <f t="shared" si="239"/>
        <v>232</v>
      </c>
      <c r="K221" s="94">
        <v>232</v>
      </c>
      <c r="L221" s="75">
        <f t="shared" si="243"/>
        <v>23200</v>
      </c>
      <c r="M221" s="52">
        <f t="shared" si="244"/>
        <v>243.60000000000002</v>
      </c>
      <c r="N221" s="75">
        <f t="shared" si="245"/>
        <v>24360.000000000004</v>
      </c>
      <c r="O221" s="44" t="s">
        <v>493</v>
      </c>
    </row>
    <row r="222" spans="2:15" s="10" customFormat="1" ht="66" x14ac:dyDescent="0.25">
      <c r="B222" s="66" t="s">
        <v>498</v>
      </c>
      <c r="C222" s="31" t="s">
        <v>495</v>
      </c>
      <c r="D222" s="13"/>
      <c r="E222" s="11" t="s">
        <v>299</v>
      </c>
      <c r="F222" s="47" t="s">
        <v>496</v>
      </c>
      <c r="G222" s="47">
        <f t="shared" si="126"/>
        <v>4</v>
      </c>
      <c r="H222" s="14">
        <v>4</v>
      </c>
      <c r="I222" s="14" t="s">
        <v>492</v>
      </c>
      <c r="J222" s="67">
        <f t="shared" si="239"/>
        <v>54</v>
      </c>
      <c r="K222" s="94">
        <v>54</v>
      </c>
      <c r="L222" s="75">
        <f t="shared" si="243"/>
        <v>216</v>
      </c>
      <c r="M222" s="52">
        <f t="shared" si="244"/>
        <v>56.7</v>
      </c>
      <c r="N222" s="75">
        <f t="shared" si="245"/>
        <v>226.8</v>
      </c>
      <c r="O222" s="44" t="s">
        <v>497</v>
      </c>
    </row>
    <row r="223" spans="2:15" s="10" customFormat="1" ht="66" x14ac:dyDescent="0.25">
      <c r="B223" s="66" t="s">
        <v>502</v>
      </c>
      <c r="C223" s="31" t="s">
        <v>499</v>
      </c>
      <c r="D223" s="13"/>
      <c r="E223" s="11" t="s">
        <v>299</v>
      </c>
      <c r="F223" s="47" t="s">
        <v>500</v>
      </c>
      <c r="G223" s="47">
        <f t="shared" si="126"/>
        <v>11</v>
      </c>
      <c r="H223" s="14">
        <v>11</v>
      </c>
      <c r="I223" s="14" t="s">
        <v>492</v>
      </c>
      <c r="J223" s="67">
        <f t="shared" si="239"/>
        <v>54</v>
      </c>
      <c r="K223" s="94">
        <v>54</v>
      </c>
      <c r="L223" s="75">
        <f t="shared" si="243"/>
        <v>594</v>
      </c>
      <c r="M223" s="52">
        <f t="shared" si="244"/>
        <v>56.7</v>
      </c>
      <c r="N223" s="75">
        <f t="shared" si="245"/>
        <v>623.70000000000005</v>
      </c>
      <c r="O223" s="44" t="s">
        <v>501</v>
      </c>
    </row>
    <row r="224" spans="2:15" s="10" customFormat="1" ht="99" x14ac:dyDescent="0.25">
      <c r="B224" s="66" t="s">
        <v>507</v>
      </c>
      <c r="C224" s="31" t="s">
        <v>503</v>
      </c>
      <c r="D224" s="13"/>
      <c r="E224" s="11" t="s">
        <v>299</v>
      </c>
      <c r="F224" s="47" t="s">
        <v>504</v>
      </c>
      <c r="G224" s="47">
        <f t="shared" si="126"/>
        <v>35</v>
      </c>
      <c r="H224" s="14">
        <v>35</v>
      </c>
      <c r="I224" s="14" t="s">
        <v>505</v>
      </c>
      <c r="J224" s="67">
        <f t="shared" si="239"/>
        <v>288</v>
      </c>
      <c r="K224" s="94">
        <v>288</v>
      </c>
      <c r="L224" s="75">
        <f t="shared" si="243"/>
        <v>10080</v>
      </c>
      <c r="M224" s="52">
        <f t="shared" si="244"/>
        <v>302.40000000000003</v>
      </c>
      <c r="N224" s="75">
        <f t="shared" si="245"/>
        <v>10584.000000000002</v>
      </c>
      <c r="O224" s="44" t="s">
        <v>506</v>
      </c>
    </row>
    <row r="225" spans="2:15" s="10" customFormat="1" ht="99" x14ac:dyDescent="0.25">
      <c r="B225" s="66" t="s">
        <v>511</v>
      </c>
      <c r="C225" s="31" t="s">
        <v>678</v>
      </c>
      <c r="D225" s="13"/>
      <c r="E225" s="11" t="s">
        <v>299</v>
      </c>
      <c r="F225" s="47" t="s">
        <v>509</v>
      </c>
      <c r="G225" s="47">
        <f t="shared" si="126"/>
        <v>5</v>
      </c>
      <c r="H225" s="14">
        <v>5</v>
      </c>
      <c r="I225" s="89" t="s">
        <v>683</v>
      </c>
      <c r="J225" s="67">
        <f t="shared" ref="J225" si="246">K225</f>
        <v>288</v>
      </c>
      <c r="K225" s="94">
        <v>288</v>
      </c>
      <c r="L225" s="75">
        <f t="shared" ref="L225" si="247">H225*K225</f>
        <v>1440</v>
      </c>
      <c r="M225" s="52">
        <f t="shared" ref="M225" si="248">K225*1.05</f>
        <v>302.40000000000003</v>
      </c>
      <c r="N225" s="75">
        <f t="shared" ref="N225" si="249">H225*M225</f>
        <v>1512.0000000000002</v>
      </c>
      <c r="O225" s="44" t="s">
        <v>679</v>
      </c>
    </row>
    <row r="226" spans="2:15" s="10" customFormat="1" ht="66" x14ac:dyDescent="0.25">
      <c r="B226" s="85" t="s">
        <v>515</v>
      </c>
      <c r="C226" s="31" t="s">
        <v>508</v>
      </c>
      <c r="D226" s="13"/>
      <c r="E226" s="11" t="s">
        <v>299</v>
      </c>
      <c r="F226" s="47" t="s">
        <v>509</v>
      </c>
      <c r="G226" s="47">
        <f t="shared" si="126"/>
        <v>35</v>
      </c>
      <c r="H226" s="14">
        <v>35</v>
      </c>
      <c r="I226" s="14" t="s">
        <v>505</v>
      </c>
      <c r="J226" s="67">
        <f t="shared" si="239"/>
        <v>162</v>
      </c>
      <c r="K226" s="94">
        <v>162</v>
      </c>
      <c r="L226" s="75">
        <f t="shared" si="243"/>
        <v>5670</v>
      </c>
      <c r="M226" s="52">
        <f t="shared" si="244"/>
        <v>170.1</v>
      </c>
      <c r="N226" s="75">
        <f t="shared" si="245"/>
        <v>5953.5</v>
      </c>
      <c r="O226" s="44" t="s">
        <v>510</v>
      </c>
    </row>
    <row r="227" spans="2:15" s="10" customFormat="1" ht="66" x14ac:dyDescent="0.25">
      <c r="B227" s="66" t="s">
        <v>520</v>
      </c>
      <c r="C227" s="31" t="s">
        <v>512</v>
      </c>
      <c r="D227" s="13"/>
      <c r="E227" s="11" t="s">
        <v>299</v>
      </c>
      <c r="F227" s="47" t="s">
        <v>513</v>
      </c>
      <c r="G227" s="47">
        <f t="shared" si="126"/>
        <v>18</v>
      </c>
      <c r="H227" s="14">
        <v>18</v>
      </c>
      <c r="I227" s="14" t="s">
        <v>505</v>
      </c>
      <c r="J227" s="67">
        <f t="shared" si="239"/>
        <v>252</v>
      </c>
      <c r="K227" s="94">
        <v>252</v>
      </c>
      <c r="L227" s="75">
        <f t="shared" si="243"/>
        <v>4536</v>
      </c>
      <c r="M227" s="52">
        <f t="shared" si="244"/>
        <v>264.60000000000002</v>
      </c>
      <c r="N227" s="75">
        <f t="shared" si="245"/>
        <v>4762.8</v>
      </c>
      <c r="O227" s="44" t="s">
        <v>514</v>
      </c>
    </row>
    <row r="228" spans="2:15" s="10" customFormat="1" ht="82.5" x14ac:dyDescent="0.25">
      <c r="B228" s="66" t="s">
        <v>523</v>
      </c>
      <c r="C228" s="86" t="s">
        <v>516</v>
      </c>
      <c r="D228" s="87"/>
      <c r="E228" s="11" t="s">
        <v>299</v>
      </c>
      <c r="F228" s="88" t="s">
        <v>517</v>
      </c>
      <c r="G228" s="47">
        <f t="shared" si="126"/>
        <v>5</v>
      </c>
      <c r="H228" s="89">
        <v>5</v>
      </c>
      <c r="I228" s="89" t="s">
        <v>518</v>
      </c>
      <c r="J228" s="67">
        <f t="shared" si="239"/>
        <v>162</v>
      </c>
      <c r="K228" s="95">
        <v>162</v>
      </c>
      <c r="L228" s="75">
        <f t="shared" si="243"/>
        <v>810</v>
      </c>
      <c r="M228" s="52">
        <f t="shared" si="244"/>
        <v>170.1</v>
      </c>
      <c r="N228" s="75">
        <f t="shared" si="245"/>
        <v>850.5</v>
      </c>
      <c r="O228" s="57" t="s">
        <v>519</v>
      </c>
    </row>
    <row r="229" spans="2:15" s="10" customFormat="1" ht="66" x14ac:dyDescent="0.25">
      <c r="B229" s="66" t="s">
        <v>527</v>
      </c>
      <c r="C229" s="31" t="s">
        <v>521</v>
      </c>
      <c r="D229" s="13"/>
      <c r="E229" s="11" t="s">
        <v>299</v>
      </c>
      <c r="F229" s="47" t="s">
        <v>513</v>
      </c>
      <c r="G229" s="47">
        <f t="shared" si="126"/>
        <v>4</v>
      </c>
      <c r="H229" s="13">
        <v>4</v>
      </c>
      <c r="I229" s="13" t="s">
        <v>301</v>
      </c>
      <c r="J229" s="67">
        <f t="shared" si="239"/>
        <v>158</v>
      </c>
      <c r="K229" s="94">
        <v>158</v>
      </c>
      <c r="L229" s="75">
        <f t="shared" si="243"/>
        <v>632</v>
      </c>
      <c r="M229" s="52">
        <f t="shared" si="244"/>
        <v>165.9</v>
      </c>
      <c r="N229" s="75">
        <f t="shared" si="245"/>
        <v>663.6</v>
      </c>
      <c r="O229" s="44" t="s">
        <v>522</v>
      </c>
    </row>
    <row r="230" spans="2:15" s="10" customFormat="1" ht="66" x14ac:dyDescent="0.25">
      <c r="B230" s="66" t="s">
        <v>531</v>
      </c>
      <c r="C230" s="31" t="s">
        <v>524</v>
      </c>
      <c r="D230" s="13"/>
      <c r="E230" s="11" t="s">
        <v>299</v>
      </c>
      <c r="F230" s="47" t="s">
        <v>525</v>
      </c>
      <c r="G230" s="47">
        <f t="shared" si="126"/>
        <v>4</v>
      </c>
      <c r="H230" s="13">
        <v>4</v>
      </c>
      <c r="I230" s="13" t="s">
        <v>301</v>
      </c>
      <c r="J230" s="67">
        <f t="shared" si="239"/>
        <v>247</v>
      </c>
      <c r="K230" s="94">
        <v>247</v>
      </c>
      <c r="L230" s="75">
        <f t="shared" si="243"/>
        <v>988</v>
      </c>
      <c r="M230" s="52">
        <f t="shared" si="244"/>
        <v>259.35000000000002</v>
      </c>
      <c r="N230" s="75">
        <f t="shared" si="245"/>
        <v>1037.4000000000001</v>
      </c>
      <c r="O230" s="44" t="s">
        <v>526</v>
      </c>
    </row>
    <row r="231" spans="2:15" s="10" customFormat="1" ht="99" x14ac:dyDescent="0.25">
      <c r="B231" s="66" t="s">
        <v>534</v>
      </c>
      <c r="C231" s="31" t="s">
        <v>528</v>
      </c>
      <c r="D231" s="13"/>
      <c r="E231" s="11" t="s">
        <v>299</v>
      </c>
      <c r="F231" s="47" t="s">
        <v>467</v>
      </c>
      <c r="G231" s="47">
        <f t="shared" si="126"/>
        <v>8</v>
      </c>
      <c r="H231" s="13">
        <v>8</v>
      </c>
      <c r="I231" s="13" t="s">
        <v>529</v>
      </c>
      <c r="J231" s="67">
        <f t="shared" si="239"/>
        <v>270</v>
      </c>
      <c r="K231" s="94">
        <v>270</v>
      </c>
      <c r="L231" s="75">
        <f t="shared" si="243"/>
        <v>2160</v>
      </c>
      <c r="M231" s="52">
        <f t="shared" si="244"/>
        <v>283.5</v>
      </c>
      <c r="N231" s="75">
        <f t="shared" si="245"/>
        <v>2268</v>
      </c>
      <c r="O231" s="44" t="s">
        <v>530</v>
      </c>
    </row>
    <row r="232" spans="2:15" s="10" customFormat="1" ht="99" x14ac:dyDescent="0.25">
      <c r="B232" s="66" t="s">
        <v>537</v>
      </c>
      <c r="C232" s="31" t="s">
        <v>532</v>
      </c>
      <c r="D232" s="13"/>
      <c r="E232" s="11" t="s">
        <v>299</v>
      </c>
      <c r="F232" s="47" t="s">
        <v>467</v>
      </c>
      <c r="G232" s="47">
        <f t="shared" si="126"/>
        <v>8</v>
      </c>
      <c r="H232" s="13">
        <v>8</v>
      </c>
      <c r="I232" s="13" t="s">
        <v>529</v>
      </c>
      <c r="J232" s="67">
        <f t="shared" si="239"/>
        <v>270</v>
      </c>
      <c r="K232" s="96">
        <v>270</v>
      </c>
      <c r="L232" s="75">
        <f t="shared" si="243"/>
        <v>2160</v>
      </c>
      <c r="M232" s="52">
        <f t="shared" si="244"/>
        <v>283.5</v>
      </c>
      <c r="N232" s="75">
        <f t="shared" si="245"/>
        <v>2268</v>
      </c>
      <c r="O232" s="44" t="s">
        <v>533</v>
      </c>
    </row>
    <row r="233" spans="2:15" s="10" customFormat="1" ht="99" x14ac:dyDescent="0.25">
      <c r="B233" s="66" t="s">
        <v>542</v>
      </c>
      <c r="C233" s="31" t="s">
        <v>535</v>
      </c>
      <c r="D233" s="13"/>
      <c r="E233" s="11" t="s">
        <v>299</v>
      </c>
      <c r="F233" s="47" t="s">
        <v>467</v>
      </c>
      <c r="G233" s="47">
        <f t="shared" si="126"/>
        <v>8</v>
      </c>
      <c r="H233" s="13">
        <v>8</v>
      </c>
      <c r="I233" s="13" t="s">
        <v>529</v>
      </c>
      <c r="J233" s="67">
        <f t="shared" si="239"/>
        <v>270</v>
      </c>
      <c r="K233" s="94">
        <v>270</v>
      </c>
      <c r="L233" s="75">
        <f t="shared" si="243"/>
        <v>2160</v>
      </c>
      <c r="M233" s="52">
        <f t="shared" si="244"/>
        <v>283.5</v>
      </c>
      <c r="N233" s="75">
        <f t="shared" si="245"/>
        <v>2268</v>
      </c>
      <c r="O233" s="44" t="s">
        <v>536</v>
      </c>
    </row>
    <row r="234" spans="2:15" s="10" customFormat="1" ht="66" x14ac:dyDescent="0.25">
      <c r="B234" s="66" t="s">
        <v>547</v>
      </c>
      <c r="C234" s="31" t="s">
        <v>538</v>
      </c>
      <c r="D234" s="13"/>
      <c r="E234" s="11" t="s">
        <v>299</v>
      </c>
      <c r="F234" s="13" t="s">
        <v>539</v>
      </c>
      <c r="G234" s="47">
        <f t="shared" si="126"/>
        <v>33</v>
      </c>
      <c r="H234" s="13">
        <v>33</v>
      </c>
      <c r="I234" s="13" t="s">
        <v>540</v>
      </c>
      <c r="J234" s="67">
        <f t="shared" si="239"/>
        <v>173</v>
      </c>
      <c r="K234" s="94">
        <v>173</v>
      </c>
      <c r="L234" s="75">
        <f t="shared" si="243"/>
        <v>5709</v>
      </c>
      <c r="M234" s="52">
        <f t="shared" si="244"/>
        <v>181.65</v>
      </c>
      <c r="N234" s="75">
        <f t="shared" si="245"/>
        <v>5994.45</v>
      </c>
      <c r="O234" s="44" t="s">
        <v>541</v>
      </c>
    </row>
    <row r="235" spans="2:15" s="10" customFormat="1" ht="82.5" x14ac:dyDescent="0.25">
      <c r="B235" s="66" t="s">
        <v>550</v>
      </c>
      <c r="C235" s="31" t="s">
        <v>543</v>
      </c>
      <c r="D235" s="13"/>
      <c r="E235" s="11" t="s">
        <v>299</v>
      </c>
      <c r="F235" s="13" t="s">
        <v>544</v>
      </c>
      <c r="G235" s="47">
        <f t="shared" si="126"/>
        <v>12</v>
      </c>
      <c r="H235" s="13">
        <v>12</v>
      </c>
      <c r="I235" s="13" t="s">
        <v>545</v>
      </c>
      <c r="J235" s="67">
        <f t="shared" si="239"/>
        <v>90</v>
      </c>
      <c r="K235" s="94">
        <v>90</v>
      </c>
      <c r="L235" s="75">
        <f t="shared" si="243"/>
        <v>1080</v>
      </c>
      <c r="M235" s="52">
        <f t="shared" si="244"/>
        <v>94.5</v>
      </c>
      <c r="N235" s="75">
        <f t="shared" si="245"/>
        <v>1134</v>
      </c>
      <c r="O235" s="44" t="s">
        <v>546</v>
      </c>
    </row>
    <row r="236" spans="2:15" s="10" customFormat="1" ht="66" x14ac:dyDescent="0.25">
      <c r="B236" s="66" t="s">
        <v>553</v>
      </c>
      <c r="C236" s="31" t="s">
        <v>548</v>
      </c>
      <c r="D236" s="13"/>
      <c r="E236" s="11" t="s">
        <v>299</v>
      </c>
      <c r="F236" s="13" t="s">
        <v>539</v>
      </c>
      <c r="G236" s="47">
        <f t="shared" si="126"/>
        <v>65</v>
      </c>
      <c r="H236" s="90">
        <v>65</v>
      </c>
      <c r="I236" s="90" t="s">
        <v>540</v>
      </c>
      <c r="J236" s="67">
        <f t="shared" si="239"/>
        <v>97</v>
      </c>
      <c r="K236" s="97">
        <v>97</v>
      </c>
      <c r="L236" s="75">
        <f t="shared" si="243"/>
        <v>6305</v>
      </c>
      <c r="M236" s="52">
        <f t="shared" si="244"/>
        <v>101.85000000000001</v>
      </c>
      <c r="N236" s="75">
        <f t="shared" si="245"/>
        <v>6620.2500000000009</v>
      </c>
      <c r="O236" s="44" t="s">
        <v>549</v>
      </c>
    </row>
    <row r="237" spans="2:15" s="10" customFormat="1" ht="66" x14ac:dyDescent="0.25">
      <c r="B237" s="66" t="s">
        <v>557</v>
      </c>
      <c r="C237" s="31" t="s">
        <v>551</v>
      </c>
      <c r="D237" s="13"/>
      <c r="E237" s="11" t="s">
        <v>299</v>
      </c>
      <c r="F237" s="13" t="s">
        <v>539</v>
      </c>
      <c r="G237" s="47">
        <f t="shared" si="126"/>
        <v>60</v>
      </c>
      <c r="H237" s="14">
        <v>60</v>
      </c>
      <c r="I237" s="14" t="s">
        <v>552</v>
      </c>
      <c r="J237" s="67">
        <f t="shared" si="239"/>
        <v>536</v>
      </c>
      <c r="K237" s="94">
        <v>536</v>
      </c>
      <c r="L237" s="75">
        <f t="shared" si="243"/>
        <v>32160</v>
      </c>
      <c r="M237" s="52">
        <f t="shared" si="244"/>
        <v>562.80000000000007</v>
      </c>
      <c r="N237" s="75">
        <f t="shared" si="245"/>
        <v>33768.000000000007</v>
      </c>
      <c r="O237" s="44" t="s">
        <v>685</v>
      </c>
    </row>
    <row r="238" spans="2:15" s="10" customFormat="1" ht="66" x14ac:dyDescent="0.25">
      <c r="B238" s="66" t="s">
        <v>560</v>
      </c>
      <c r="C238" s="31" t="s">
        <v>554</v>
      </c>
      <c r="D238" s="13"/>
      <c r="E238" s="11" t="s">
        <v>299</v>
      </c>
      <c r="F238" s="47" t="s">
        <v>555</v>
      </c>
      <c r="G238" s="47">
        <f t="shared" si="126"/>
        <v>52</v>
      </c>
      <c r="H238" s="89">
        <v>52</v>
      </c>
      <c r="I238" s="89" t="s">
        <v>518</v>
      </c>
      <c r="J238" s="67">
        <f t="shared" si="239"/>
        <v>173</v>
      </c>
      <c r="K238" s="94">
        <v>173</v>
      </c>
      <c r="L238" s="75">
        <f t="shared" si="243"/>
        <v>8996</v>
      </c>
      <c r="M238" s="52">
        <f t="shared" si="244"/>
        <v>181.65</v>
      </c>
      <c r="N238" s="75">
        <f t="shared" si="245"/>
        <v>9445.8000000000011</v>
      </c>
      <c r="O238" s="44" t="s">
        <v>556</v>
      </c>
    </row>
    <row r="239" spans="2:15" s="10" customFormat="1" ht="66" x14ac:dyDescent="0.25">
      <c r="B239" s="66" t="s">
        <v>563</v>
      </c>
      <c r="C239" s="31" t="s">
        <v>558</v>
      </c>
      <c r="D239" s="13"/>
      <c r="E239" s="11" t="s">
        <v>299</v>
      </c>
      <c r="F239" s="47" t="s">
        <v>555</v>
      </c>
      <c r="G239" s="47">
        <f t="shared" si="126"/>
        <v>98</v>
      </c>
      <c r="H239" s="89">
        <v>98</v>
      </c>
      <c r="I239" s="89" t="s">
        <v>518</v>
      </c>
      <c r="J239" s="67">
        <f t="shared" si="239"/>
        <v>173</v>
      </c>
      <c r="K239" s="94">
        <v>173</v>
      </c>
      <c r="L239" s="75">
        <f t="shared" si="243"/>
        <v>16954</v>
      </c>
      <c r="M239" s="52">
        <f t="shared" si="244"/>
        <v>181.65</v>
      </c>
      <c r="N239" s="75">
        <f t="shared" si="245"/>
        <v>17801.7</v>
      </c>
      <c r="O239" s="44" t="s">
        <v>559</v>
      </c>
    </row>
    <row r="240" spans="2:15" s="10" customFormat="1" ht="115.5" x14ac:dyDescent="0.25">
      <c r="B240" s="66" t="s">
        <v>567</v>
      </c>
      <c r="C240" s="31" t="s">
        <v>561</v>
      </c>
      <c r="D240" s="13"/>
      <c r="E240" s="11" t="s">
        <v>299</v>
      </c>
      <c r="F240" s="47" t="s">
        <v>496</v>
      </c>
      <c r="G240" s="47">
        <f t="shared" si="126"/>
        <v>4</v>
      </c>
      <c r="H240" s="14">
        <v>4</v>
      </c>
      <c r="I240" s="14" t="s">
        <v>492</v>
      </c>
      <c r="J240" s="67">
        <f t="shared" si="239"/>
        <v>54</v>
      </c>
      <c r="K240" s="94">
        <v>54</v>
      </c>
      <c r="L240" s="75">
        <f t="shared" si="243"/>
        <v>216</v>
      </c>
      <c r="M240" s="52">
        <f t="shared" si="244"/>
        <v>56.7</v>
      </c>
      <c r="N240" s="75">
        <f t="shared" si="245"/>
        <v>226.8</v>
      </c>
      <c r="O240" s="44" t="s">
        <v>562</v>
      </c>
    </row>
    <row r="241" spans="2:15" s="10" customFormat="1" ht="66" x14ac:dyDescent="0.25">
      <c r="B241" s="66" t="s">
        <v>570</v>
      </c>
      <c r="C241" s="31" t="s">
        <v>564</v>
      </c>
      <c r="D241" s="13"/>
      <c r="E241" s="11" t="s">
        <v>299</v>
      </c>
      <c r="F241" s="47" t="s">
        <v>565</v>
      </c>
      <c r="G241" s="47">
        <f t="shared" si="126"/>
        <v>8</v>
      </c>
      <c r="H241" s="14">
        <v>8</v>
      </c>
      <c r="I241" s="14" t="s">
        <v>492</v>
      </c>
      <c r="J241" s="67">
        <f t="shared" si="239"/>
        <v>43</v>
      </c>
      <c r="K241" s="94">
        <v>43</v>
      </c>
      <c r="L241" s="75">
        <f t="shared" si="243"/>
        <v>344</v>
      </c>
      <c r="M241" s="52">
        <f t="shared" si="244"/>
        <v>45.15</v>
      </c>
      <c r="N241" s="75">
        <f t="shared" si="245"/>
        <v>361.2</v>
      </c>
      <c r="O241" s="44" t="s">
        <v>566</v>
      </c>
    </row>
    <row r="242" spans="2:15" s="10" customFormat="1" ht="33" x14ac:dyDescent="0.25">
      <c r="B242" s="5"/>
      <c r="C242" s="23"/>
      <c r="D242" s="23"/>
      <c r="E242" s="23"/>
      <c r="F242" s="23"/>
      <c r="G242" s="23"/>
      <c r="H242" s="139" t="s">
        <v>60</v>
      </c>
      <c r="I242" s="139"/>
      <c r="J242" s="139"/>
      <c r="K242" s="139"/>
      <c r="L242" s="80">
        <f>SUM(L212:L241,L210:L210,L207:L208,L203:L205,L200:L201,L198:L198,L194:L196,L192:L192,L190:L190,L188:L188,L186:L186,L184:L184,L181:L182,L176:L179,L174:L174,L172:L172,L170:L170,L168:L168,L166:L166,L164:L164,L162:L162,L160:L160,L158:L158,L156:L156,L154:L154,L152:L152,L150:L150,L148:L148,L144:L145,L140:L142,L137:L138,L134:L135,L131:L132,L128:L129,L125:L126,L122:L123,L119:L120,L116:L117,L113:L114,L110:L111,L107:L108,L103:L105,L99:L101,L95:L97,L92:L93,L88:L90,L85:L86,L81:L83,L77:L79,L73:L75,L69:L71,L66:L67,L63:L64,L60:L61,L57:L58,L54:L55)</f>
        <v>1665901</v>
      </c>
      <c r="M242" s="54" t="s">
        <v>61</v>
      </c>
      <c r="N242" s="80">
        <f>SUM(N212:N241,N210:N210,N207:N208,N203:N205,N200:N201,N198:N198,N194:N196,N192:N192,N190:N190,N188:N188,N186:N186,N184:N184,N181:N182,N176:N179,N174:N174,N172:N172,N170:N170,N168:N168,N166:N166,N164:N164,N162:N162,N160:N160,N158:N158,N156:N156,N154:N154,N152:N152,N150:N150,N148:N148,N144:N145,N140:N142,N137:N138,N134:N135,N131:N132,N128:N129,N125:N126,N122:N123,N119:N120,N116:N117,N113:N114,N110:N111,N107:N108,N103:N105,N99:N101,N95:N97,N92:N93,N88:N90,N85:N86,N81:N83,N77:N79,N73:N75,N69:N71,N66:N67,N63:N64,N60:N61,N57:N58,N54:N55)</f>
        <v>1749196.0499999993</v>
      </c>
    </row>
    <row r="243" spans="2:15" s="1" customFormat="1" ht="16.5" x14ac:dyDescent="0.3">
      <c r="B243" s="140"/>
      <c r="C243" s="140"/>
      <c r="D243" s="140"/>
      <c r="E243" s="140"/>
      <c r="F243" s="140"/>
      <c r="G243" s="140"/>
      <c r="H243" s="140"/>
      <c r="I243" s="140"/>
      <c r="J243" s="140"/>
      <c r="K243" s="140"/>
      <c r="L243" s="140"/>
      <c r="M243" s="140"/>
      <c r="N243" s="140"/>
      <c r="O243" s="140"/>
    </row>
    <row r="244" spans="2:15" s="1" customFormat="1" ht="16.5" x14ac:dyDescent="0.3">
      <c r="B244" s="9"/>
      <c r="H244" s="9"/>
      <c r="K244" s="53"/>
      <c r="L244" s="53"/>
      <c r="M244" s="53"/>
      <c r="N244" s="53"/>
    </row>
    <row r="245" spans="2:15" s="1" customFormat="1" ht="16.5" x14ac:dyDescent="0.3">
      <c r="B245" s="130" t="s">
        <v>101</v>
      </c>
      <c r="C245" s="130"/>
      <c r="D245" s="130"/>
      <c r="E245" s="130"/>
      <c r="F245" s="130"/>
      <c r="G245" s="130"/>
      <c r="H245" s="130"/>
      <c r="I245" s="130"/>
      <c r="K245" s="53"/>
      <c r="L245" s="53"/>
      <c r="M245" s="53"/>
      <c r="N245" s="53"/>
    </row>
    <row r="246" spans="2:15" s="1" customFormat="1" ht="16.5" x14ac:dyDescent="0.3">
      <c r="B246" s="24" t="s">
        <v>68</v>
      </c>
      <c r="C246" s="131" t="s">
        <v>62</v>
      </c>
      <c r="D246" s="132"/>
      <c r="E246" s="132"/>
      <c r="F246" s="132"/>
      <c r="G246" s="132"/>
      <c r="H246" s="132"/>
      <c r="I246" s="133"/>
      <c r="J246" s="134" t="s">
        <v>284</v>
      </c>
      <c r="K246" s="134"/>
      <c r="L246" s="134"/>
      <c r="M246" s="134" t="s">
        <v>285</v>
      </c>
      <c r="N246" s="134"/>
      <c r="O246" s="134"/>
    </row>
    <row r="247" spans="2:15" s="1" customFormat="1" ht="16.5" x14ac:dyDescent="0.3">
      <c r="B247" s="2" t="s">
        <v>7</v>
      </c>
      <c r="C247" s="135" t="s">
        <v>63</v>
      </c>
      <c r="D247" s="135"/>
      <c r="E247" s="135"/>
      <c r="F247" s="135"/>
      <c r="G247" s="135"/>
      <c r="H247" s="135"/>
      <c r="I247" s="135"/>
      <c r="J247" s="135"/>
      <c r="K247" s="135"/>
      <c r="L247" s="135"/>
      <c r="M247" s="135"/>
      <c r="N247" s="135"/>
      <c r="O247" s="135"/>
    </row>
    <row r="248" spans="2:15" s="1" customFormat="1" ht="16.5" x14ac:dyDescent="0.3">
      <c r="B248" s="2" t="s">
        <v>51</v>
      </c>
      <c r="C248" s="136" t="s">
        <v>93</v>
      </c>
      <c r="D248" s="136"/>
      <c r="E248" s="136"/>
      <c r="F248" s="136"/>
      <c r="G248" s="136"/>
      <c r="H248" s="136"/>
      <c r="I248" s="136"/>
      <c r="J248" s="137">
        <f>I45</f>
        <v>1200</v>
      </c>
      <c r="K248" s="137"/>
      <c r="L248" s="137"/>
      <c r="M248" s="137">
        <f>I47</f>
        <v>1452</v>
      </c>
      <c r="N248" s="137"/>
      <c r="O248" s="137"/>
    </row>
    <row r="249" spans="2:15" s="1" customFormat="1" ht="16.5" x14ac:dyDescent="0.3">
      <c r="B249" s="2" t="s">
        <v>52</v>
      </c>
      <c r="C249" s="136" t="s">
        <v>34</v>
      </c>
      <c r="D249" s="136"/>
      <c r="E249" s="136"/>
      <c r="F249" s="136"/>
      <c r="G249" s="136"/>
      <c r="H249" s="136"/>
      <c r="I249" s="136"/>
      <c r="J249" s="137">
        <f>L242</f>
        <v>1665901</v>
      </c>
      <c r="K249" s="137"/>
      <c r="L249" s="137"/>
      <c r="M249" s="137">
        <f>N242</f>
        <v>1749196.0499999993</v>
      </c>
      <c r="N249" s="137"/>
      <c r="O249" s="137"/>
    </row>
    <row r="250" spans="2:15" s="1" customFormat="1" ht="16.5" x14ac:dyDescent="0.3">
      <c r="B250" s="141" t="s">
        <v>94</v>
      </c>
      <c r="C250" s="141"/>
      <c r="D250" s="141"/>
      <c r="E250" s="141"/>
      <c r="F250" s="141"/>
      <c r="G250" s="141"/>
      <c r="H250" s="141"/>
      <c r="I250" s="141"/>
      <c r="J250" s="137">
        <f>J248+J249</f>
        <v>1667101</v>
      </c>
      <c r="K250" s="137"/>
      <c r="L250" s="137"/>
      <c r="M250" s="137">
        <f>M248+M249</f>
        <v>1750648.0499999993</v>
      </c>
      <c r="N250" s="137"/>
      <c r="O250" s="137"/>
    </row>
    <row r="251" spans="2:15" s="1" customFormat="1" ht="16.5" x14ac:dyDescent="0.3">
      <c r="B251" s="9"/>
      <c r="H251" s="9"/>
      <c r="K251" s="53"/>
      <c r="L251" s="53"/>
      <c r="M251" s="53"/>
      <c r="N251" s="53"/>
    </row>
    <row r="252" spans="2:15" s="1" customFormat="1" ht="16.5" x14ac:dyDescent="0.3">
      <c r="B252" s="112" t="s">
        <v>684</v>
      </c>
      <c r="C252" s="112"/>
      <c r="D252" s="112"/>
      <c r="E252" s="112"/>
      <c r="F252" s="112"/>
      <c r="G252" s="112"/>
      <c r="H252" s="112"/>
      <c r="I252" s="112"/>
      <c r="J252" s="112"/>
      <c r="K252" s="112"/>
      <c r="L252" s="53"/>
      <c r="M252" s="53"/>
      <c r="N252" s="53"/>
    </row>
    <row r="253" spans="2:15" s="1" customFormat="1" ht="21" customHeight="1" x14ac:dyDescent="0.3">
      <c r="B253" s="112" t="s">
        <v>458</v>
      </c>
      <c r="C253" s="112"/>
      <c r="D253" s="112"/>
      <c r="E253" s="112"/>
      <c r="F253" s="112"/>
      <c r="G253" s="112"/>
      <c r="H253" s="112"/>
      <c r="I253" s="112"/>
      <c r="J253" s="112"/>
      <c r="K253" s="112"/>
      <c r="L253" s="53"/>
      <c r="M253" s="53"/>
      <c r="N253" s="53"/>
    </row>
    <row r="254" spans="2:15" s="1" customFormat="1" ht="16.5" x14ac:dyDescent="0.3">
      <c r="B254" s="109"/>
      <c r="C254" s="109"/>
      <c r="D254" s="109"/>
      <c r="E254" s="109"/>
      <c r="F254" s="109"/>
      <c r="G254" s="109"/>
      <c r="H254" s="109"/>
      <c r="I254" s="109"/>
      <c r="J254" s="109"/>
      <c r="K254" s="109"/>
      <c r="L254" s="53"/>
      <c r="M254" s="53"/>
      <c r="N254" s="53"/>
    </row>
    <row r="255" spans="2:15" s="1" customFormat="1" ht="34.5" customHeight="1" x14ac:dyDescent="0.3">
      <c r="B255" s="117" t="s">
        <v>65</v>
      </c>
      <c r="C255" s="114"/>
      <c r="D255" s="114"/>
      <c r="E255" s="114"/>
      <c r="F255" s="114"/>
      <c r="G255" s="114"/>
      <c r="H255" s="114"/>
      <c r="I255" s="114"/>
      <c r="J255" s="114"/>
      <c r="K255" s="53"/>
      <c r="L255" s="53"/>
      <c r="M255" s="53"/>
      <c r="N255" s="53"/>
    </row>
    <row r="256" spans="2:15" s="1" customFormat="1" ht="23.25" customHeight="1" x14ac:dyDescent="0.3">
      <c r="B256" s="112" t="s">
        <v>100</v>
      </c>
      <c r="C256" s="112"/>
      <c r="D256" s="112"/>
      <c r="E256" s="112"/>
      <c r="F256" s="112"/>
      <c r="G256" s="112"/>
      <c r="H256" s="112"/>
      <c r="I256" s="112"/>
      <c r="J256" s="112"/>
      <c r="K256" s="53"/>
      <c r="L256" s="53"/>
      <c r="M256" s="53"/>
      <c r="N256" s="53"/>
    </row>
    <row r="257" spans="2:14" s="1" customFormat="1" ht="18" customHeight="1" x14ac:dyDescent="0.3">
      <c r="B257" s="9"/>
      <c r="H257" s="9"/>
      <c r="K257" s="53"/>
      <c r="L257" s="53"/>
      <c r="M257" s="53"/>
      <c r="N257" s="53"/>
    </row>
    <row r="258" spans="2:14" s="1" customFormat="1" ht="28.5" customHeight="1" x14ac:dyDescent="0.3">
      <c r="B258" s="117" t="s">
        <v>66</v>
      </c>
      <c r="C258" s="109"/>
      <c r="D258" s="109"/>
      <c r="E258" s="109"/>
      <c r="F258" s="109"/>
      <c r="G258" s="109"/>
      <c r="H258" s="109"/>
      <c r="I258" s="109"/>
      <c r="J258" s="109"/>
      <c r="K258" s="53"/>
      <c r="L258" s="53"/>
      <c r="M258" s="53"/>
      <c r="N258" s="53"/>
    </row>
    <row r="259" spans="2:14" s="1" customFormat="1" ht="19.5" customHeight="1" x14ac:dyDescent="0.3">
      <c r="B259" s="112" t="s">
        <v>67</v>
      </c>
      <c r="C259" s="112"/>
      <c r="D259" s="112"/>
      <c r="E259" s="112"/>
      <c r="F259" s="112"/>
      <c r="G259" s="112"/>
      <c r="H259" s="112"/>
      <c r="I259" s="112"/>
      <c r="J259" s="112"/>
      <c r="K259" s="53"/>
      <c r="L259" s="53"/>
      <c r="M259" s="53"/>
      <c r="N259" s="53"/>
    </row>
    <row r="260" spans="2:14" s="1" customFormat="1" ht="83.25" customHeight="1" x14ac:dyDescent="0.3">
      <c r="B260" s="25" t="s">
        <v>68</v>
      </c>
      <c r="C260" s="144" t="s">
        <v>69</v>
      </c>
      <c r="D260" s="144"/>
      <c r="E260" s="25" t="s">
        <v>70</v>
      </c>
      <c r="F260" s="25" t="s">
        <v>71</v>
      </c>
      <c r="G260" s="144" t="s">
        <v>72</v>
      </c>
      <c r="H260" s="144"/>
      <c r="I260" s="144"/>
      <c r="J260" s="144"/>
      <c r="K260" s="53"/>
      <c r="L260" s="53"/>
      <c r="M260" s="53"/>
      <c r="N260" s="53"/>
    </row>
    <row r="261" spans="2:14" s="1" customFormat="1" ht="21" customHeight="1" x14ac:dyDescent="0.3">
      <c r="B261" s="26">
        <v>1</v>
      </c>
      <c r="C261" s="145">
        <v>2</v>
      </c>
      <c r="D261" s="145"/>
      <c r="E261" s="26">
        <v>3</v>
      </c>
      <c r="F261" s="26">
        <v>4</v>
      </c>
      <c r="G261" s="146">
        <v>5</v>
      </c>
      <c r="H261" s="146"/>
      <c r="I261" s="146"/>
      <c r="J261" s="146"/>
      <c r="K261" s="53"/>
      <c r="L261" s="53"/>
      <c r="M261" s="53"/>
      <c r="N261" s="53"/>
    </row>
    <row r="262" spans="2:14" s="1" customFormat="1" ht="39" customHeight="1" x14ac:dyDescent="0.3">
      <c r="B262" s="13" t="s">
        <v>7</v>
      </c>
      <c r="C262" s="142" t="s">
        <v>73</v>
      </c>
      <c r="D262" s="142"/>
      <c r="E262" s="13" t="s">
        <v>295</v>
      </c>
      <c r="F262" s="13" t="s">
        <v>295</v>
      </c>
      <c r="G262" s="119" t="s">
        <v>295</v>
      </c>
      <c r="H262" s="119"/>
      <c r="I262" s="119"/>
      <c r="J262" s="119"/>
      <c r="K262" s="53"/>
      <c r="L262" s="53"/>
      <c r="M262" s="53"/>
      <c r="N262" s="53"/>
    </row>
    <row r="263" spans="2:14" s="1" customFormat="1" ht="111.75" customHeight="1" x14ac:dyDescent="0.3">
      <c r="B263" s="13" t="s">
        <v>8</v>
      </c>
      <c r="C263" s="142" t="s">
        <v>74</v>
      </c>
      <c r="D263" s="142"/>
      <c r="E263" s="13">
        <v>1</v>
      </c>
      <c r="F263" s="13" t="s">
        <v>443</v>
      </c>
      <c r="G263" s="142" t="s">
        <v>444</v>
      </c>
      <c r="H263" s="142"/>
      <c r="I263" s="142"/>
      <c r="J263" s="142"/>
      <c r="K263" s="53"/>
      <c r="L263" s="53"/>
      <c r="M263" s="53"/>
      <c r="N263" s="53"/>
    </row>
    <row r="264" spans="2:14" s="1" customFormat="1" ht="53.25" customHeight="1" x14ac:dyDescent="0.3">
      <c r="B264" s="13" t="s">
        <v>27</v>
      </c>
      <c r="C264" s="142" t="s">
        <v>75</v>
      </c>
      <c r="D264" s="142"/>
      <c r="E264" s="13" t="s">
        <v>295</v>
      </c>
      <c r="F264" s="13" t="s">
        <v>295</v>
      </c>
      <c r="G264" s="119" t="s">
        <v>295</v>
      </c>
      <c r="H264" s="119"/>
      <c r="I264" s="119"/>
      <c r="J264" s="119"/>
      <c r="K264" s="53"/>
      <c r="L264" s="53"/>
      <c r="M264" s="53"/>
      <c r="N264" s="53"/>
    </row>
    <row r="265" spans="2:14" s="1" customFormat="1" ht="215.25" customHeight="1" x14ac:dyDescent="0.3">
      <c r="B265" s="13" t="s">
        <v>28</v>
      </c>
      <c r="C265" s="142" t="s">
        <v>96</v>
      </c>
      <c r="D265" s="142"/>
      <c r="E265" s="13">
        <v>17</v>
      </c>
      <c r="F265" s="13" t="s">
        <v>445</v>
      </c>
      <c r="G265" s="143"/>
      <c r="H265" s="143"/>
      <c r="I265" s="143"/>
      <c r="J265" s="143"/>
      <c r="K265" s="53"/>
      <c r="L265" s="53"/>
      <c r="M265" s="53"/>
      <c r="N265" s="53"/>
    </row>
    <row r="266" spans="2:14" s="1" customFormat="1" ht="67.5" customHeight="1" x14ac:dyDescent="0.3">
      <c r="B266" s="13" t="s">
        <v>29</v>
      </c>
      <c r="C266" s="142" t="s">
        <v>283</v>
      </c>
      <c r="D266" s="142"/>
      <c r="E266" s="13">
        <v>4</v>
      </c>
      <c r="F266" s="13" t="s">
        <v>445</v>
      </c>
      <c r="G266" s="143"/>
      <c r="H266" s="143"/>
      <c r="I266" s="143"/>
      <c r="J266" s="143"/>
      <c r="K266" s="53"/>
      <c r="L266" s="53"/>
      <c r="M266" s="53"/>
      <c r="N266" s="53"/>
    </row>
    <row r="267" spans="2:14" s="1" customFormat="1" ht="38.25" customHeight="1" x14ac:dyDescent="0.3">
      <c r="B267" s="13" t="s">
        <v>42</v>
      </c>
      <c r="C267" s="142" t="s">
        <v>95</v>
      </c>
      <c r="D267" s="142"/>
      <c r="E267" s="13">
        <v>12</v>
      </c>
      <c r="F267" s="13" t="s">
        <v>445</v>
      </c>
      <c r="G267" s="143"/>
      <c r="H267" s="143"/>
      <c r="I267" s="143"/>
      <c r="J267" s="143"/>
      <c r="K267" s="53"/>
      <c r="L267" s="53"/>
      <c r="M267" s="53"/>
      <c r="N267" s="53"/>
    </row>
    <row r="268" spans="2:14" s="1" customFormat="1" ht="50.25" customHeight="1" x14ac:dyDescent="0.3">
      <c r="B268" s="13" t="s">
        <v>30</v>
      </c>
      <c r="C268" s="142" t="s">
        <v>97</v>
      </c>
      <c r="D268" s="142"/>
      <c r="E268" s="13">
        <v>3938</v>
      </c>
      <c r="F268" s="13" t="s">
        <v>443</v>
      </c>
      <c r="G268" s="147" t="s">
        <v>460</v>
      </c>
      <c r="H268" s="147"/>
      <c r="I268" s="147"/>
      <c r="J268" s="147"/>
      <c r="K268" s="53"/>
      <c r="L268" s="53"/>
      <c r="M268" s="53"/>
      <c r="N268" s="53"/>
    </row>
    <row r="269" spans="2:14" s="1" customFormat="1" ht="87.75" customHeight="1" x14ac:dyDescent="0.3">
      <c r="B269" s="13" t="s">
        <v>43</v>
      </c>
      <c r="C269" s="142" t="s">
        <v>98</v>
      </c>
      <c r="D269" s="142"/>
      <c r="E269" s="13">
        <v>3938</v>
      </c>
      <c r="F269" s="13" t="s">
        <v>443</v>
      </c>
      <c r="G269" s="147" t="s">
        <v>460</v>
      </c>
      <c r="H269" s="147"/>
      <c r="I269" s="147"/>
      <c r="J269" s="147"/>
      <c r="K269" s="53"/>
      <c r="L269" s="53"/>
      <c r="M269" s="53"/>
      <c r="N269" s="53"/>
    </row>
    <row r="270" spans="2:14" s="1" customFormat="1" ht="50.25" customHeight="1" x14ac:dyDescent="0.3">
      <c r="B270" s="13" t="s">
        <v>44</v>
      </c>
      <c r="C270" s="148" t="s">
        <v>76</v>
      </c>
      <c r="D270" s="148"/>
      <c r="E270" s="13">
        <v>1</v>
      </c>
      <c r="F270" s="13" t="s">
        <v>445</v>
      </c>
      <c r="G270" s="143"/>
      <c r="H270" s="143"/>
      <c r="I270" s="143"/>
      <c r="J270" s="143"/>
      <c r="K270" s="53"/>
      <c r="L270" s="53"/>
      <c r="M270" s="53"/>
      <c r="N270" s="53"/>
    </row>
    <row r="271" spans="2:14" s="1" customFormat="1" ht="68.25" customHeight="1" x14ac:dyDescent="0.3">
      <c r="B271" s="13" t="s">
        <v>45</v>
      </c>
      <c r="C271" s="150" t="s">
        <v>99</v>
      </c>
      <c r="D271" s="151"/>
      <c r="E271" s="13">
        <v>143</v>
      </c>
      <c r="F271" s="13" t="s">
        <v>443</v>
      </c>
      <c r="G271" s="152" t="s">
        <v>459</v>
      </c>
      <c r="H271" s="153"/>
      <c r="I271" s="153"/>
      <c r="J271" s="154"/>
      <c r="K271" s="53"/>
      <c r="L271" s="53"/>
      <c r="M271" s="53"/>
      <c r="N271" s="53"/>
    </row>
    <row r="272" spans="2:14" s="1" customFormat="1" ht="33" customHeight="1" x14ac:dyDescent="0.3">
      <c r="B272" s="27" t="s">
        <v>46</v>
      </c>
      <c r="C272" s="155" t="s">
        <v>286</v>
      </c>
      <c r="D272" s="156"/>
      <c r="E272" s="13">
        <v>1</v>
      </c>
      <c r="F272" s="13" t="s">
        <v>445</v>
      </c>
      <c r="G272" s="143"/>
      <c r="H272" s="143"/>
      <c r="I272" s="143"/>
      <c r="J272" s="143"/>
      <c r="K272" s="53"/>
      <c r="L272" s="53"/>
      <c r="M272" s="53"/>
      <c r="N272" s="53"/>
    </row>
    <row r="273" spans="1:15" s="1" customFormat="1" ht="16.5" x14ac:dyDescent="0.3">
      <c r="B273" s="9"/>
      <c r="H273" s="9"/>
      <c r="K273" s="53"/>
      <c r="L273" s="53"/>
      <c r="M273" s="53"/>
      <c r="N273" s="53"/>
    </row>
    <row r="274" spans="1:15" s="1" customFormat="1" ht="16.5" x14ac:dyDescent="0.3">
      <c r="B274" s="157" t="s">
        <v>77</v>
      </c>
      <c r="C274" s="112"/>
      <c r="D274" s="112"/>
      <c r="E274" s="112"/>
      <c r="F274" s="112"/>
      <c r="G274" s="112"/>
      <c r="H274" s="112"/>
      <c r="I274" s="112"/>
      <c r="J274" s="112"/>
      <c r="K274" s="53"/>
      <c r="L274" s="53"/>
      <c r="M274" s="53"/>
      <c r="N274" s="53"/>
    </row>
    <row r="275" spans="1:15" s="1" customFormat="1" ht="54" customHeight="1" x14ac:dyDescent="0.3">
      <c r="B275" s="112" t="s">
        <v>78</v>
      </c>
      <c r="C275" s="112"/>
      <c r="D275" s="112"/>
      <c r="E275" s="112"/>
      <c r="F275" s="112"/>
      <c r="G275" s="112"/>
      <c r="H275" s="112"/>
      <c r="I275" s="112"/>
      <c r="J275" s="112"/>
      <c r="K275" s="53"/>
      <c r="L275" s="53"/>
      <c r="M275" s="53"/>
      <c r="N275" s="53"/>
    </row>
    <row r="276" spans="1:15" s="1" customFormat="1" ht="16.5" x14ac:dyDescent="0.3">
      <c r="B276" s="112" t="s">
        <v>79</v>
      </c>
      <c r="C276" s="112"/>
      <c r="D276" s="112"/>
      <c r="E276" s="112"/>
      <c r="F276" s="112"/>
      <c r="G276" s="112"/>
      <c r="H276" s="112"/>
      <c r="I276" s="112"/>
      <c r="J276" s="112"/>
      <c r="K276" s="53"/>
      <c r="L276" s="53"/>
      <c r="M276" s="53"/>
      <c r="N276" s="53"/>
    </row>
    <row r="277" spans="1:15" ht="16.5" x14ac:dyDescent="0.3">
      <c r="A277" s="1"/>
      <c r="B277" s="112" t="s">
        <v>80</v>
      </c>
      <c r="C277" s="112"/>
      <c r="D277" s="112"/>
      <c r="E277" s="112"/>
      <c r="F277" s="112"/>
      <c r="G277" s="112"/>
      <c r="H277" s="112"/>
      <c r="I277" s="112"/>
      <c r="J277" s="112"/>
      <c r="K277" s="53"/>
      <c r="L277" s="53"/>
      <c r="M277" s="53"/>
      <c r="N277" s="53"/>
      <c r="O277" s="1"/>
    </row>
    <row r="278" spans="1:15" ht="16.5" x14ac:dyDescent="0.3">
      <c r="A278" s="1"/>
      <c r="B278" s="112" t="s">
        <v>81</v>
      </c>
      <c r="C278" s="112"/>
      <c r="D278" s="112"/>
      <c r="E278" s="112"/>
      <c r="F278" s="112"/>
      <c r="G278" s="112"/>
      <c r="H278" s="112"/>
      <c r="I278" s="112"/>
      <c r="J278" s="112"/>
      <c r="K278" s="53"/>
      <c r="L278" s="53"/>
      <c r="M278" s="53"/>
      <c r="N278" s="53"/>
      <c r="O278" s="1"/>
    </row>
    <row r="279" spans="1:15" ht="35.25" customHeight="1" x14ac:dyDescent="0.3">
      <c r="A279" s="1"/>
      <c r="B279" s="112" t="s">
        <v>82</v>
      </c>
      <c r="C279" s="112"/>
      <c r="D279" s="112"/>
      <c r="E279" s="112"/>
      <c r="F279" s="112"/>
      <c r="G279" s="112"/>
      <c r="H279" s="112"/>
      <c r="I279" s="112"/>
      <c r="J279" s="112"/>
      <c r="K279" s="53"/>
      <c r="L279" s="53"/>
      <c r="M279" s="53"/>
      <c r="N279" s="53"/>
      <c r="O279" s="1"/>
    </row>
    <row r="280" spans="1:15" ht="16.5" x14ac:dyDescent="0.3">
      <c r="A280" s="1"/>
      <c r="B280" s="9"/>
      <c r="C280" s="1"/>
      <c r="D280" s="1"/>
      <c r="E280" s="1"/>
      <c r="F280" s="1"/>
      <c r="G280" s="1"/>
      <c r="H280" s="9"/>
      <c r="I280" s="1"/>
      <c r="J280" s="1"/>
      <c r="K280" s="53"/>
      <c r="L280" s="53"/>
      <c r="M280" s="53"/>
      <c r="N280" s="53"/>
      <c r="O280" s="1"/>
    </row>
    <row r="281" spans="1:15" ht="16.5" x14ac:dyDescent="0.3">
      <c r="A281" s="1"/>
      <c r="B281" s="9"/>
      <c r="C281" s="1"/>
      <c r="D281" s="1"/>
      <c r="E281" s="1"/>
      <c r="F281" s="1"/>
      <c r="G281" s="1"/>
      <c r="H281" s="9"/>
      <c r="I281" s="1"/>
      <c r="J281" s="1"/>
      <c r="K281" s="53"/>
      <c r="L281" s="53"/>
      <c r="M281" s="53"/>
      <c r="N281" s="53"/>
      <c r="O281" s="1"/>
    </row>
    <row r="282" spans="1:15" ht="16.5" x14ac:dyDescent="0.3">
      <c r="A282" s="1"/>
      <c r="B282" s="149" t="s">
        <v>83</v>
      </c>
      <c r="C282" s="149"/>
      <c r="D282" s="149"/>
      <c r="E282" s="149"/>
      <c r="F282" s="149"/>
      <c r="G282" s="149"/>
      <c r="H282" s="149"/>
      <c r="I282" s="149"/>
      <c r="J282" s="149"/>
      <c r="K282" s="53"/>
      <c r="L282" s="53"/>
      <c r="M282" s="53"/>
      <c r="N282" s="53"/>
      <c r="O282" s="1"/>
    </row>
    <row r="283" spans="1:15" ht="16.5" x14ac:dyDescent="0.3">
      <c r="A283" s="1"/>
      <c r="B283" s="9"/>
      <c r="C283" s="1"/>
      <c r="D283" s="1"/>
      <c r="E283" s="1"/>
      <c r="F283" s="1"/>
      <c r="G283" s="1"/>
      <c r="H283" s="9"/>
      <c r="I283" s="1"/>
      <c r="J283" s="1"/>
      <c r="K283" s="53"/>
      <c r="L283" s="53"/>
      <c r="M283" s="53"/>
      <c r="N283" s="53"/>
      <c r="O283" s="1"/>
    </row>
  </sheetData>
  <mergeCells count="164">
    <mergeCell ref="B276:J276"/>
    <mergeCell ref="B277:J277"/>
    <mergeCell ref="B278:J278"/>
    <mergeCell ref="B279:J279"/>
    <mergeCell ref="B282:J282"/>
    <mergeCell ref="C271:D271"/>
    <mergeCell ref="G271:J271"/>
    <mergeCell ref="C272:D272"/>
    <mergeCell ref="G272:J272"/>
    <mergeCell ref="B274:J274"/>
    <mergeCell ref="B275:J275"/>
    <mergeCell ref="C269:D269"/>
    <mergeCell ref="G269:J269"/>
    <mergeCell ref="C270:D270"/>
    <mergeCell ref="G270:J270"/>
    <mergeCell ref="C266:D266"/>
    <mergeCell ref="G266:J266"/>
    <mergeCell ref="C267:D267"/>
    <mergeCell ref="G267:J267"/>
    <mergeCell ref="C268:D268"/>
    <mergeCell ref="G268:J268"/>
    <mergeCell ref="C263:D263"/>
    <mergeCell ref="G263:J263"/>
    <mergeCell ref="C264:D264"/>
    <mergeCell ref="G264:J264"/>
    <mergeCell ref="C265:D265"/>
    <mergeCell ref="G265:J265"/>
    <mergeCell ref="B259:J259"/>
    <mergeCell ref="C260:D260"/>
    <mergeCell ref="G260:J260"/>
    <mergeCell ref="C261:D261"/>
    <mergeCell ref="G261:J261"/>
    <mergeCell ref="C262:D262"/>
    <mergeCell ref="G262:J262"/>
    <mergeCell ref="B252:K252"/>
    <mergeCell ref="B253:K253"/>
    <mergeCell ref="B254:K254"/>
    <mergeCell ref="B255:J255"/>
    <mergeCell ref="B256:J256"/>
    <mergeCell ref="B258:J258"/>
    <mergeCell ref="C249:I249"/>
    <mergeCell ref="J249:L249"/>
    <mergeCell ref="M249:O249"/>
    <mergeCell ref="B250:I250"/>
    <mergeCell ref="J250:L250"/>
    <mergeCell ref="M250:O250"/>
    <mergeCell ref="B245:I245"/>
    <mergeCell ref="C246:I246"/>
    <mergeCell ref="J246:L246"/>
    <mergeCell ref="M246:O246"/>
    <mergeCell ref="C247:O247"/>
    <mergeCell ref="C248:I248"/>
    <mergeCell ref="J248:L248"/>
    <mergeCell ref="M248:O248"/>
    <mergeCell ref="C146:O146"/>
    <mergeCell ref="E147:O147"/>
    <mergeCell ref="E149:O149"/>
    <mergeCell ref="H242:K242"/>
    <mergeCell ref="B243:O243"/>
    <mergeCell ref="E206:O206"/>
    <mergeCell ref="E209:O209"/>
    <mergeCell ref="E211:O211"/>
    <mergeCell ref="E191:O191"/>
    <mergeCell ref="E193:O193"/>
    <mergeCell ref="E197:O197"/>
    <mergeCell ref="E199:O199"/>
    <mergeCell ref="E202:O202"/>
    <mergeCell ref="E169:O169"/>
    <mergeCell ref="E171:O171"/>
    <mergeCell ref="E173:O173"/>
    <mergeCell ref="B49:O49"/>
    <mergeCell ref="C52:O52"/>
    <mergeCell ref="E53:O53"/>
    <mergeCell ref="E62:O62"/>
    <mergeCell ref="B38:J38"/>
    <mergeCell ref="B39:J39"/>
    <mergeCell ref="B40:J40"/>
    <mergeCell ref="B41:L41"/>
    <mergeCell ref="F45:G45"/>
    <mergeCell ref="F46:G46"/>
    <mergeCell ref="E59:O59"/>
    <mergeCell ref="E56:O56"/>
    <mergeCell ref="B37:J37"/>
    <mergeCell ref="B26:J26"/>
    <mergeCell ref="B27:J27"/>
    <mergeCell ref="B28:J28"/>
    <mergeCell ref="B29:J29"/>
    <mergeCell ref="B30:J30"/>
    <mergeCell ref="B31:J31"/>
    <mergeCell ref="F47:G47"/>
    <mergeCell ref="B48:J48"/>
    <mergeCell ref="A1:O1"/>
    <mergeCell ref="A2:O3"/>
    <mergeCell ref="B4:J4"/>
    <mergeCell ref="K4:O4"/>
    <mergeCell ref="A5:O5"/>
    <mergeCell ref="B6:J6"/>
    <mergeCell ref="K6:O6"/>
    <mergeCell ref="B18:F18"/>
    <mergeCell ref="G18:J18"/>
    <mergeCell ref="B13:J13"/>
    <mergeCell ref="B14:J14"/>
    <mergeCell ref="B15:J15"/>
    <mergeCell ref="B16:F16"/>
    <mergeCell ref="G16:J16"/>
    <mergeCell ref="B17:F17"/>
    <mergeCell ref="G17:J17"/>
    <mergeCell ref="E65:O65"/>
    <mergeCell ref="E68:O68"/>
    <mergeCell ref="E72:O72"/>
    <mergeCell ref="E76:O76"/>
    <mergeCell ref="E80:O80"/>
    <mergeCell ref="E84:O84"/>
    <mergeCell ref="A7:O7"/>
    <mergeCell ref="B8:J8"/>
    <mergeCell ref="B9:J9"/>
    <mergeCell ref="B10:J10"/>
    <mergeCell ref="B11:J11"/>
    <mergeCell ref="B12:J12"/>
    <mergeCell ref="B19:J19"/>
    <mergeCell ref="B20:J20"/>
    <mergeCell ref="B23:J23"/>
    <mergeCell ref="B24:J24"/>
    <mergeCell ref="B25:J25"/>
    <mergeCell ref="B21:J21"/>
    <mergeCell ref="B22:J22"/>
    <mergeCell ref="B32:J32"/>
    <mergeCell ref="B33:J33"/>
    <mergeCell ref="B34:J34"/>
    <mergeCell ref="B35:J35"/>
    <mergeCell ref="B36:J36"/>
    <mergeCell ref="E87:O87"/>
    <mergeCell ref="E91:O91"/>
    <mergeCell ref="E94:O94"/>
    <mergeCell ref="E98:O98"/>
    <mergeCell ref="E102:O102"/>
    <mergeCell ref="E106:O106"/>
    <mergeCell ref="E109:O109"/>
    <mergeCell ref="E112:O112"/>
    <mergeCell ref="E115:O115"/>
    <mergeCell ref="E143:O143"/>
    <mergeCell ref="E118:O118"/>
    <mergeCell ref="E121:O121"/>
    <mergeCell ref="E124:O124"/>
    <mergeCell ref="E127:O127"/>
    <mergeCell ref="E130:O130"/>
    <mergeCell ref="E133:O133"/>
    <mergeCell ref="E136:O136"/>
    <mergeCell ref="E139:O139"/>
    <mergeCell ref="E175:O175"/>
    <mergeCell ref="E180:O180"/>
    <mergeCell ref="E183:O183"/>
    <mergeCell ref="E185:O185"/>
    <mergeCell ref="E187:O187"/>
    <mergeCell ref="E189:O189"/>
    <mergeCell ref="E151:O151"/>
    <mergeCell ref="E153:O153"/>
    <mergeCell ref="E155:O155"/>
    <mergeCell ref="E157:O157"/>
    <mergeCell ref="E159:O159"/>
    <mergeCell ref="E161:O161"/>
    <mergeCell ref="E163:O163"/>
    <mergeCell ref="E165:O165"/>
    <mergeCell ref="E167:O16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Giedre Salelionyte</dc:creator>
  <cp:lastModifiedBy>Giedrė Salelionytė</cp:lastModifiedBy>
  <cp:lastPrinted>2024-01-02T08:24:17Z</cp:lastPrinted>
  <dcterms:created xsi:type="dcterms:W3CDTF">2015-06-05T18:17:20Z</dcterms:created>
  <dcterms:modified xsi:type="dcterms:W3CDTF">2024-04-10T11:06:24Z</dcterms:modified>
</cp:coreProperties>
</file>