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F:\Medicininis deguonis 2024 m\"/>
    </mc:Choice>
  </mc:AlternateContent>
  <xr:revisionPtr revIDLastSave="0" documentId="13_ncr:1_{55122D0B-90CE-48DE-B394-A63DF1000905}" xr6:coauthVersionLast="36" xr6:coauthVersionMax="36" xr10:uidLastSave="{00000000-0000-0000-0000-000000000000}"/>
  <bookViews>
    <workbookView xWindow="22935" yWindow="-8580" windowWidth="30930" windowHeight="16770" xr2:uid="{00000000-000D-0000-FFFF-FFFF00000000}"/>
  </bookViews>
  <sheets>
    <sheet name="Pasiūlymas" sheetId="1" r:id="rId1"/>
    <sheet name="Subtiekėjai ir priedai" sheetId="2" r:id="rId2"/>
  </sheets>
  <definedNames>
    <definedName name="_xlnm.Print_Area" localSheetId="0">Pasiūlymas!$A$2:$I$193</definedName>
  </definedNames>
  <calcPr calcId="191029"/>
</workbook>
</file>

<file path=xl/calcChain.xml><?xml version="1.0" encoding="utf-8"?>
<calcChain xmlns="http://schemas.openxmlformats.org/spreadsheetml/2006/main">
  <c r="G192" i="1" l="1"/>
  <c r="F182" i="1"/>
  <c r="F191" i="1" s="1"/>
  <c r="F192" i="1" s="1"/>
  <c r="F193" i="1" s="1"/>
  <c r="G172" i="1"/>
  <c r="F165" i="1"/>
  <c r="F171" i="1" s="1"/>
  <c r="F172" i="1" s="1"/>
  <c r="F173" i="1" s="1"/>
  <c r="G155" i="1"/>
  <c r="F145" i="1"/>
  <c r="F154" i="1" s="1"/>
  <c r="F155" i="1" s="1"/>
  <c r="F156" i="1" s="1"/>
  <c r="G135" i="1"/>
  <c r="F133" i="1"/>
  <c r="F128" i="1"/>
  <c r="G118" i="1"/>
  <c r="F110" i="1"/>
  <c r="G117" i="1" s="1"/>
  <c r="G100" i="1"/>
  <c r="F92" i="1"/>
  <c r="G99" i="1" s="1"/>
  <c r="G82" i="1"/>
  <c r="F72" i="1"/>
  <c r="G81" i="1" s="1"/>
  <c r="G62" i="1"/>
  <c r="F52" i="1"/>
  <c r="F61" i="1" s="1"/>
  <c r="F62" i="1" s="1"/>
  <c r="F63" i="1" s="1"/>
  <c r="G42" i="1"/>
  <c r="F37" i="1"/>
  <c r="G41" i="1" s="1"/>
  <c r="G21" i="1"/>
  <c r="G134" i="1" l="1"/>
  <c r="G61" i="1"/>
  <c r="F99" i="1"/>
  <c r="F100" i="1" s="1"/>
  <c r="F101" i="1" s="1"/>
  <c r="G191" i="1"/>
  <c r="G154" i="1"/>
  <c r="F134" i="1"/>
  <c r="F135" i="1" s="1"/>
  <c r="F136" i="1" s="1"/>
  <c r="F41" i="1"/>
  <c r="F42" i="1" s="1"/>
  <c r="F43" i="1" s="1"/>
  <c r="F81" i="1"/>
  <c r="F82" i="1" s="1"/>
  <c r="F83" i="1" s="1"/>
  <c r="F117" i="1"/>
  <c r="F118" i="1" s="1"/>
  <c r="F119" i="1" s="1"/>
  <c r="G171" i="1"/>
</calcChain>
</file>

<file path=xl/sharedStrings.xml><?xml version="1.0" encoding="utf-8"?>
<sst xmlns="http://schemas.openxmlformats.org/spreadsheetml/2006/main" count="456" uniqueCount="257">
  <si>
    <t>PIRKIMO SĄLYGŲ PRIEDAS "PASIŪLYMO FORMA"</t>
  </si>
  <si>
    <t>MEDICININĖS DUJOS IR KITOS DUJOS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</si>
  <si>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</si>
  <si>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</si>
  <si>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</si>
  <si>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</si>
  <si>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</si>
  <si>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</si>
  <si>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</si>
  <si>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</si>
  <si>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</si>
  <si>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</si>
  <si>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</si>
  <si>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</si>
  <si>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</si>
  <si>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</si>
  <si>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</si>
  <si>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</si>
  <si>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</si>
  <si>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</si>
  <si>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</si>
  <si>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</si>
  <si>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</si>
  <si>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</si>
  <si>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</si>
  <si>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</si>
  <si>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</si>
  <si>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SUSKYSTINTAS MEDICINOS DEGUONIS</t>
  </si>
  <si>
    <t>Tiekėjo pasiūlymas:</t>
  </si>
  <si>
    <t>Nr.</t>
  </si>
  <si>
    <t>Pavadinimas</t>
  </si>
  <si>
    <t>Mato vienetas</t>
  </si>
  <si>
    <t>Suma be PVM, Eur</t>
  </si>
  <si>
    <t>1.</t>
  </si>
  <si>
    <t>Suskystintas medicinos deguonis</t>
  </si>
  <si>
    <t>1.1.</t>
  </si>
  <si>
    <t>Medicininis skystas deguonis</t>
  </si>
  <si>
    <t>kg</t>
  </si>
  <si>
    <t>1.1.1.</t>
  </si>
  <si>
    <t>Deguonies grynumas ≥ 99,5 %</t>
  </si>
  <si>
    <t>1.1.2.</t>
  </si>
  <si>
    <t>Vaistinis preparatas (pateikti atitiktį įrodančius dokumentus)</t>
  </si>
  <si>
    <t>1.1.3.</t>
  </si>
  <si>
    <t>Suma be PVM</t>
  </si>
  <si>
    <t>Taikomas PVM dydis (%)</t>
  </si>
  <si>
    <t>PVM suma</t>
  </si>
  <si>
    <t>Suma su PVM</t>
  </si>
  <si>
    <t>2. DALIS</t>
  </si>
  <si>
    <t>SUSLĖGTAS MEDICININIS DEGUONIS</t>
  </si>
  <si>
    <t>2.</t>
  </si>
  <si>
    <t>Suslėgtas medicininis deguonis</t>
  </si>
  <si>
    <t>2.1.</t>
  </si>
  <si>
    <t>Medicininis deguonis 3L balionais</t>
  </si>
  <si>
    <t>vnt.</t>
  </si>
  <si>
    <t>2.1.1.</t>
  </si>
  <si>
    <t>Deguonies grynumas pagal tūrį ≥ 99,5 %</t>
  </si>
  <si>
    <t>2.1.2.</t>
  </si>
  <si>
    <t>Slėgis 200 bar</t>
  </si>
  <si>
    <t>2.1.3.</t>
  </si>
  <si>
    <t>Dujų tūris balione ≥ 0.6 m3</t>
  </si>
  <si>
    <t>2.1.4.</t>
  </si>
  <si>
    <t>Integruotas reduktorius su srauto reguliatoriumi</t>
  </si>
  <si>
    <t>2.1.5.</t>
  </si>
  <si>
    <t>Srauto reguliavimo diapazonas ≥ (0-15) L/min</t>
  </si>
  <si>
    <t>2.1.6.</t>
  </si>
  <si>
    <t>Aktyvus slėgmatis</t>
  </si>
  <si>
    <t>2.1.7.</t>
  </si>
  <si>
    <t>Greita jungtis</t>
  </si>
  <si>
    <t>2.1.8.</t>
  </si>
  <si>
    <t>3. DALIS</t>
  </si>
  <si>
    <t>3.</t>
  </si>
  <si>
    <t>3.1.</t>
  </si>
  <si>
    <t>Medicininis deguonis 5L balionais</t>
  </si>
  <si>
    <t>3.1.1.</t>
  </si>
  <si>
    <t>3.1.2.</t>
  </si>
  <si>
    <t>3.1.3.</t>
  </si>
  <si>
    <t>Dujų tūris balione ≥ 1.0 m3</t>
  </si>
  <si>
    <t>3.1.4.</t>
  </si>
  <si>
    <t>3.1.5.</t>
  </si>
  <si>
    <t>3.1.6.</t>
  </si>
  <si>
    <t>3.1.7.</t>
  </si>
  <si>
    <t>3.1.8.</t>
  </si>
  <si>
    <t>4. DALIS</t>
  </si>
  <si>
    <t>4.</t>
  </si>
  <si>
    <t>4.1.</t>
  </si>
  <si>
    <t>Medicininis deguonis 10L balionais</t>
  </si>
  <si>
    <t>4.1.1.</t>
  </si>
  <si>
    <t>4.1.2.</t>
  </si>
  <si>
    <t>4.1.3.</t>
  </si>
  <si>
    <t>Dujų tūris balione ≥ 2.1 m3</t>
  </si>
  <si>
    <t>4.1.4.</t>
  </si>
  <si>
    <t>Balionas su ventiliu</t>
  </si>
  <si>
    <t>4.1.5.</t>
  </si>
  <si>
    <t>Baliono sriegis DIN 9 (G 3/4")</t>
  </si>
  <si>
    <t>4.1.6.</t>
  </si>
  <si>
    <t>5. DALIS</t>
  </si>
  <si>
    <t>5.</t>
  </si>
  <si>
    <t>5.1.</t>
  </si>
  <si>
    <t>Medicininis deguonis 50L balionais</t>
  </si>
  <si>
    <t>5.1.1.</t>
  </si>
  <si>
    <t>5.1.2.</t>
  </si>
  <si>
    <t>5.1.3.</t>
  </si>
  <si>
    <t>Dujų tūris balione ≥ 10.5 m3</t>
  </si>
  <si>
    <t>5.1.4.</t>
  </si>
  <si>
    <t>5.1.5.</t>
  </si>
  <si>
    <t>Baliono sriegis DIN 6 (W 21.8x1/14")</t>
  </si>
  <si>
    <t>5.1.6.</t>
  </si>
  <si>
    <t>6. DALIS</t>
  </si>
  <si>
    <t>6.</t>
  </si>
  <si>
    <t>6.1.</t>
  </si>
  <si>
    <t>Medicininis dujinis deguonis (suslėgtas) ryšuliuose</t>
  </si>
  <si>
    <t>6.1.1.</t>
  </si>
  <si>
    <t>6.1.2.</t>
  </si>
  <si>
    <t>Dujų tūris ryšulyje ≥ 128 m3</t>
  </si>
  <si>
    <t>6.1.3.</t>
  </si>
  <si>
    <t>6.1.4.</t>
  </si>
  <si>
    <t>Pristatymas Josvainių g. 2, Hipodromo g. 13, Laisvės al. 17, Kaunas adresais ir pajungimas prie centralizuotos deguonies sistemos (pateikti tiekėjo deklaraciją)</t>
  </si>
  <si>
    <t>6.2.</t>
  </si>
  <si>
    <t>Ryšulio nuoma (1 mėn.)</t>
  </si>
  <si>
    <t>7. DALIS</t>
  </si>
  <si>
    <t>ANGLIES DIOKSIDAS</t>
  </si>
  <si>
    <t>7.</t>
  </si>
  <si>
    <t>Anglies dioksidas</t>
  </si>
  <si>
    <t>7.1.</t>
  </si>
  <si>
    <t>Anglies dioksidas (maistinis) balionais</t>
  </si>
  <si>
    <t>L</t>
  </si>
  <si>
    <t>7.1.1.</t>
  </si>
  <si>
    <t>Grynumas ≥ 99,9%</t>
  </si>
  <si>
    <t>7.1.2.</t>
  </si>
  <si>
    <t>Vandens garų koncentracija ≤ 50 ppm</t>
  </si>
  <si>
    <t>7.1.3.</t>
  </si>
  <si>
    <t>Anglies monoksido ≤ 5 ppm</t>
  </si>
  <si>
    <t>7.1.4.</t>
  </si>
  <si>
    <t>Sieros dioksido ≤ 4 ppm</t>
  </si>
  <si>
    <t>7.1.5.</t>
  </si>
  <si>
    <t>Amoniako ≤ 2,5 ppm</t>
  </si>
  <si>
    <t>7.1.6.</t>
  </si>
  <si>
    <t>Azoto monoksido ir dioksido ≤ 2 ppm</t>
  </si>
  <si>
    <t>7.1.7.</t>
  </si>
  <si>
    <t>Baliono talpa ≥ 40 L</t>
  </si>
  <si>
    <t>7.1.8.</t>
  </si>
  <si>
    <t>Baliono sriegis DIN 9 (W 21.8x1/14")</t>
  </si>
  <si>
    <t>8. DALIS</t>
  </si>
  <si>
    <t>8.</t>
  </si>
  <si>
    <t>8.1.</t>
  </si>
  <si>
    <t>Anglies dioksidas (sifoninis) balionais</t>
  </si>
  <si>
    <t>8.1.1.</t>
  </si>
  <si>
    <t>8.1.2.</t>
  </si>
  <si>
    <t>8.1.3.</t>
  </si>
  <si>
    <t>Sieros dioksido ≤ 0.1 ppm</t>
  </si>
  <si>
    <t>8.1.4.</t>
  </si>
  <si>
    <t>8.1.5.</t>
  </si>
  <si>
    <t>Baliono sriegis 9 (W 21.8x1/14")</t>
  </si>
  <si>
    <t>9. DALIS</t>
  </si>
  <si>
    <t>9.</t>
  </si>
  <si>
    <t>9.1.</t>
  </si>
  <si>
    <t>Anglies dioksidas balionais</t>
  </si>
  <si>
    <t>9.1.1.</t>
  </si>
  <si>
    <t>9.1.2.</t>
  </si>
  <si>
    <t>9.1.3.</t>
  </si>
  <si>
    <t>9.1.4.</t>
  </si>
  <si>
    <t>9.1.5.</t>
  </si>
  <si>
    <t>9.1.6.</t>
  </si>
  <si>
    <t>9.1.7.</t>
  </si>
  <si>
    <t>Baliono talpa ≥ 13 ±1 L</t>
  </si>
  <si>
    <t>9.1.8.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</si>
  <si>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</si>
  <si>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</si>
  <si>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</si>
  <si>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</si>
  <si>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</si>
  <si>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</si>
  <si>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</si>
  <si>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</si>
  <si>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</si>
  <si>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</si>
  <si>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</si>
  <si>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</si>
  <si>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</si>
  <si>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</si>
  <si>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</si>
  <si>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</si>
  <si>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</si>
  <si>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</si>
  <si>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</si>
  <si>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</si>
  <si>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8701 2024-03-18 08:58:38</t>
  </si>
  <si>
    <t>Maksimalus kiekis</t>
  </si>
  <si>
    <t>Maksimali Suma be PVM, Eur</t>
  </si>
  <si>
    <t>Mato vnt. įkainis be PVM, Eur</t>
  </si>
  <si>
    <t>Maksimali suma be PVM, Eur</t>
  </si>
  <si>
    <t>Siūlomos prekės gamintojas, pavadinimas, techninė dokumentacija</t>
  </si>
  <si>
    <t>Siūlomų parametrų reikšmės ir pridedamo dokmento puslapis patvirtinantis siūlomo parametro reikšmę</t>
  </si>
  <si>
    <t>Pristatomas ir supilamas į kriogenines talpas (Josvainių g. 2 , Kaunas (~20 m3) ir Hipodromo g. 13 Kaunas (~6 m3)). Tiekėjas paslaugų teikimo laikotarpiu turi instaliuoti savo telemetrinę įrangą, kad užtikrintų savalaikį skysto deguonies aprūpinimą. Tiekėjas turi užtikrinti, kad kriogeninės talpyklos visada būtų  užpildytos ne mažiau kaip 20 procentų. (pateikti tiekėjo deklaraciją)</t>
  </si>
  <si>
    <t>GAS/24-1</t>
  </si>
  <si>
    <t xml:space="preserve">Jonava </t>
  </si>
  <si>
    <t>UAB "GASCHEMA"</t>
  </si>
  <si>
    <t>Jonalaukio k. 1, Jonavos raj. savivaldybė, LT55296, Lietuva</t>
  </si>
  <si>
    <t>Įmonės kodas: 304434538</t>
  </si>
  <si>
    <t>PVM mokėtojo kodas: LT100010600319</t>
  </si>
  <si>
    <t>A/s Nr.: LT57 2140 0300 0283 7811;
Luminor Bank AS Lietuvos skyrius;
SWIFT kodas AGBLLT2X</t>
  </si>
  <si>
    <t>Sigita Zigmantienė</t>
  </si>
  <si>
    <t>Generalinis direktorius                                                                                                 Valdemaras Vareika</t>
  </si>
  <si>
    <t>***</t>
  </si>
  <si>
    <t>UAB "Gaschema"</t>
  </si>
  <si>
    <t xml:space="preserve">Su integruotu srauto ir slėgio reguliatoriumi MediVital </t>
  </si>
  <si>
    <t>0-25l/min</t>
  </si>
  <si>
    <t>Su aktyviu slėgmačiu</t>
  </si>
  <si>
    <t>Su greita jungtimi</t>
  </si>
  <si>
    <t xml:space="preserve">BreLUX 100% suskystintosios medicininės dujos (LT/1/18/4237/001) </t>
  </si>
  <si>
    <t>Deguonis Gaschema 100% suslėgtosios medicininės dujos (LT/1/19/4351/013)</t>
  </si>
  <si>
    <t xml:space="preserve">200 bar </t>
  </si>
  <si>
    <t>1,07 m3</t>
  </si>
  <si>
    <t>Deguonis Gaschema 100% suslėgtosios medicininės dujos (LT/1/19/4351/015)</t>
  </si>
  <si>
    <t>0,642 m3</t>
  </si>
  <si>
    <t>2,14 m3</t>
  </si>
  <si>
    <t>Deguonis Gaschema 100% suslėgtosios medicininės dujos (LT/1/19/4351/006)</t>
  </si>
  <si>
    <t>10,7 m3</t>
  </si>
  <si>
    <t>Baliono sriegis DIN 6 (W21,8x1/14")</t>
  </si>
  <si>
    <t>Deguonis Gaschema 100% suslėgtosios medicininės dujos (LT/1/19/4351/008)</t>
  </si>
  <si>
    <t>128 m3</t>
  </si>
  <si>
    <t>Bus pristatomas ir supilamas į kriogenines talpas (Josvainių g. 2 , Kaunas (~20 m3) ir Hipodromo g. 13 Kaunas (~6 m3)). Paslaugų teikimo laikotarpiu instaliuosime savo telemetrinę įrangą, kad užtikrins savalaikį skysto deguonies aprūpinimą. Užtikrinsime, kad kriogeninės talpyklos visada būtų  užpildytos ne mažiau kaip 20 procentų. (7 PRIEDAS)</t>
  </si>
  <si>
    <t>Pristatymas Josvainių g. 2, Hipodromo g. 13, Laisvės al. 17, Kaunas adresais ir pajungimas prie centralizuotos deguonies sistemos (8 PRIEDAS)</t>
  </si>
  <si>
    <t>100% (3, 4, 7, 9, 11 PRIEDAI)</t>
  </si>
  <si>
    <t>100% (3, 5, 10, 12, 15, 16 PRIEDAI)</t>
  </si>
  <si>
    <t>100% (3, 5, 10, 13, 15, 16 PRIEDAI)</t>
  </si>
  <si>
    <t>100% (3, 6, 10, 14, 16 PRIEDAI)</t>
  </si>
  <si>
    <t>100% (3, 6, 10, 16, 17  PRIEDAS)</t>
  </si>
  <si>
    <t>100% (3, 6, 8, 10, 16, 18 PRIEDAI)</t>
  </si>
  <si>
    <t>50 ppm</t>
  </si>
  <si>
    <t>5 ppm</t>
  </si>
  <si>
    <t>2 ppm</t>
  </si>
  <si>
    <t>2,5 ppm</t>
  </si>
  <si>
    <t>Baliono talpa 50l esant poreikiui galimi ir 40l balionai</t>
  </si>
  <si>
    <t>13,4l (10kg)</t>
  </si>
  <si>
    <t>Baliono talpa 50l (37kg) esant poreikiui galimi ir 40l balionai</t>
  </si>
  <si>
    <t>99,9% (19 PRIEDAS)</t>
  </si>
  <si>
    <t>0,1 ppm</t>
  </si>
  <si>
    <t>2 PRIEDAS Įmonės registracinis pažymėjimas</t>
  </si>
  <si>
    <t>NE</t>
  </si>
  <si>
    <t>TAIP (Nes yra asmens kodas)</t>
  </si>
  <si>
    <t>3 PRIEDAS Licencija užsiimti farmacine veikla</t>
  </si>
  <si>
    <t>4 PRIEDAS BreLUX registracinis pažymėjimas</t>
  </si>
  <si>
    <t>5 PRIEDAS Deguonis Gaschema (MediVital) registracinis pažymėjimas</t>
  </si>
  <si>
    <t>6 PRIEDAS Deguonis Gaschema registracinis pažymėjimas</t>
  </si>
  <si>
    <t>7-8 PRIEDAS Tiekėjo dekaralacijos</t>
  </si>
  <si>
    <t>7 ir 8</t>
  </si>
  <si>
    <t>1 PRIEDAS Įgaliojimas (KONF)</t>
  </si>
  <si>
    <t>21 PRIEDAS EBPD dokumentas (KONF) Taip (Nes yra įgalioto darbuotojo gimimo data, adresas gyvenamosios vietos)</t>
  </si>
  <si>
    <t>Priedas su požymiu (KONF) yra konfidencialus.</t>
  </si>
  <si>
    <t>Medicininių dujų vadybininkė</t>
  </si>
  <si>
    <t>99,9% (20, 23 PRIEDAI)</t>
  </si>
  <si>
    <t>99,9% (19, 22 PRIEDAI)</t>
  </si>
  <si>
    <t xml:space="preserve">Nuo 9 iki 26 </t>
  </si>
  <si>
    <t>9 PRIEDAS Skystas medicininis deguonis, 10 PRIEDAS Dujinis medicininis deguonis Gaschema, 11 PRIEDAS Mobilaus kriogeninio indo pakavimo medžiagos specifikacija (KONF), 12 PRIEDAS  3L baliono su daugiafunkciniu ventiliu pakuotės specifikacija (KONF), 13 PRIEDAS 5L baliono su daugiafunkciniu ventiliu pakuotės specifikacija (KONF), 14 PRIEDAS 10L pakavimo medžiagos specifikacija (KONF), 15 PRIEDAS MedVital ventilio specifikacija (KONF), 16 PRIEDAS Dujų taros dydžiai ir produkto kiekiai (KONF), 17 PRIEDAS 50L pakavimo medžiagos specifikacija (KONF), 18 PRIEDAS 12x50L pakavimo medžiagos specifikacija (KONF), 19 PRIEDAS Maistinis anglies dioksidas KARBODINAS, 20 PRIEDAS Anglies dioksidas, 22 PRIEDAS Atitikties deklaracija Karbodino, 23 PRIEDAS CO2 specifikacija, 24 PRIEDAS Gaschema deklaracija dėl atsakingų asmenų (KONF), 25 PRIEDAS Tiekėjo deklaracija (Tarybos reglamente (ES) Nr. 833-2014), 26 PRIEDAS ISO 14001 sertifikatas LT</t>
  </si>
  <si>
    <t>s.zigmantiene@gaschema.lt</t>
  </si>
  <si>
    <t xml:space="preserve"> +370-677-77896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</si>
</sst>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79">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14" fontId="1" fillId="5" borderId="1" xfId="0" applyNumberFormat="1" applyFont="1" applyFill="1" applyBorder="1" applyProtection="1">
      <protection locked="0"/>
    </xf>
    <xf numFmtId="9" fontId="1" fillId="5" borderId="23" xfId="0" applyNumberFormat="1" applyFont="1" applyFill="1" applyBorder="1" applyProtection="1">
      <protection locked="0"/>
    </xf>
    <xf numFmtId="9" fontId="1" fillId="2" borderId="0" xfId="0" applyNumberFormat="1" applyFont="1" applyFill="1" applyProtection="1">
      <protection locked="0"/>
    </xf>
    <xf numFmtId="10" fontId="1" fillId="5" borderId="23" xfId="0" applyNumberFormat="1" applyFont="1" applyFill="1" applyBorder="1" applyProtection="1">
      <protection locked="0"/>
    </xf>
    <xf numFmtId="16" fontId="1" fillId="5" borderId="7" xfId="0" applyNumberFormat="1" applyFont="1" applyFill="1" applyBorder="1" applyAlignment="1" applyProtection="1">
      <alignment horizontal="center" vertical="center" wrapText="1"/>
      <protection locked="0"/>
    </xf>
    <xf numFmtId="16" fontId="1" fillId="5" borderId="18" xfId="0" applyNumberFormat="1"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5" borderId="1" xfId="1" applyFill="1" applyBorder="1" applyAlignment="1" applyProtection="1">
      <alignment horizontal="center" vertical="center" wrapText="1"/>
      <protection locked="0"/>
    </xf>
    <xf numFmtId="0" fontId="1" fillId="5" borderId="23" xfId="0" applyFont="1" applyFill="1" applyBorder="1" applyAlignment="1" applyProtection="1">
      <alignment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zigmantiene@gaschem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93"/>
  <sheetViews>
    <sheetView tabSelected="1" topLeftCell="A172" workbookViewId="0">
      <selection activeCell="H132" sqref="H132"/>
    </sheetView>
  </sheetViews>
  <sheetFormatPr defaultColWidth="10.875" defaultRowHeight="15" x14ac:dyDescent="0.25"/>
  <cols>
    <col min="1" max="1" width="9.125" style="7" customWidth="1"/>
    <col min="2" max="2" width="78" style="7" customWidth="1"/>
    <col min="3" max="3" width="14.625" style="7" customWidth="1"/>
    <col min="4" max="4" width="11.5" style="7" customWidth="1"/>
    <col min="5" max="5" width="16" style="7" customWidth="1"/>
    <col min="6" max="6" width="14.375" style="7" customWidth="1"/>
    <col min="7" max="7" width="25.125" style="7" customWidth="1"/>
    <col min="8" max="8" width="51.12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6">
        <v>45378</v>
      </c>
    </row>
    <row r="9" spans="1:6" x14ac:dyDescent="0.25">
      <c r="A9" s="2" t="s">
        <v>5</v>
      </c>
      <c r="B9" s="13" t="s">
        <v>194</v>
      </c>
    </row>
    <row r="10" spans="1:6" x14ac:dyDescent="0.25">
      <c r="A10" s="2" t="s">
        <v>6</v>
      </c>
      <c r="B10" s="13" t="s">
        <v>195</v>
      </c>
    </row>
    <row r="12" spans="1:6" ht="15.75" x14ac:dyDescent="0.25">
      <c r="A12" s="36" t="s">
        <v>7</v>
      </c>
      <c r="B12" s="37"/>
      <c r="C12" s="33" t="s">
        <v>196</v>
      </c>
      <c r="D12" s="34"/>
      <c r="E12" s="34"/>
      <c r="F12" s="35"/>
    </row>
    <row r="13" spans="1:6" ht="15.95" customHeight="1" x14ac:dyDescent="0.25">
      <c r="A13" s="41" t="s">
        <v>8</v>
      </c>
      <c r="B13" s="42"/>
      <c r="C13" s="33" t="s">
        <v>198</v>
      </c>
      <c r="D13" s="34"/>
      <c r="E13" s="34"/>
      <c r="F13" s="35"/>
    </row>
    <row r="14" spans="1:6" ht="15.95" customHeight="1" x14ac:dyDescent="0.25">
      <c r="A14" s="41" t="s">
        <v>9</v>
      </c>
      <c r="B14" s="42"/>
      <c r="C14" s="33" t="s">
        <v>197</v>
      </c>
      <c r="D14" s="34"/>
      <c r="E14" s="34"/>
      <c r="F14" s="35"/>
    </row>
    <row r="15" spans="1:6" ht="15.95" customHeight="1" x14ac:dyDescent="0.25">
      <c r="A15" s="36" t="s">
        <v>10</v>
      </c>
      <c r="B15" s="37"/>
      <c r="C15" s="33" t="s">
        <v>199</v>
      </c>
      <c r="D15" s="34"/>
      <c r="E15" s="34"/>
      <c r="F15" s="35"/>
    </row>
    <row r="16" spans="1:6" ht="63" customHeight="1" x14ac:dyDescent="0.25">
      <c r="A16" s="45" t="s">
        <v>11</v>
      </c>
      <c r="B16" s="42"/>
      <c r="C16" s="33" t="s">
        <v>200</v>
      </c>
      <c r="D16" s="34"/>
      <c r="E16" s="34"/>
      <c r="F16" s="35"/>
    </row>
    <row r="17" spans="1:7" ht="15.95" customHeight="1" x14ac:dyDescent="0.25">
      <c r="A17" s="36" t="s">
        <v>12</v>
      </c>
      <c r="B17" s="37"/>
      <c r="C17" s="33"/>
      <c r="D17" s="34"/>
      <c r="E17" s="34"/>
      <c r="F17" s="35"/>
    </row>
    <row r="18" spans="1:7" ht="15.95" customHeight="1" x14ac:dyDescent="0.25">
      <c r="A18" s="36" t="s">
        <v>13</v>
      </c>
      <c r="B18" s="37"/>
      <c r="C18" s="77" t="s">
        <v>255</v>
      </c>
      <c r="D18" s="34"/>
      <c r="E18" s="34"/>
      <c r="F18" s="35"/>
    </row>
    <row r="19" spans="1:7" ht="48" customHeight="1" x14ac:dyDescent="0.25">
      <c r="A19" s="36" t="s">
        <v>14</v>
      </c>
      <c r="B19" s="37"/>
      <c r="C19" s="33" t="s">
        <v>202</v>
      </c>
      <c r="D19" s="34"/>
      <c r="E19" s="34"/>
      <c r="F19" s="35"/>
    </row>
    <row r="20" spans="1:7" ht="54.95" customHeight="1" x14ac:dyDescent="0.25">
      <c r="A20" s="36" t="s">
        <v>15</v>
      </c>
      <c r="B20" s="37"/>
      <c r="C20" s="33" t="s">
        <v>256</v>
      </c>
      <c r="D20" s="34"/>
      <c r="E20" s="34"/>
      <c r="F20" s="35"/>
    </row>
    <row r="21" spans="1:7" ht="71.099999999999994" customHeight="1" x14ac:dyDescent="0.25">
      <c r="A21" s="38" t="s">
        <v>16</v>
      </c>
      <c r="B21" s="39"/>
      <c r="C21" s="43" t="s">
        <v>203</v>
      </c>
      <c r="D21" s="44"/>
      <c r="E21" s="44"/>
      <c r="F21" s="44"/>
      <c r="G21" s="14" t="str">
        <f>IF((SUMPRODUCT(--(C21=""))&gt;0), "Privaloma užpildyti, kai taikomi pašalinimo pagrindai", "")</f>
        <v/>
      </c>
    </row>
    <row r="22" spans="1:7" ht="18" customHeight="1" x14ac:dyDescent="0.25">
      <c r="A22" s="8"/>
      <c r="B22" s="8"/>
      <c r="C22" s="9"/>
      <c r="D22" s="9"/>
      <c r="E22" s="9"/>
      <c r="F22" s="9"/>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x14ac:dyDescent="0.25">
      <c r="A30" s="14" t="s">
        <v>24</v>
      </c>
      <c r="D30" s="15" t="s">
        <v>203</v>
      </c>
    </row>
    <row r="31" spans="1:7" x14ac:dyDescent="0.25">
      <c r="A31" s="14" t="s">
        <v>25</v>
      </c>
    </row>
    <row r="32" spans="1:7" x14ac:dyDescent="0.25">
      <c r="A32" s="12" t="s">
        <v>26</v>
      </c>
      <c r="B32" s="12" t="s">
        <v>27</v>
      </c>
    </row>
    <row r="34" spans="1:8" x14ac:dyDescent="0.25">
      <c r="A34" s="12" t="s">
        <v>28</v>
      </c>
    </row>
    <row r="35" spans="1:8" ht="45" x14ac:dyDescent="0.25">
      <c r="A35" s="16" t="s">
        <v>29</v>
      </c>
      <c r="B35" s="16" t="s">
        <v>30</v>
      </c>
      <c r="C35" s="16" t="s">
        <v>187</v>
      </c>
      <c r="D35" s="16" t="s">
        <v>31</v>
      </c>
      <c r="E35" s="25" t="s">
        <v>189</v>
      </c>
      <c r="F35" s="25" t="s">
        <v>188</v>
      </c>
      <c r="G35" s="25" t="s">
        <v>191</v>
      </c>
      <c r="H35" s="25" t="s">
        <v>192</v>
      </c>
    </row>
    <row r="36" spans="1:8" x14ac:dyDescent="0.25">
      <c r="A36" s="16" t="s">
        <v>33</v>
      </c>
      <c r="B36" s="16" t="s">
        <v>34</v>
      </c>
      <c r="C36" s="17"/>
      <c r="D36" s="17"/>
      <c r="E36" s="17"/>
      <c r="F36" s="17"/>
      <c r="G36" s="17"/>
      <c r="H36" s="17"/>
    </row>
    <row r="37" spans="1:8" x14ac:dyDescent="0.25">
      <c r="A37" s="17" t="s">
        <v>35</v>
      </c>
      <c r="B37" s="17" t="s">
        <v>36</v>
      </c>
      <c r="C37" s="17">
        <v>1050000</v>
      </c>
      <c r="D37" s="17" t="s">
        <v>37</v>
      </c>
      <c r="E37" s="18">
        <v>0.54</v>
      </c>
      <c r="F37" s="17">
        <f>IF(ISBLANK(E37),"", PRODUCT(C37,E37))</f>
        <v>567000</v>
      </c>
      <c r="G37" s="19" t="s">
        <v>204</v>
      </c>
      <c r="H37" s="17"/>
    </row>
    <row r="38" spans="1:8" x14ac:dyDescent="0.25">
      <c r="A38" s="17" t="s">
        <v>38</v>
      </c>
      <c r="B38" s="17" t="s">
        <v>39</v>
      </c>
      <c r="C38" s="17"/>
      <c r="D38" s="17"/>
      <c r="E38" s="17"/>
      <c r="F38" s="17"/>
      <c r="G38" s="17"/>
      <c r="H38" s="27" t="s">
        <v>223</v>
      </c>
    </row>
    <row r="39" spans="1:8" x14ac:dyDescent="0.25">
      <c r="A39" s="17" t="s">
        <v>40</v>
      </c>
      <c r="B39" s="17" t="s">
        <v>41</v>
      </c>
      <c r="C39" s="17"/>
      <c r="D39" s="17"/>
      <c r="E39" s="17"/>
      <c r="F39" s="17"/>
      <c r="G39" s="17"/>
      <c r="H39" s="19" t="s">
        <v>209</v>
      </c>
    </row>
    <row r="40" spans="1:8" ht="60" x14ac:dyDescent="0.25">
      <c r="A40" s="17" t="s">
        <v>42</v>
      </c>
      <c r="B40" s="24" t="s">
        <v>193</v>
      </c>
      <c r="C40" s="17"/>
      <c r="D40" s="17"/>
      <c r="E40" s="17"/>
      <c r="F40" s="17"/>
      <c r="G40" s="17"/>
      <c r="H40" s="19" t="s">
        <v>221</v>
      </c>
    </row>
    <row r="41" spans="1:8" x14ac:dyDescent="0.25">
      <c r="E41" s="16" t="s">
        <v>43</v>
      </c>
      <c r="F41" s="16">
        <f>IF((COUNT(C37:C40)&lt;&gt;COUNT(F37:F40)),"", ROUND(SUM(F37:F40),2))</f>
        <v>567000</v>
      </c>
      <c r="G41" s="14" t="str">
        <f>IF((COUNT(C37:C40)&lt;&gt;COUNT(F37:F40)),"Neužpildytos visų objektų kainos", "")</f>
        <v/>
      </c>
    </row>
    <row r="42" spans="1:8" x14ac:dyDescent="0.25">
      <c r="C42" s="16" t="s">
        <v>44</v>
      </c>
      <c r="D42" s="19">
        <v>5</v>
      </c>
      <c r="E42" s="16" t="s">
        <v>45</v>
      </c>
      <c r="F42" s="16">
        <f>IF(OR(F41="",D42=""),"", ROUND(PRODUCT(D42,F41)/100,2))</f>
        <v>28350</v>
      </c>
      <c r="G42" s="14" t="str">
        <f>IF(D42="", "Nurodykite taikomą PVM dydį", "")</f>
        <v/>
      </c>
    </row>
    <row r="43" spans="1:8" x14ac:dyDescent="0.25">
      <c r="E43" s="16" t="s">
        <v>46</v>
      </c>
      <c r="F43" s="16">
        <f>IF(ISBLANK(F42), "", ROUND(SUM(F41:F42),2))</f>
        <v>595350</v>
      </c>
    </row>
    <row r="47" spans="1:8" x14ac:dyDescent="0.25">
      <c r="A47" s="12" t="s">
        <v>47</v>
      </c>
      <c r="B47" s="12" t="s">
        <v>48</v>
      </c>
    </row>
    <row r="49" spans="1:8" x14ac:dyDescent="0.25">
      <c r="A49" s="12" t="s">
        <v>28</v>
      </c>
    </row>
    <row r="50" spans="1:8" ht="45" x14ac:dyDescent="0.25">
      <c r="A50" s="16" t="s">
        <v>29</v>
      </c>
      <c r="B50" s="16" t="s">
        <v>30</v>
      </c>
      <c r="C50" s="16" t="s">
        <v>187</v>
      </c>
      <c r="D50" s="16" t="s">
        <v>31</v>
      </c>
      <c r="E50" s="25" t="s">
        <v>189</v>
      </c>
      <c r="F50" s="25" t="s">
        <v>190</v>
      </c>
      <c r="G50" s="25" t="s">
        <v>191</v>
      </c>
      <c r="H50" s="25" t="s">
        <v>192</v>
      </c>
    </row>
    <row r="51" spans="1:8" x14ac:dyDescent="0.25">
      <c r="A51" s="16" t="s">
        <v>49</v>
      </c>
      <c r="B51" s="16" t="s">
        <v>50</v>
      </c>
      <c r="C51" s="17"/>
      <c r="D51" s="17"/>
      <c r="E51" s="17"/>
      <c r="F51" s="17"/>
      <c r="G51" s="17"/>
      <c r="H51" s="17"/>
    </row>
    <row r="52" spans="1:8" x14ac:dyDescent="0.25">
      <c r="A52" s="17" t="s">
        <v>51</v>
      </c>
      <c r="B52" s="17" t="s">
        <v>52</v>
      </c>
      <c r="C52" s="17">
        <v>3600</v>
      </c>
      <c r="D52" s="17" t="s">
        <v>53</v>
      </c>
      <c r="E52" s="18">
        <v>31</v>
      </c>
      <c r="F52" s="17">
        <f>IF(ISBLANK(E52),"", PRODUCT(C52,E52))</f>
        <v>111600</v>
      </c>
      <c r="G52" s="19" t="s">
        <v>204</v>
      </c>
      <c r="H52" s="17"/>
    </row>
    <row r="53" spans="1:8" x14ac:dyDescent="0.25">
      <c r="A53" s="17" t="s">
        <v>54</v>
      </c>
      <c r="B53" s="17" t="s">
        <v>55</v>
      </c>
      <c r="C53" s="17"/>
      <c r="D53" s="17"/>
      <c r="E53" s="17"/>
      <c r="F53" s="17"/>
      <c r="G53" s="17"/>
      <c r="H53" s="28" t="s">
        <v>224</v>
      </c>
    </row>
    <row r="54" spans="1:8" x14ac:dyDescent="0.25">
      <c r="A54" s="17" t="s">
        <v>56</v>
      </c>
      <c r="B54" s="17" t="s">
        <v>57</v>
      </c>
      <c r="C54" s="17"/>
      <c r="D54" s="17"/>
      <c r="E54" s="17"/>
      <c r="F54" s="17"/>
      <c r="G54" s="17"/>
      <c r="H54" s="27" t="s">
        <v>211</v>
      </c>
    </row>
    <row r="55" spans="1:8" x14ac:dyDescent="0.25">
      <c r="A55" s="17" t="s">
        <v>58</v>
      </c>
      <c r="B55" s="17" t="s">
        <v>59</v>
      </c>
      <c r="C55" s="17"/>
      <c r="D55" s="17"/>
      <c r="E55" s="17"/>
      <c r="F55" s="17"/>
      <c r="G55" s="17"/>
      <c r="H55" s="19" t="s">
        <v>214</v>
      </c>
    </row>
    <row r="56" spans="1:8" x14ac:dyDescent="0.25">
      <c r="A56" s="17" t="s">
        <v>60</v>
      </c>
      <c r="B56" s="17" t="s">
        <v>61</v>
      </c>
      <c r="C56" s="17"/>
      <c r="D56" s="17"/>
      <c r="E56" s="17"/>
      <c r="F56" s="17"/>
      <c r="G56" s="17"/>
      <c r="H56" s="19" t="s">
        <v>205</v>
      </c>
    </row>
    <row r="57" spans="1:8" x14ac:dyDescent="0.25">
      <c r="A57" s="17" t="s">
        <v>62</v>
      </c>
      <c r="B57" s="17" t="s">
        <v>63</v>
      </c>
      <c r="C57" s="17"/>
      <c r="D57" s="17"/>
      <c r="E57" s="17"/>
      <c r="F57" s="17"/>
      <c r="G57" s="17"/>
      <c r="H57" s="19" t="s">
        <v>206</v>
      </c>
    </row>
    <row r="58" spans="1:8" x14ac:dyDescent="0.25">
      <c r="A58" s="17" t="s">
        <v>64</v>
      </c>
      <c r="B58" s="17" t="s">
        <v>65</v>
      </c>
      <c r="C58" s="17"/>
      <c r="D58" s="17"/>
      <c r="E58" s="17"/>
      <c r="F58" s="17"/>
      <c r="G58" s="17"/>
      <c r="H58" s="19" t="s">
        <v>207</v>
      </c>
    </row>
    <row r="59" spans="1:8" x14ac:dyDescent="0.25">
      <c r="A59" s="17" t="s">
        <v>66</v>
      </c>
      <c r="B59" s="17" t="s">
        <v>67</v>
      </c>
      <c r="C59" s="17"/>
      <c r="D59" s="17"/>
      <c r="E59" s="17"/>
      <c r="F59" s="17"/>
      <c r="G59" s="17"/>
      <c r="H59" s="19" t="s">
        <v>208</v>
      </c>
    </row>
    <row r="60" spans="1:8" x14ac:dyDescent="0.25">
      <c r="A60" s="17" t="s">
        <v>68</v>
      </c>
      <c r="B60" s="17" t="s">
        <v>41</v>
      </c>
      <c r="C60" s="17"/>
      <c r="D60" s="17"/>
      <c r="E60" s="17"/>
      <c r="F60" s="17"/>
      <c r="G60" s="17"/>
      <c r="H60" s="19" t="s">
        <v>210</v>
      </c>
    </row>
    <row r="61" spans="1:8" x14ac:dyDescent="0.25">
      <c r="E61" s="16" t="s">
        <v>43</v>
      </c>
      <c r="F61" s="16">
        <f>IF((COUNT(C52:C60)&lt;&gt;COUNT(F52:F60)),"", ROUND(SUM(F52:F60),2))</f>
        <v>111600</v>
      </c>
      <c r="G61" s="14" t="str">
        <f>IF((COUNT(C52:C60)&lt;&gt;COUNT(F52:F60)),"Neužpildytos visų objektų kainos", "")</f>
        <v/>
      </c>
    </row>
    <row r="62" spans="1:8" x14ac:dyDescent="0.25">
      <c r="C62" s="16" t="s">
        <v>44</v>
      </c>
      <c r="D62" s="19">
        <v>5</v>
      </c>
      <c r="E62" s="16" t="s">
        <v>45</v>
      </c>
      <c r="F62" s="16">
        <f>IF(OR(F61="",D62=""),"", ROUND(PRODUCT(D62,F61)/100,2))</f>
        <v>5580</v>
      </c>
      <c r="G62" s="14" t="str">
        <f>IF(D62="", "Nurodykite taikomą PVM dydį", "")</f>
        <v/>
      </c>
    </row>
    <row r="63" spans="1:8" x14ac:dyDescent="0.25">
      <c r="E63" s="16" t="s">
        <v>46</v>
      </c>
      <c r="F63" s="16">
        <f>IF(ISBLANK(F62), "", ROUND(SUM(F61:F62),2))</f>
        <v>117180</v>
      </c>
    </row>
    <row r="67" spans="1:8" x14ac:dyDescent="0.25">
      <c r="A67" s="12" t="s">
        <v>69</v>
      </c>
      <c r="B67" s="12" t="s">
        <v>48</v>
      </c>
    </row>
    <row r="69" spans="1:8" x14ac:dyDescent="0.25">
      <c r="A69" s="12" t="s">
        <v>28</v>
      </c>
    </row>
    <row r="70" spans="1:8" ht="45" x14ac:dyDescent="0.25">
      <c r="A70" s="16" t="s">
        <v>29</v>
      </c>
      <c r="B70" s="16" t="s">
        <v>30</v>
      </c>
      <c r="C70" s="16" t="s">
        <v>187</v>
      </c>
      <c r="D70" s="16" t="s">
        <v>31</v>
      </c>
      <c r="E70" s="25" t="s">
        <v>189</v>
      </c>
      <c r="F70" s="25" t="s">
        <v>190</v>
      </c>
      <c r="G70" s="25" t="s">
        <v>191</v>
      </c>
      <c r="H70" s="25" t="s">
        <v>192</v>
      </c>
    </row>
    <row r="71" spans="1:8" x14ac:dyDescent="0.25">
      <c r="A71" s="16" t="s">
        <v>70</v>
      </c>
      <c r="B71" s="16" t="s">
        <v>50</v>
      </c>
      <c r="C71" s="17"/>
      <c r="D71" s="17"/>
      <c r="E71" s="17"/>
      <c r="F71" s="17"/>
      <c r="G71" s="17"/>
      <c r="H71" s="17"/>
    </row>
    <row r="72" spans="1:8" x14ac:dyDescent="0.25">
      <c r="A72" s="17" t="s">
        <v>71</v>
      </c>
      <c r="B72" s="17" t="s">
        <v>72</v>
      </c>
      <c r="C72" s="17">
        <v>600</v>
      </c>
      <c r="D72" s="17" t="s">
        <v>53</v>
      </c>
      <c r="E72" s="18">
        <v>36</v>
      </c>
      <c r="F72" s="17">
        <f>IF(ISBLANK(E72),"", PRODUCT(C72,E72))</f>
        <v>21600</v>
      </c>
      <c r="G72" s="19" t="s">
        <v>204</v>
      </c>
      <c r="H72" s="17"/>
    </row>
    <row r="73" spans="1:8" x14ac:dyDescent="0.25">
      <c r="A73" s="17" t="s">
        <v>73</v>
      </c>
      <c r="B73" s="17" t="s">
        <v>55</v>
      </c>
      <c r="C73" s="17"/>
      <c r="D73" s="17"/>
      <c r="E73" s="17"/>
      <c r="F73" s="17"/>
      <c r="G73" s="17"/>
      <c r="H73" s="19" t="s">
        <v>225</v>
      </c>
    </row>
    <row r="74" spans="1:8" x14ac:dyDescent="0.25">
      <c r="A74" s="17" t="s">
        <v>74</v>
      </c>
      <c r="B74" s="17" t="s">
        <v>57</v>
      </c>
      <c r="C74" s="17"/>
      <c r="D74" s="17"/>
      <c r="E74" s="17"/>
      <c r="F74" s="17"/>
      <c r="G74" s="17"/>
      <c r="H74" s="19" t="s">
        <v>211</v>
      </c>
    </row>
    <row r="75" spans="1:8" x14ac:dyDescent="0.25">
      <c r="A75" s="17" t="s">
        <v>75</v>
      </c>
      <c r="B75" s="17" t="s">
        <v>76</v>
      </c>
      <c r="C75" s="17"/>
      <c r="D75" s="17"/>
      <c r="E75" s="17"/>
      <c r="F75" s="17"/>
      <c r="G75" s="17"/>
      <c r="H75" s="19" t="s">
        <v>212</v>
      </c>
    </row>
    <row r="76" spans="1:8" x14ac:dyDescent="0.25">
      <c r="A76" s="17" t="s">
        <v>77</v>
      </c>
      <c r="B76" s="17" t="s">
        <v>61</v>
      </c>
      <c r="C76" s="17"/>
      <c r="D76" s="17"/>
      <c r="E76" s="17"/>
      <c r="F76" s="17"/>
      <c r="G76" s="17"/>
      <c r="H76" s="19" t="s">
        <v>205</v>
      </c>
    </row>
    <row r="77" spans="1:8" x14ac:dyDescent="0.25">
      <c r="A77" s="17" t="s">
        <v>78</v>
      </c>
      <c r="B77" s="17" t="s">
        <v>63</v>
      </c>
      <c r="C77" s="17"/>
      <c r="D77" s="17"/>
      <c r="E77" s="17"/>
      <c r="F77" s="17"/>
      <c r="G77" s="17"/>
      <c r="H77" s="19" t="s">
        <v>206</v>
      </c>
    </row>
    <row r="78" spans="1:8" x14ac:dyDescent="0.25">
      <c r="A78" s="17" t="s">
        <v>79</v>
      </c>
      <c r="B78" s="17" t="s">
        <v>65</v>
      </c>
      <c r="C78" s="17"/>
      <c r="D78" s="17"/>
      <c r="E78" s="17"/>
      <c r="F78" s="17"/>
      <c r="G78" s="17"/>
      <c r="H78" s="19" t="s">
        <v>207</v>
      </c>
    </row>
    <row r="79" spans="1:8" x14ac:dyDescent="0.25">
      <c r="A79" s="17" t="s">
        <v>80</v>
      </c>
      <c r="B79" s="17" t="s">
        <v>67</v>
      </c>
      <c r="C79" s="17"/>
      <c r="D79" s="17"/>
      <c r="E79" s="17"/>
      <c r="F79" s="17"/>
      <c r="G79" s="17"/>
      <c r="H79" s="19" t="s">
        <v>208</v>
      </c>
    </row>
    <row r="80" spans="1:8" ht="30" x14ac:dyDescent="0.25">
      <c r="A80" s="17" t="s">
        <v>81</v>
      </c>
      <c r="B80" s="17" t="s">
        <v>41</v>
      </c>
      <c r="C80" s="17"/>
      <c r="D80" s="17"/>
      <c r="E80" s="17"/>
      <c r="F80" s="17"/>
      <c r="G80" s="17"/>
      <c r="H80" s="78" t="s">
        <v>213</v>
      </c>
    </row>
    <row r="81" spans="1:8" x14ac:dyDescent="0.25">
      <c r="E81" s="16" t="s">
        <v>43</v>
      </c>
      <c r="F81" s="16">
        <f>IF((COUNT(C72:C80)&lt;&gt;COUNT(F72:F80)),"", ROUND(SUM(F72:F80),2))</f>
        <v>21600</v>
      </c>
      <c r="G81" s="14" t="str">
        <f>IF((COUNT(C72:C80)&lt;&gt;COUNT(F72:F80)),"Neužpildytos visų objektų kainos", "")</f>
        <v/>
      </c>
    </row>
    <row r="82" spans="1:8" x14ac:dyDescent="0.25">
      <c r="C82" s="16" t="s">
        <v>44</v>
      </c>
      <c r="D82" s="19">
        <v>5</v>
      </c>
      <c r="E82" s="16" t="s">
        <v>45</v>
      </c>
      <c r="F82" s="16">
        <f>IF(OR(F81="",D82=""),"", ROUND(PRODUCT(D82,F81)/100,2))</f>
        <v>1080</v>
      </c>
      <c r="G82" s="14" t="str">
        <f>IF(D82="", "Nurodykite taikomą PVM dydį", "")</f>
        <v/>
      </c>
    </row>
    <row r="83" spans="1:8" x14ac:dyDescent="0.25">
      <c r="E83" s="16" t="s">
        <v>46</v>
      </c>
      <c r="F83" s="16">
        <f>IF(ISBLANK(F82), "", ROUND(SUM(F81:F82),2))</f>
        <v>22680</v>
      </c>
    </row>
    <row r="87" spans="1:8" x14ac:dyDescent="0.25">
      <c r="A87" s="12" t="s">
        <v>82</v>
      </c>
      <c r="B87" s="12" t="s">
        <v>48</v>
      </c>
    </row>
    <row r="89" spans="1:8" x14ac:dyDescent="0.25">
      <c r="A89" s="12" t="s">
        <v>28</v>
      </c>
    </row>
    <row r="90" spans="1:8" ht="45" x14ac:dyDescent="0.25">
      <c r="A90" s="16" t="s">
        <v>29</v>
      </c>
      <c r="B90" s="16" t="s">
        <v>30</v>
      </c>
      <c r="C90" s="25" t="s">
        <v>187</v>
      </c>
      <c r="D90" s="16" t="s">
        <v>31</v>
      </c>
      <c r="E90" s="25" t="s">
        <v>189</v>
      </c>
      <c r="F90" s="25" t="s">
        <v>190</v>
      </c>
      <c r="G90" s="25" t="s">
        <v>191</v>
      </c>
      <c r="H90" s="25" t="s">
        <v>192</v>
      </c>
    </row>
    <row r="91" spans="1:8" x14ac:dyDescent="0.25">
      <c r="A91" s="16" t="s">
        <v>83</v>
      </c>
      <c r="B91" s="16" t="s">
        <v>50</v>
      </c>
      <c r="C91" s="17"/>
      <c r="D91" s="17"/>
      <c r="E91" s="17"/>
      <c r="F91" s="17"/>
      <c r="G91" s="17"/>
      <c r="H91" s="17"/>
    </row>
    <row r="92" spans="1:8" x14ac:dyDescent="0.25">
      <c r="A92" s="17" t="s">
        <v>84</v>
      </c>
      <c r="B92" s="17" t="s">
        <v>85</v>
      </c>
      <c r="C92" s="17">
        <v>50</v>
      </c>
      <c r="D92" s="17" t="s">
        <v>53</v>
      </c>
      <c r="E92" s="18">
        <v>30.5</v>
      </c>
      <c r="F92" s="17">
        <f>IF(ISBLANK(E92),"", PRODUCT(C92,E92))</f>
        <v>1525</v>
      </c>
      <c r="G92" s="19" t="s">
        <v>204</v>
      </c>
      <c r="H92" s="17"/>
    </row>
    <row r="93" spans="1:8" x14ac:dyDescent="0.25">
      <c r="A93" s="17" t="s">
        <v>86</v>
      </c>
      <c r="B93" s="17" t="s">
        <v>55</v>
      </c>
      <c r="C93" s="17"/>
      <c r="D93" s="17"/>
      <c r="E93" s="17"/>
      <c r="F93" s="17"/>
      <c r="G93" s="17"/>
      <c r="H93" s="19" t="s">
        <v>226</v>
      </c>
    </row>
    <row r="94" spans="1:8" x14ac:dyDescent="0.25">
      <c r="A94" s="17" t="s">
        <v>87</v>
      </c>
      <c r="B94" s="17" t="s">
        <v>57</v>
      </c>
      <c r="C94" s="17"/>
      <c r="D94" s="17"/>
      <c r="E94" s="17"/>
      <c r="F94" s="17"/>
      <c r="G94" s="17"/>
      <c r="H94" s="19" t="s">
        <v>211</v>
      </c>
    </row>
    <row r="95" spans="1:8" x14ac:dyDescent="0.25">
      <c r="A95" s="17" t="s">
        <v>88</v>
      </c>
      <c r="B95" s="17" t="s">
        <v>89</v>
      </c>
      <c r="C95" s="17"/>
      <c r="D95" s="17"/>
      <c r="E95" s="17"/>
      <c r="F95" s="17"/>
      <c r="G95" s="17"/>
      <c r="H95" s="19" t="s">
        <v>215</v>
      </c>
    </row>
    <row r="96" spans="1:8" x14ac:dyDescent="0.25">
      <c r="A96" s="17" t="s">
        <v>90</v>
      </c>
      <c r="B96" s="17" t="s">
        <v>91</v>
      </c>
      <c r="C96" s="17"/>
      <c r="D96" s="17"/>
      <c r="E96" s="17"/>
      <c r="F96" s="17"/>
      <c r="G96" s="17"/>
      <c r="H96" s="19" t="s">
        <v>91</v>
      </c>
    </row>
    <row r="97" spans="1:8" x14ac:dyDescent="0.25">
      <c r="A97" s="17" t="s">
        <v>92</v>
      </c>
      <c r="B97" s="17" t="s">
        <v>93</v>
      </c>
      <c r="C97" s="17"/>
      <c r="D97" s="17"/>
      <c r="E97" s="17"/>
      <c r="F97" s="17"/>
      <c r="G97" s="17"/>
      <c r="H97" s="19" t="s">
        <v>93</v>
      </c>
    </row>
    <row r="98" spans="1:8" ht="30" x14ac:dyDescent="0.25">
      <c r="A98" s="17" t="s">
        <v>94</v>
      </c>
      <c r="B98" s="17" t="s">
        <v>41</v>
      </c>
      <c r="C98" s="17"/>
      <c r="D98" s="17"/>
      <c r="E98" s="17"/>
      <c r="F98" s="17"/>
      <c r="G98" s="17"/>
      <c r="H98" s="78" t="s">
        <v>216</v>
      </c>
    </row>
    <row r="99" spans="1:8" x14ac:dyDescent="0.25">
      <c r="E99" s="16" t="s">
        <v>43</v>
      </c>
      <c r="F99" s="16">
        <f>IF((COUNT(C92:C98)&lt;&gt;COUNT(F92:F98)),"", ROUND(SUM(F92:F98),2))</f>
        <v>1525</v>
      </c>
      <c r="G99" s="14" t="str">
        <f>IF((COUNT(C92:C98)&lt;&gt;COUNT(F92:F98)),"Neužpildytos visų objektų kainos", "")</f>
        <v/>
      </c>
    </row>
    <row r="100" spans="1:8" x14ac:dyDescent="0.25">
      <c r="C100" s="16" t="s">
        <v>44</v>
      </c>
      <c r="D100" s="19">
        <v>5</v>
      </c>
      <c r="E100" s="16" t="s">
        <v>45</v>
      </c>
      <c r="F100" s="16">
        <f>IF(OR(F99="",D100=""),"", ROUND(PRODUCT(D100,F99)/100,2))</f>
        <v>76.25</v>
      </c>
      <c r="G100" s="14" t="str">
        <f>IF(D100="", "Nurodykite taikomą PVM dydį", "")</f>
        <v/>
      </c>
    </row>
    <row r="101" spans="1:8" x14ac:dyDescent="0.25">
      <c r="E101" s="16" t="s">
        <v>46</v>
      </c>
      <c r="F101" s="16">
        <f>IF(ISBLANK(F100), "", ROUND(SUM(F99:F100),2))</f>
        <v>1601.25</v>
      </c>
    </row>
    <row r="105" spans="1:8" x14ac:dyDescent="0.25">
      <c r="A105" s="12" t="s">
        <v>95</v>
      </c>
      <c r="B105" s="12" t="s">
        <v>48</v>
      </c>
    </row>
    <row r="107" spans="1:8" x14ac:dyDescent="0.25">
      <c r="A107" s="12" t="s">
        <v>28</v>
      </c>
    </row>
    <row r="108" spans="1:8" ht="45" x14ac:dyDescent="0.25">
      <c r="A108" s="16" t="s">
        <v>29</v>
      </c>
      <c r="B108" s="16" t="s">
        <v>30</v>
      </c>
      <c r="C108" s="25" t="s">
        <v>187</v>
      </c>
      <c r="D108" s="16" t="s">
        <v>31</v>
      </c>
      <c r="E108" s="25" t="s">
        <v>189</v>
      </c>
      <c r="F108" s="25" t="s">
        <v>190</v>
      </c>
      <c r="G108" s="25" t="s">
        <v>191</v>
      </c>
      <c r="H108" s="25" t="s">
        <v>192</v>
      </c>
    </row>
    <row r="109" spans="1:8" x14ac:dyDescent="0.25">
      <c r="A109" s="16" t="s">
        <v>96</v>
      </c>
      <c r="B109" s="16" t="s">
        <v>50</v>
      </c>
      <c r="C109" s="17"/>
      <c r="D109" s="17"/>
      <c r="E109" s="17"/>
      <c r="F109" s="17"/>
      <c r="G109" s="17"/>
      <c r="H109" s="17"/>
    </row>
    <row r="110" spans="1:8" x14ac:dyDescent="0.25">
      <c r="A110" s="17" t="s">
        <v>97</v>
      </c>
      <c r="B110" s="17" t="s">
        <v>98</v>
      </c>
      <c r="C110" s="17">
        <v>600</v>
      </c>
      <c r="D110" s="17" t="s">
        <v>53</v>
      </c>
      <c r="E110" s="18">
        <v>36</v>
      </c>
      <c r="F110" s="17">
        <f>IF(ISBLANK(E110),"", PRODUCT(C110,E110))</f>
        <v>21600</v>
      </c>
      <c r="G110" s="19" t="s">
        <v>204</v>
      </c>
      <c r="H110" s="17"/>
    </row>
    <row r="111" spans="1:8" x14ac:dyDescent="0.25">
      <c r="A111" s="17" t="s">
        <v>99</v>
      </c>
      <c r="B111" s="17" t="s">
        <v>55</v>
      </c>
      <c r="C111" s="17"/>
      <c r="D111" s="17"/>
      <c r="E111" s="17"/>
      <c r="F111" s="17"/>
      <c r="G111" s="17"/>
      <c r="H111" s="19" t="s">
        <v>227</v>
      </c>
    </row>
    <row r="112" spans="1:8" x14ac:dyDescent="0.25">
      <c r="A112" s="17" t="s">
        <v>100</v>
      </c>
      <c r="B112" s="17" t="s">
        <v>57</v>
      </c>
      <c r="C112" s="17"/>
      <c r="D112" s="17"/>
      <c r="E112" s="17"/>
      <c r="F112" s="17"/>
      <c r="G112" s="17"/>
      <c r="H112" s="19" t="s">
        <v>211</v>
      </c>
    </row>
    <row r="113" spans="1:8" x14ac:dyDescent="0.25">
      <c r="A113" s="17" t="s">
        <v>101</v>
      </c>
      <c r="B113" s="17" t="s">
        <v>102</v>
      </c>
      <c r="C113" s="17"/>
      <c r="D113" s="17"/>
      <c r="E113" s="17"/>
      <c r="F113" s="17"/>
      <c r="G113" s="17"/>
      <c r="H113" s="19" t="s">
        <v>217</v>
      </c>
    </row>
    <row r="114" spans="1:8" x14ac:dyDescent="0.25">
      <c r="A114" s="17" t="s">
        <v>103</v>
      </c>
      <c r="B114" s="17" t="s">
        <v>91</v>
      </c>
      <c r="C114" s="17"/>
      <c r="D114" s="17"/>
      <c r="E114" s="17"/>
      <c r="F114" s="17"/>
      <c r="G114" s="17"/>
      <c r="H114" s="19" t="s">
        <v>91</v>
      </c>
    </row>
    <row r="115" spans="1:8" x14ac:dyDescent="0.25">
      <c r="A115" s="17" t="s">
        <v>104</v>
      </c>
      <c r="B115" s="17" t="s">
        <v>105</v>
      </c>
      <c r="C115" s="17"/>
      <c r="D115" s="17"/>
      <c r="E115" s="17"/>
      <c r="F115" s="17"/>
      <c r="G115" s="17"/>
      <c r="H115" s="19" t="s">
        <v>218</v>
      </c>
    </row>
    <row r="116" spans="1:8" ht="30" x14ac:dyDescent="0.25">
      <c r="A116" s="17" t="s">
        <v>106</v>
      </c>
      <c r="B116" s="17" t="s">
        <v>41</v>
      </c>
      <c r="C116" s="17"/>
      <c r="D116" s="17"/>
      <c r="E116" s="17"/>
      <c r="F116" s="17"/>
      <c r="G116" s="17"/>
      <c r="H116" s="78" t="s">
        <v>219</v>
      </c>
    </row>
    <row r="117" spans="1:8" x14ac:dyDescent="0.25">
      <c r="E117" s="16" t="s">
        <v>43</v>
      </c>
      <c r="F117" s="16">
        <f>IF((COUNT(C110:C116)&lt;&gt;COUNT(F110:F116)),"", ROUND(SUM(F110:F116),2))</f>
        <v>21600</v>
      </c>
      <c r="G117" s="14" t="str">
        <f>IF((COUNT(C110:C116)&lt;&gt;COUNT(F110:F116)),"Neužpildytos visų objektų kainos", "")</f>
        <v/>
      </c>
    </row>
    <row r="118" spans="1:8" x14ac:dyDescent="0.25">
      <c r="C118" s="16" t="s">
        <v>44</v>
      </c>
      <c r="D118" s="19">
        <v>5</v>
      </c>
      <c r="E118" s="16" t="s">
        <v>45</v>
      </c>
      <c r="F118" s="16">
        <f>IF(OR(F117="",D118=""),"", ROUND(PRODUCT(D118,F117)/100,2))</f>
        <v>1080</v>
      </c>
      <c r="G118" s="14" t="str">
        <f>IF(D118="", "Nurodykite taikomą PVM dydį", "")</f>
        <v/>
      </c>
    </row>
    <row r="119" spans="1:8" x14ac:dyDescent="0.25">
      <c r="E119" s="16" t="s">
        <v>46</v>
      </c>
      <c r="F119" s="16">
        <f>IF(ISBLANK(F118), "", ROUND(SUM(F117:F118),2))</f>
        <v>22680</v>
      </c>
    </row>
    <row r="123" spans="1:8" x14ac:dyDescent="0.25">
      <c r="A123" s="12" t="s">
        <v>107</v>
      </c>
      <c r="B123" s="12" t="s">
        <v>48</v>
      </c>
    </row>
    <row r="125" spans="1:8" x14ac:dyDescent="0.25">
      <c r="A125" s="12" t="s">
        <v>28</v>
      </c>
    </row>
    <row r="126" spans="1:8" ht="45" x14ac:dyDescent="0.25">
      <c r="A126" s="16" t="s">
        <v>29</v>
      </c>
      <c r="B126" s="16" t="s">
        <v>30</v>
      </c>
      <c r="C126" s="16" t="s">
        <v>187</v>
      </c>
      <c r="D126" s="16" t="s">
        <v>31</v>
      </c>
      <c r="E126" s="25" t="s">
        <v>189</v>
      </c>
      <c r="F126" s="25" t="s">
        <v>190</v>
      </c>
      <c r="G126" s="25" t="s">
        <v>191</v>
      </c>
      <c r="H126" s="25" t="s">
        <v>192</v>
      </c>
    </row>
    <row r="127" spans="1:8" x14ac:dyDescent="0.25">
      <c r="A127" s="16" t="s">
        <v>108</v>
      </c>
      <c r="B127" s="16" t="s">
        <v>50</v>
      </c>
      <c r="C127" s="17"/>
      <c r="D127" s="17"/>
      <c r="E127" s="17"/>
      <c r="F127" s="17"/>
      <c r="G127" s="17"/>
      <c r="H127" s="17"/>
    </row>
    <row r="128" spans="1:8" x14ac:dyDescent="0.25">
      <c r="A128" s="17" t="s">
        <v>109</v>
      </c>
      <c r="B128" s="17" t="s">
        <v>110</v>
      </c>
      <c r="C128" s="17">
        <v>36</v>
      </c>
      <c r="D128" s="17" t="s">
        <v>53</v>
      </c>
      <c r="E128" s="18">
        <v>410</v>
      </c>
      <c r="F128" s="17">
        <f>IF(ISBLANK(E128),"", PRODUCT(C128,E128))</f>
        <v>14760</v>
      </c>
      <c r="G128" s="19" t="s">
        <v>204</v>
      </c>
      <c r="H128" s="17"/>
    </row>
    <row r="129" spans="1:8" x14ac:dyDescent="0.25">
      <c r="A129" s="17" t="s">
        <v>111</v>
      </c>
      <c r="B129" s="17" t="s">
        <v>55</v>
      </c>
      <c r="C129" s="17"/>
      <c r="D129" s="17"/>
      <c r="E129" s="17"/>
      <c r="F129" s="17"/>
      <c r="G129" s="17"/>
      <c r="H129" s="19" t="s">
        <v>228</v>
      </c>
    </row>
    <row r="130" spans="1:8" x14ac:dyDescent="0.25">
      <c r="A130" s="17" t="s">
        <v>112</v>
      </c>
      <c r="B130" s="17" t="s">
        <v>113</v>
      </c>
      <c r="C130" s="17"/>
      <c r="D130" s="17"/>
      <c r="E130" s="17"/>
      <c r="F130" s="17"/>
      <c r="G130" s="17"/>
      <c r="H130" s="19" t="s">
        <v>211</v>
      </c>
    </row>
    <row r="131" spans="1:8" x14ac:dyDescent="0.25">
      <c r="A131" s="17" t="s">
        <v>114</v>
      </c>
      <c r="B131" s="17" t="s">
        <v>41</v>
      </c>
      <c r="C131" s="17"/>
      <c r="D131" s="17"/>
      <c r="E131" s="17"/>
      <c r="F131" s="17"/>
      <c r="G131" s="17"/>
      <c r="H131" s="19" t="s">
        <v>220</v>
      </c>
    </row>
    <row r="132" spans="1:8" ht="45" x14ac:dyDescent="0.25">
      <c r="A132" s="17" t="s">
        <v>115</v>
      </c>
      <c r="B132" s="24" t="s">
        <v>116</v>
      </c>
      <c r="C132" s="17"/>
      <c r="D132" s="17"/>
      <c r="E132" s="17"/>
      <c r="F132" s="17"/>
      <c r="G132" s="17"/>
      <c r="H132" s="78" t="s">
        <v>222</v>
      </c>
    </row>
    <row r="133" spans="1:8" x14ac:dyDescent="0.25">
      <c r="A133" s="17" t="s">
        <v>117</v>
      </c>
      <c r="B133" s="17" t="s">
        <v>118</v>
      </c>
      <c r="C133" s="17">
        <v>185</v>
      </c>
      <c r="D133" s="17" t="s">
        <v>53</v>
      </c>
      <c r="E133" s="18">
        <v>43.5</v>
      </c>
      <c r="F133" s="17">
        <f>IF(ISBLANK(E133),"", PRODUCT(C133,E133))</f>
        <v>8047.5</v>
      </c>
      <c r="G133" s="19" t="s">
        <v>204</v>
      </c>
      <c r="H133" s="17"/>
    </row>
    <row r="134" spans="1:8" x14ac:dyDescent="0.25">
      <c r="E134" s="16" t="s">
        <v>43</v>
      </c>
      <c r="F134" s="16">
        <f>IF((COUNT(C128:C133)&lt;&gt;COUNT(F128:F133)),"", ROUND(SUM(F128:F133),2))</f>
        <v>22807.5</v>
      </c>
      <c r="G134" s="14" t="str">
        <f>IF((COUNT(C128:C133)&lt;&gt;COUNT(F128:F133)),"Neužpildytos visų objektų kainos", "")</f>
        <v/>
      </c>
    </row>
    <row r="135" spans="1:8" x14ac:dyDescent="0.25">
      <c r="C135" s="16" t="s">
        <v>44</v>
      </c>
      <c r="D135" s="19">
        <v>5</v>
      </c>
      <c r="E135" s="16" t="s">
        <v>45</v>
      </c>
      <c r="F135" s="16">
        <f>IF(OR(F134="",D135=""),"", ROUND(PRODUCT(D135,F134)/100,2))</f>
        <v>1140.3800000000001</v>
      </c>
      <c r="G135" s="14" t="str">
        <f>IF(D135="", "Nurodykite taikomą PVM dydį", "")</f>
        <v/>
      </c>
    </row>
    <row r="136" spans="1:8" x14ac:dyDescent="0.25">
      <c r="E136" s="16" t="s">
        <v>46</v>
      </c>
      <c r="F136" s="16">
        <f>IF(ISBLANK(F135), "", ROUND(SUM(F134:F135),2))</f>
        <v>23947.88</v>
      </c>
    </row>
    <row r="140" spans="1:8" x14ac:dyDescent="0.25">
      <c r="A140" s="12" t="s">
        <v>119</v>
      </c>
      <c r="B140" s="12" t="s">
        <v>120</v>
      </c>
    </row>
    <row r="142" spans="1:8" x14ac:dyDescent="0.25">
      <c r="A142" s="12" t="s">
        <v>28</v>
      </c>
    </row>
    <row r="143" spans="1:8" ht="45" x14ac:dyDescent="0.25">
      <c r="A143" s="16" t="s">
        <v>29</v>
      </c>
      <c r="B143" s="16" t="s">
        <v>30</v>
      </c>
      <c r="C143" s="25" t="s">
        <v>187</v>
      </c>
      <c r="D143" s="16" t="s">
        <v>31</v>
      </c>
      <c r="E143" s="25" t="s">
        <v>189</v>
      </c>
      <c r="F143" s="16" t="s">
        <v>32</v>
      </c>
      <c r="G143" s="25" t="s">
        <v>191</v>
      </c>
      <c r="H143" s="25" t="s">
        <v>192</v>
      </c>
    </row>
    <row r="144" spans="1:8" x14ac:dyDescent="0.25">
      <c r="A144" s="16" t="s">
        <v>121</v>
      </c>
      <c r="B144" s="16" t="s">
        <v>122</v>
      </c>
      <c r="C144" s="17"/>
      <c r="D144" s="17"/>
      <c r="E144" s="17"/>
      <c r="F144" s="17"/>
      <c r="G144" s="17"/>
      <c r="H144" s="17"/>
    </row>
    <row r="145" spans="1:8" x14ac:dyDescent="0.25">
      <c r="A145" s="17" t="s">
        <v>123</v>
      </c>
      <c r="B145" s="17" t="s">
        <v>124</v>
      </c>
      <c r="C145" s="17">
        <v>15000</v>
      </c>
      <c r="D145" s="17" t="s">
        <v>125</v>
      </c>
      <c r="E145" s="18">
        <v>0.41</v>
      </c>
      <c r="F145" s="17">
        <f>IF(ISBLANK(E145),"", PRODUCT(C145,E145))</f>
        <v>6150</v>
      </c>
      <c r="G145" s="19" t="s">
        <v>204</v>
      </c>
      <c r="H145" s="17"/>
    </row>
    <row r="146" spans="1:8" x14ac:dyDescent="0.25">
      <c r="A146" s="17" t="s">
        <v>126</v>
      </c>
      <c r="B146" s="17" t="s">
        <v>127</v>
      </c>
      <c r="C146" s="17"/>
      <c r="D146" s="17"/>
      <c r="E146" s="17"/>
      <c r="F146" s="17"/>
      <c r="G146" s="17"/>
      <c r="H146" s="29" t="s">
        <v>236</v>
      </c>
    </row>
    <row r="147" spans="1:8" x14ac:dyDescent="0.25">
      <c r="A147" s="17" t="s">
        <v>128</v>
      </c>
      <c r="B147" s="17" t="s">
        <v>129</v>
      </c>
      <c r="C147" s="17"/>
      <c r="D147" s="17"/>
      <c r="E147" s="17"/>
      <c r="F147" s="17"/>
      <c r="G147" s="17"/>
      <c r="H147" s="19" t="s">
        <v>229</v>
      </c>
    </row>
    <row r="148" spans="1:8" x14ac:dyDescent="0.25">
      <c r="A148" s="17" t="s">
        <v>130</v>
      </c>
      <c r="B148" s="17" t="s">
        <v>131</v>
      </c>
      <c r="C148" s="17"/>
      <c r="D148" s="17"/>
      <c r="E148" s="17"/>
      <c r="F148" s="17"/>
      <c r="G148" s="17"/>
      <c r="H148" s="19" t="s">
        <v>230</v>
      </c>
    </row>
    <row r="149" spans="1:8" x14ac:dyDescent="0.25">
      <c r="A149" s="17" t="s">
        <v>132</v>
      </c>
      <c r="B149" s="17" t="s">
        <v>133</v>
      </c>
      <c r="C149" s="17"/>
      <c r="D149" s="17"/>
      <c r="E149" s="17"/>
      <c r="F149" s="17"/>
      <c r="G149" s="17"/>
      <c r="H149" s="19" t="s">
        <v>237</v>
      </c>
    </row>
    <row r="150" spans="1:8" x14ac:dyDescent="0.25">
      <c r="A150" s="17" t="s">
        <v>134</v>
      </c>
      <c r="B150" s="17" t="s">
        <v>135</v>
      </c>
      <c r="C150" s="17"/>
      <c r="D150" s="17"/>
      <c r="E150" s="17"/>
      <c r="F150" s="17"/>
      <c r="G150" s="17"/>
      <c r="H150" s="19" t="s">
        <v>232</v>
      </c>
    </row>
    <row r="151" spans="1:8" x14ac:dyDescent="0.25">
      <c r="A151" s="17" t="s">
        <v>136</v>
      </c>
      <c r="B151" s="17" t="s">
        <v>137</v>
      </c>
      <c r="C151" s="17"/>
      <c r="D151" s="17"/>
      <c r="E151" s="17"/>
      <c r="F151" s="17"/>
      <c r="G151" s="17"/>
      <c r="H151" s="19" t="s">
        <v>231</v>
      </c>
    </row>
    <row r="152" spans="1:8" x14ac:dyDescent="0.25">
      <c r="A152" s="17" t="s">
        <v>138</v>
      </c>
      <c r="B152" s="17" t="s">
        <v>139</v>
      </c>
      <c r="C152" s="17"/>
      <c r="D152" s="17"/>
      <c r="E152" s="17"/>
      <c r="F152" s="17"/>
      <c r="G152" s="17"/>
      <c r="H152" s="19" t="s">
        <v>233</v>
      </c>
    </row>
    <row r="153" spans="1:8" x14ac:dyDescent="0.25">
      <c r="A153" s="17" t="s">
        <v>140</v>
      </c>
      <c r="B153" s="17" t="s">
        <v>141</v>
      </c>
      <c r="C153" s="17"/>
      <c r="D153" s="17"/>
      <c r="E153" s="17"/>
      <c r="F153" s="17"/>
      <c r="G153" s="17"/>
      <c r="H153" s="19" t="s">
        <v>141</v>
      </c>
    </row>
    <row r="154" spans="1:8" x14ac:dyDescent="0.25">
      <c r="E154" s="16" t="s">
        <v>43</v>
      </c>
      <c r="F154" s="16">
        <f>IF((COUNT(C145:C153)&lt;&gt;COUNT(F145:F153)),"", ROUND(SUM(F145:F153),2))</f>
        <v>6150</v>
      </c>
      <c r="G154" s="14" t="str">
        <f>IF((COUNT(C145:C153)&lt;&gt;COUNT(F145:F153)),"Neužpildytos visų objektų kainos", "")</f>
        <v/>
      </c>
    </row>
    <row r="155" spans="1:8" x14ac:dyDescent="0.25">
      <c r="C155" s="16" t="s">
        <v>44</v>
      </c>
      <c r="D155" s="19">
        <v>21</v>
      </c>
      <c r="E155" s="16" t="s">
        <v>45</v>
      </c>
      <c r="F155" s="16">
        <f>IF(OR(F154="",D155=""),"", ROUND(PRODUCT(D155,F154)/100,2))</f>
        <v>1291.5</v>
      </c>
      <c r="G155" s="14" t="str">
        <f>IF(D155="", "Nurodykite taikomą PVM dydį", "")</f>
        <v/>
      </c>
    </row>
    <row r="156" spans="1:8" x14ac:dyDescent="0.25">
      <c r="E156" s="16" t="s">
        <v>46</v>
      </c>
      <c r="F156" s="16">
        <f>IF(ISBLANK(F155), "", ROUND(SUM(F154:F155),2))</f>
        <v>7441.5</v>
      </c>
    </row>
    <row r="160" spans="1:8" x14ac:dyDescent="0.25">
      <c r="A160" s="12" t="s">
        <v>142</v>
      </c>
      <c r="B160" s="12" t="s">
        <v>120</v>
      </c>
    </row>
    <row r="162" spans="1:8" x14ac:dyDescent="0.25">
      <c r="A162" s="12" t="s">
        <v>28</v>
      </c>
    </row>
    <row r="163" spans="1:8" ht="45" x14ac:dyDescent="0.25">
      <c r="A163" s="16" t="s">
        <v>29</v>
      </c>
      <c r="B163" s="16" t="s">
        <v>30</v>
      </c>
      <c r="C163" s="25" t="s">
        <v>187</v>
      </c>
      <c r="D163" s="16" t="s">
        <v>31</v>
      </c>
      <c r="E163" s="25" t="s">
        <v>189</v>
      </c>
      <c r="F163" s="25" t="s">
        <v>190</v>
      </c>
      <c r="G163" s="25" t="s">
        <v>191</v>
      </c>
      <c r="H163" s="25" t="s">
        <v>192</v>
      </c>
    </row>
    <row r="164" spans="1:8" x14ac:dyDescent="0.25">
      <c r="A164" s="16" t="s">
        <v>143</v>
      </c>
      <c r="B164" s="16" t="s">
        <v>122</v>
      </c>
      <c r="C164" s="17"/>
      <c r="D164" s="17"/>
      <c r="E164" s="17"/>
      <c r="F164" s="17"/>
      <c r="G164" s="17"/>
      <c r="H164" s="17"/>
    </row>
    <row r="165" spans="1:8" x14ac:dyDescent="0.25">
      <c r="A165" s="17" t="s">
        <v>144</v>
      </c>
      <c r="B165" s="17" t="s">
        <v>145</v>
      </c>
      <c r="C165" s="17">
        <v>5000</v>
      </c>
      <c r="D165" s="17" t="s">
        <v>125</v>
      </c>
      <c r="E165" s="18">
        <v>0.41</v>
      </c>
      <c r="F165" s="17">
        <f>IF(ISBLANK(E165),"", PRODUCT(C165,E165))</f>
        <v>2050</v>
      </c>
      <c r="G165" s="19" t="s">
        <v>204</v>
      </c>
      <c r="H165" s="17"/>
    </row>
    <row r="166" spans="1:8" x14ac:dyDescent="0.25">
      <c r="A166" s="17" t="s">
        <v>146</v>
      </c>
      <c r="B166" s="17" t="s">
        <v>127</v>
      </c>
      <c r="C166" s="17"/>
      <c r="D166" s="17"/>
      <c r="E166" s="17"/>
      <c r="F166" s="17"/>
      <c r="G166" s="17"/>
      <c r="H166" s="29" t="s">
        <v>252</v>
      </c>
    </row>
    <row r="167" spans="1:8" x14ac:dyDescent="0.25">
      <c r="A167" s="17" t="s">
        <v>147</v>
      </c>
      <c r="B167" s="17" t="s">
        <v>131</v>
      </c>
      <c r="C167" s="17"/>
      <c r="D167" s="17"/>
      <c r="E167" s="17"/>
      <c r="F167" s="17"/>
      <c r="G167" s="17"/>
      <c r="H167" s="19" t="s">
        <v>230</v>
      </c>
    </row>
    <row r="168" spans="1:8" x14ac:dyDescent="0.25">
      <c r="A168" s="17" t="s">
        <v>148</v>
      </c>
      <c r="B168" s="17" t="s">
        <v>149</v>
      </c>
      <c r="C168" s="17"/>
      <c r="D168" s="17"/>
      <c r="E168" s="17"/>
      <c r="F168" s="17"/>
      <c r="G168" s="17"/>
      <c r="H168" s="19" t="s">
        <v>237</v>
      </c>
    </row>
    <row r="169" spans="1:8" x14ac:dyDescent="0.25">
      <c r="A169" s="17" t="s">
        <v>150</v>
      </c>
      <c r="B169" s="17" t="s">
        <v>139</v>
      </c>
      <c r="C169" s="17"/>
      <c r="D169" s="17"/>
      <c r="E169" s="17"/>
      <c r="F169" s="17"/>
      <c r="G169" s="17"/>
      <c r="H169" s="19" t="s">
        <v>235</v>
      </c>
    </row>
    <row r="170" spans="1:8" x14ac:dyDescent="0.25">
      <c r="A170" s="17" t="s">
        <v>151</v>
      </c>
      <c r="B170" s="17" t="s">
        <v>152</v>
      </c>
      <c r="C170" s="17"/>
      <c r="D170" s="17"/>
      <c r="E170" s="17"/>
      <c r="F170" s="17"/>
      <c r="G170" s="17"/>
      <c r="H170" s="19" t="s">
        <v>141</v>
      </c>
    </row>
    <row r="171" spans="1:8" x14ac:dyDescent="0.25">
      <c r="E171" s="16" t="s">
        <v>43</v>
      </c>
      <c r="F171" s="16">
        <f>IF((COUNT(C165:C170)&lt;&gt;COUNT(F165:F170)),"", ROUND(SUM(F165:F170),2))</f>
        <v>2050</v>
      </c>
      <c r="G171" s="14" t="str">
        <f>IF((COUNT(C165:C170)&lt;&gt;COUNT(F165:F170)),"Neužpildytos visų objektų kainos", "")</f>
        <v/>
      </c>
    </row>
    <row r="172" spans="1:8" x14ac:dyDescent="0.25">
      <c r="C172" s="16" t="s">
        <v>44</v>
      </c>
      <c r="D172" s="19">
        <v>21</v>
      </c>
      <c r="E172" s="16" t="s">
        <v>45</v>
      </c>
      <c r="F172" s="16">
        <f>IF(OR(F171="",D172=""),"", ROUND(PRODUCT(D172,F171)/100,2))</f>
        <v>430.5</v>
      </c>
      <c r="G172" s="14" t="str">
        <f>IF(D172="", "Nurodykite taikomą PVM dydį", "")</f>
        <v/>
      </c>
    </row>
    <row r="173" spans="1:8" x14ac:dyDescent="0.25">
      <c r="E173" s="16" t="s">
        <v>46</v>
      </c>
      <c r="F173" s="16">
        <f>IF(ISBLANK(F172), "", ROUND(SUM(F171:F172),2))</f>
        <v>2480.5</v>
      </c>
    </row>
    <row r="177" spans="1:8" x14ac:dyDescent="0.25">
      <c r="A177" s="12" t="s">
        <v>153</v>
      </c>
      <c r="B177" s="12" t="s">
        <v>120</v>
      </c>
    </row>
    <row r="179" spans="1:8" x14ac:dyDescent="0.25">
      <c r="A179" s="12" t="s">
        <v>28</v>
      </c>
    </row>
    <row r="180" spans="1:8" ht="45" x14ac:dyDescent="0.25">
      <c r="A180" s="16" t="s">
        <v>29</v>
      </c>
      <c r="B180" s="16" t="s">
        <v>30</v>
      </c>
      <c r="C180" s="25" t="s">
        <v>187</v>
      </c>
      <c r="D180" s="16" t="s">
        <v>31</v>
      </c>
      <c r="E180" s="25" t="s">
        <v>189</v>
      </c>
      <c r="F180" s="25" t="s">
        <v>190</v>
      </c>
      <c r="G180" s="25" t="s">
        <v>191</v>
      </c>
      <c r="H180" s="25" t="s">
        <v>192</v>
      </c>
    </row>
    <row r="181" spans="1:8" x14ac:dyDescent="0.25">
      <c r="A181" s="16" t="s">
        <v>154</v>
      </c>
      <c r="B181" s="16" t="s">
        <v>122</v>
      </c>
      <c r="C181" s="17"/>
      <c r="D181" s="17"/>
      <c r="E181" s="17"/>
      <c r="F181" s="17"/>
      <c r="G181" s="17"/>
      <c r="H181" s="17"/>
    </row>
    <row r="182" spans="1:8" x14ac:dyDescent="0.25">
      <c r="A182" s="17" t="s">
        <v>155</v>
      </c>
      <c r="B182" s="17" t="s">
        <v>156</v>
      </c>
      <c r="C182" s="17">
        <v>36</v>
      </c>
      <c r="D182" s="17" t="s">
        <v>53</v>
      </c>
      <c r="E182" s="18">
        <v>13.5</v>
      </c>
      <c r="F182" s="17">
        <f>IF(ISBLANK(E182),"", PRODUCT(C182,E182))</f>
        <v>486</v>
      </c>
      <c r="G182" s="19" t="s">
        <v>204</v>
      </c>
      <c r="H182" s="17"/>
    </row>
    <row r="183" spans="1:8" x14ac:dyDescent="0.25">
      <c r="A183" s="17" t="s">
        <v>157</v>
      </c>
      <c r="B183" s="17" t="s">
        <v>127</v>
      </c>
      <c r="C183" s="17"/>
      <c r="D183" s="17"/>
      <c r="E183" s="17"/>
      <c r="F183" s="17"/>
      <c r="G183" s="17"/>
      <c r="H183" s="29" t="s">
        <v>251</v>
      </c>
    </row>
    <row r="184" spans="1:8" x14ac:dyDescent="0.25">
      <c r="A184" s="17" t="s">
        <v>158</v>
      </c>
      <c r="B184" s="17" t="s">
        <v>129</v>
      </c>
      <c r="C184" s="17"/>
      <c r="D184" s="17"/>
      <c r="E184" s="17"/>
      <c r="F184" s="17"/>
      <c r="G184" s="17"/>
      <c r="H184" s="19" t="s">
        <v>229</v>
      </c>
    </row>
    <row r="185" spans="1:8" x14ac:dyDescent="0.25">
      <c r="A185" s="17" t="s">
        <v>159</v>
      </c>
      <c r="B185" s="17" t="s">
        <v>131</v>
      </c>
      <c r="C185" s="17"/>
      <c r="D185" s="17"/>
      <c r="E185" s="17"/>
      <c r="F185" s="17"/>
      <c r="G185" s="17"/>
      <c r="H185" s="19" t="s">
        <v>230</v>
      </c>
    </row>
    <row r="186" spans="1:8" x14ac:dyDescent="0.25">
      <c r="A186" s="17" t="s">
        <v>160</v>
      </c>
      <c r="B186" s="17" t="s">
        <v>133</v>
      </c>
      <c r="C186" s="17"/>
      <c r="D186" s="17"/>
      <c r="E186" s="17"/>
      <c r="F186" s="17"/>
      <c r="G186" s="17"/>
      <c r="H186" s="19" t="s">
        <v>237</v>
      </c>
    </row>
    <row r="187" spans="1:8" x14ac:dyDescent="0.25">
      <c r="A187" s="17" t="s">
        <v>161</v>
      </c>
      <c r="B187" s="17" t="s">
        <v>135</v>
      </c>
      <c r="C187" s="17"/>
      <c r="D187" s="17"/>
      <c r="E187" s="17"/>
      <c r="F187" s="17"/>
      <c r="G187" s="17"/>
      <c r="H187" s="19" t="s">
        <v>232</v>
      </c>
    </row>
    <row r="188" spans="1:8" x14ac:dyDescent="0.25">
      <c r="A188" s="17" t="s">
        <v>162</v>
      </c>
      <c r="B188" s="17" t="s">
        <v>137</v>
      </c>
      <c r="C188" s="17"/>
      <c r="D188" s="17"/>
      <c r="E188" s="17"/>
      <c r="F188" s="17"/>
      <c r="G188" s="17"/>
      <c r="H188" s="19" t="s">
        <v>231</v>
      </c>
    </row>
    <row r="189" spans="1:8" x14ac:dyDescent="0.25">
      <c r="A189" s="17" t="s">
        <v>163</v>
      </c>
      <c r="B189" s="17" t="s">
        <v>164</v>
      </c>
      <c r="C189" s="17"/>
      <c r="D189" s="17"/>
      <c r="E189" s="17"/>
      <c r="F189" s="17"/>
      <c r="G189" s="17"/>
      <c r="H189" s="19" t="s">
        <v>234</v>
      </c>
    </row>
    <row r="190" spans="1:8" x14ac:dyDescent="0.25">
      <c r="A190" s="17" t="s">
        <v>165</v>
      </c>
      <c r="B190" s="17" t="s">
        <v>141</v>
      </c>
      <c r="C190" s="17"/>
      <c r="D190" s="17"/>
      <c r="E190" s="17"/>
      <c r="F190" s="17"/>
      <c r="G190" s="17"/>
      <c r="H190" s="19" t="s">
        <v>141</v>
      </c>
    </row>
    <row r="191" spans="1:8" x14ac:dyDescent="0.25">
      <c r="E191" s="16" t="s">
        <v>43</v>
      </c>
      <c r="F191" s="16">
        <f>IF((COUNT(C182:C190)&lt;&gt;COUNT(F182:F190)),"", ROUND(SUM(F182:F190),2))</f>
        <v>486</v>
      </c>
      <c r="G191" s="14" t="str">
        <f>IF((COUNT(C182:C190)&lt;&gt;COUNT(F182:F190)),"Neužpildytos visų objektų kainos", "")</f>
        <v/>
      </c>
    </row>
    <row r="192" spans="1:8" x14ac:dyDescent="0.25">
      <c r="C192" s="16" t="s">
        <v>44</v>
      </c>
      <c r="D192" s="19">
        <v>21</v>
      </c>
      <c r="E192" s="16" t="s">
        <v>45</v>
      </c>
      <c r="F192" s="16">
        <f>IF(OR(F191="",D192=""),"", ROUND(PRODUCT(D192,F191)/100,2))</f>
        <v>102.06</v>
      </c>
      <c r="G192" s="14" t="str">
        <f>IF(D192="", "Nurodykite taikomą PVM dydį", "")</f>
        <v/>
      </c>
    </row>
    <row r="193" spans="5:6" x14ac:dyDescent="0.25">
      <c r="E193" s="16" t="s">
        <v>46</v>
      </c>
      <c r="F193" s="16">
        <f>IF(ISBLANK(F192), "", ROUND(SUM(F191:F192),2))</f>
        <v>588.05999999999995</v>
      </c>
    </row>
  </sheetData>
  <sheetProtection password="F86E"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hyperlinks>
    <hyperlink ref="C18" r:id="rId1" xr:uid="{02E023DC-0F6B-40F1-A115-9C59533B72D4}"/>
  </hyperlinks>
  <printOptions horizontalCentered="1"/>
  <pageMargins left="0.31496062992125984" right="0.31496062992125984" top="0.35433070866141736" bottom="0.35433070866141736" header="0.31496062992125984" footer="0.31496062992125984"/>
  <pageSetup paperSize="9" scale="50"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7" workbookViewId="0">
      <selection activeCell="L43" sqref="L43"/>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51" t="s">
        <v>166</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3"/>
      <c r="B4" s="3"/>
      <c r="C4" s="3"/>
      <c r="D4" s="3"/>
      <c r="E4" s="3"/>
      <c r="F4" s="3"/>
      <c r="G4" s="3"/>
      <c r="H4" s="3"/>
      <c r="I4" s="3"/>
      <c r="J4" s="3"/>
    </row>
    <row r="5" spans="1:11" ht="48" customHeight="1" x14ac:dyDescent="0.25">
      <c r="A5" s="69" t="s">
        <v>167</v>
      </c>
      <c r="B5" s="58"/>
      <c r="C5" s="56" t="s">
        <v>168</v>
      </c>
      <c r="D5" s="57"/>
      <c r="E5" s="58"/>
      <c r="F5" s="56" t="s">
        <v>169</v>
      </c>
      <c r="G5" s="57"/>
      <c r="H5" s="58"/>
      <c r="I5" s="56" t="s">
        <v>170</v>
      </c>
      <c r="J5" s="58"/>
      <c r="K5" s="4" t="s">
        <v>171</v>
      </c>
    </row>
    <row r="6" spans="1:11" ht="48.95" customHeight="1" x14ac:dyDescent="0.25">
      <c r="A6" s="47" t="s">
        <v>203</v>
      </c>
      <c r="B6" s="37"/>
      <c r="C6" s="53" t="s">
        <v>203</v>
      </c>
      <c r="D6" s="49"/>
      <c r="E6" s="37"/>
      <c r="F6" s="53" t="s">
        <v>203</v>
      </c>
      <c r="G6" s="49"/>
      <c r="H6" s="37"/>
      <c r="I6" s="53" t="s">
        <v>203</v>
      </c>
      <c r="J6" s="37"/>
      <c r="K6" s="20" t="s">
        <v>203</v>
      </c>
    </row>
    <row r="7" spans="1:11" ht="48.95" customHeight="1" x14ac:dyDescent="0.25">
      <c r="A7" s="47"/>
      <c r="B7" s="37"/>
      <c r="C7" s="53"/>
      <c r="D7" s="49"/>
      <c r="E7" s="37"/>
      <c r="F7" s="53"/>
      <c r="G7" s="49"/>
      <c r="H7" s="37"/>
      <c r="I7" s="53"/>
      <c r="J7" s="37"/>
      <c r="K7" s="20"/>
    </row>
    <row r="8" spans="1:11" ht="48.95" customHeight="1" x14ac:dyDescent="0.25">
      <c r="A8" s="47"/>
      <c r="B8" s="37"/>
      <c r="C8" s="53"/>
      <c r="D8" s="49"/>
      <c r="E8" s="37"/>
      <c r="F8" s="53"/>
      <c r="G8" s="49"/>
      <c r="H8" s="37"/>
      <c r="I8" s="53"/>
      <c r="J8" s="37"/>
      <c r="K8" s="20"/>
    </row>
    <row r="9" spans="1:11" ht="48.95" customHeight="1" x14ac:dyDescent="0.25">
      <c r="A9" s="47"/>
      <c r="B9" s="37"/>
      <c r="C9" s="53"/>
      <c r="D9" s="49"/>
      <c r="E9" s="37"/>
      <c r="F9" s="53"/>
      <c r="G9" s="49"/>
      <c r="H9" s="37"/>
      <c r="I9" s="53"/>
      <c r="J9" s="37"/>
      <c r="K9" s="20"/>
    </row>
    <row r="10" spans="1:11" ht="48.95" customHeight="1" x14ac:dyDescent="0.25">
      <c r="A10" s="47"/>
      <c r="B10" s="37"/>
      <c r="C10" s="53"/>
      <c r="D10" s="49"/>
      <c r="E10" s="37"/>
      <c r="F10" s="53"/>
      <c r="G10" s="49"/>
      <c r="H10" s="37"/>
      <c r="I10" s="53"/>
      <c r="J10" s="37"/>
      <c r="K10" s="20"/>
    </row>
    <row r="11" spans="1:11" ht="48.95" customHeight="1" x14ac:dyDescent="0.25">
      <c r="A11" s="47"/>
      <c r="B11" s="37"/>
      <c r="C11" s="53"/>
      <c r="D11" s="49"/>
      <c r="E11" s="37"/>
      <c r="F11" s="53"/>
      <c r="G11" s="49"/>
      <c r="H11" s="37"/>
      <c r="I11" s="53"/>
      <c r="J11" s="37"/>
      <c r="K11" s="20"/>
    </row>
    <row r="12" spans="1:11" ht="48.95" customHeight="1" x14ac:dyDescent="0.25">
      <c r="A12" s="47"/>
      <c r="B12" s="37"/>
      <c r="C12" s="53"/>
      <c r="D12" s="49"/>
      <c r="E12" s="37"/>
      <c r="F12" s="53"/>
      <c r="G12" s="49"/>
      <c r="H12" s="37"/>
      <c r="I12" s="53"/>
      <c r="J12" s="37"/>
      <c r="K12" s="20"/>
    </row>
    <row r="13" spans="1:11" ht="48.95" customHeight="1" x14ac:dyDescent="0.25">
      <c r="A13" s="47"/>
      <c r="B13" s="37"/>
      <c r="C13" s="53"/>
      <c r="D13" s="49"/>
      <c r="E13" s="37"/>
      <c r="F13" s="53"/>
      <c r="G13" s="49"/>
      <c r="H13" s="37"/>
      <c r="I13" s="53"/>
      <c r="J13" s="37"/>
      <c r="K13" s="20"/>
    </row>
    <row r="14" spans="1:11" ht="48.95" customHeight="1" x14ac:dyDescent="0.25">
      <c r="A14" s="47"/>
      <c r="B14" s="37"/>
      <c r="C14" s="53"/>
      <c r="D14" s="49"/>
      <c r="E14" s="37"/>
      <c r="F14" s="53"/>
      <c r="G14" s="49"/>
      <c r="H14" s="37"/>
      <c r="I14" s="53"/>
      <c r="J14" s="37"/>
      <c r="K14" s="20"/>
    </row>
    <row r="15" spans="1:11" ht="48" customHeight="1" thickBot="1" x14ac:dyDescent="0.3">
      <c r="A15" s="74"/>
      <c r="B15" s="63"/>
      <c r="C15" s="68"/>
      <c r="D15" s="62"/>
      <c r="E15" s="63"/>
      <c r="F15" s="68"/>
      <c r="G15" s="62"/>
      <c r="H15" s="63"/>
      <c r="I15" s="68"/>
      <c r="J15" s="63"/>
      <c r="K15" s="21"/>
    </row>
    <row r="16" spans="1:11" ht="18.95" customHeight="1" x14ac:dyDescent="0.25">
      <c r="A16" s="5"/>
      <c r="B16" s="5"/>
      <c r="C16" s="5"/>
      <c r="D16" s="5"/>
      <c r="E16" s="5"/>
      <c r="F16" s="5"/>
      <c r="G16" s="5"/>
      <c r="H16" s="5"/>
      <c r="I16" s="5"/>
      <c r="J16" s="5"/>
      <c r="K16" s="6"/>
    </row>
    <row r="17" spans="1:11" ht="48.95" customHeight="1" x14ac:dyDescent="0.25">
      <c r="A17" s="59" t="s">
        <v>172</v>
      </c>
      <c r="B17" s="32"/>
      <c r="C17" s="32"/>
      <c r="D17" s="32"/>
      <c r="E17" s="32"/>
      <c r="F17" s="32"/>
      <c r="G17" s="32"/>
      <c r="H17" s="32"/>
      <c r="I17" s="32"/>
      <c r="J17" s="32"/>
      <c r="K17" s="32"/>
    </row>
    <row r="18" spans="1:11" ht="15.95" customHeight="1" thickBot="1" x14ac:dyDescent="0.3">
      <c r="A18" s="5"/>
      <c r="B18" s="5"/>
      <c r="C18" s="5"/>
      <c r="D18" s="5"/>
      <c r="E18" s="5"/>
      <c r="F18" s="5"/>
      <c r="G18" s="5"/>
      <c r="H18" s="5"/>
      <c r="I18" s="5"/>
      <c r="J18" s="5"/>
      <c r="K18" s="6"/>
    </row>
    <row r="19" spans="1:11" ht="48.95" customHeight="1" x14ac:dyDescent="0.25">
      <c r="A19" s="69" t="s">
        <v>30</v>
      </c>
      <c r="B19" s="58"/>
      <c r="C19" s="56" t="s">
        <v>168</v>
      </c>
      <c r="D19" s="57"/>
      <c r="E19" s="58"/>
      <c r="F19" s="56" t="s">
        <v>173</v>
      </c>
      <c r="G19" s="57"/>
      <c r="H19" s="58"/>
      <c r="I19" s="72" t="s">
        <v>170</v>
      </c>
      <c r="J19" s="73"/>
      <c r="K19" s="6"/>
    </row>
    <row r="20" spans="1:11" ht="48.95" customHeight="1" x14ac:dyDescent="0.25">
      <c r="A20" s="47" t="s">
        <v>203</v>
      </c>
      <c r="B20" s="37"/>
      <c r="C20" s="53" t="s">
        <v>203</v>
      </c>
      <c r="D20" s="49"/>
      <c r="E20" s="37"/>
      <c r="F20" s="53" t="s">
        <v>203</v>
      </c>
      <c r="G20" s="49"/>
      <c r="H20" s="37"/>
      <c r="I20" s="55" t="s">
        <v>203</v>
      </c>
      <c r="J20" s="50"/>
      <c r="K20" s="6"/>
    </row>
    <row r="21" spans="1:11" ht="48.95" customHeight="1" x14ac:dyDescent="0.25">
      <c r="A21" s="47"/>
      <c r="B21" s="37"/>
      <c r="C21" s="53"/>
      <c r="D21" s="49"/>
      <c r="E21" s="37"/>
      <c r="F21" s="53"/>
      <c r="G21" s="49"/>
      <c r="H21" s="37"/>
      <c r="I21" s="55"/>
      <c r="J21" s="50"/>
      <c r="K21" s="6"/>
    </row>
    <row r="22" spans="1:11" ht="48.95" customHeight="1" x14ac:dyDescent="0.25">
      <c r="A22" s="47"/>
      <c r="B22" s="37"/>
      <c r="C22" s="53"/>
      <c r="D22" s="49"/>
      <c r="E22" s="37"/>
      <c r="F22" s="53"/>
      <c r="G22" s="49"/>
      <c r="H22" s="37"/>
      <c r="I22" s="55"/>
      <c r="J22" s="50"/>
      <c r="K22" s="6"/>
    </row>
    <row r="23" spans="1:11" ht="48.95" customHeight="1" x14ac:dyDescent="0.25">
      <c r="A23" s="47"/>
      <c r="B23" s="37"/>
      <c r="C23" s="53"/>
      <c r="D23" s="49"/>
      <c r="E23" s="37"/>
      <c r="F23" s="53"/>
      <c r="G23" s="49"/>
      <c r="H23" s="37"/>
      <c r="I23" s="55"/>
      <c r="J23" s="50"/>
      <c r="K23" s="6"/>
    </row>
    <row r="24" spans="1:11" ht="48.95" customHeight="1" x14ac:dyDescent="0.25">
      <c r="A24" s="47"/>
      <c r="B24" s="37"/>
      <c r="C24" s="53"/>
      <c r="D24" s="49"/>
      <c r="E24" s="37"/>
      <c r="F24" s="53"/>
      <c r="G24" s="49"/>
      <c r="H24" s="37"/>
      <c r="I24" s="55"/>
      <c r="J24" s="50"/>
      <c r="K24" s="6"/>
    </row>
    <row r="25" spans="1:11" ht="48.95" customHeight="1" x14ac:dyDescent="0.25">
      <c r="A25" s="47"/>
      <c r="B25" s="37"/>
      <c r="C25" s="53"/>
      <c r="D25" s="49"/>
      <c r="E25" s="37"/>
      <c r="F25" s="53"/>
      <c r="G25" s="49"/>
      <c r="H25" s="37"/>
      <c r="I25" s="55"/>
      <c r="J25" s="50"/>
      <c r="K25" s="6"/>
    </row>
    <row r="26" spans="1:11" ht="48.95" customHeight="1" x14ac:dyDescent="0.25">
      <c r="A26" s="47"/>
      <c r="B26" s="37"/>
      <c r="C26" s="53"/>
      <c r="D26" s="49"/>
      <c r="E26" s="37"/>
      <c r="F26" s="53"/>
      <c r="G26" s="49"/>
      <c r="H26" s="37"/>
      <c r="I26" s="55"/>
      <c r="J26" s="50"/>
      <c r="K26" s="6"/>
    </row>
    <row r="27" spans="1:11" ht="48.95" customHeight="1" x14ac:dyDescent="0.25">
      <c r="A27" s="47"/>
      <c r="B27" s="37"/>
      <c r="C27" s="53"/>
      <c r="D27" s="49"/>
      <c r="E27" s="37"/>
      <c r="F27" s="53"/>
      <c r="G27" s="49"/>
      <c r="H27" s="37"/>
      <c r="I27" s="55"/>
      <c r="J27" s="50"/>
      <c r="K27" s="6"/>
    </row>
    <row r="28" spans="1:11" ht="48.95" customHeight="1" x14ac:dyDescent="0.25">
      <c r="A28" s="47"/>
      <c r="B28" s="37"/>
      <c r="C28" s="53"/>
      <c r="D28" s="49"/>
      <c r="E28" s="37"/>
      <c r="F28" s="53"/>
      <c r="G28" s="49"/>
      <c r="H28" s="37"/>
      <c r="I28" s="55"/>
      <c r="J28" s="50"/>
      <c r="K28" s="6"/>
    </row>
    <row r="29" spans="1:11" ht="48.95" customHeight="1" x14ac:dyDescent="0.25">
      <c r="A29" s="47"/>
      <c r="B29" s="37"/>
      <c r="C29" s="53"/>
      <c r="D29" s="49"/>
      <c r="E29" s="37"/>
      <c r="F29" s="53"/>
      <c r="G29" s="49"/>
      <c r="H29" s="37"/>
      <c r="I29" s="55"/>
      <c r="J29" s="50"/>
      <c r="K29" s="6"/>
    </row>
    <row r="31" spans="1:11" ht="33" customHeight="1" x14ac:dyDescent="0.25">
      <c r="A31" s="60"/>
      <c r="B31" s="32"/>
      <c r="C31" s="32"/>
      <c r="D31" s="32"/>
      <c r="E31" s="32"/>
      <c r="F31" s="32"/>
      <c r="G31" s="32"/>
      <c r="H31" s="32"/>
      <c r="I31" s="32"/>
      <c r="J31" s="32"/>
    </row>
    <row r="33" spans="1:10" ht="15.95" customHeight="1" x14ac:dyDescent="0.25">
      <c r="A33" s="71" t="s">
        <v>174</v>
      </c>
      <c r="B33" s="32"/>
      <c r="C33" s="32"/>
      <c r="D33" s="32"/>
      <c r="E33" s="32"/>
      <c r="F33" s="32"/>
      <c r="G33" s="32"/>
      <c r="H33" s="32"/>
      <c r="I33" s="32"/>
      <c r="J33" s="32"/>
    </row>
    <row r="34" spans="1:10" ht="15.95" customHeight="1" thickBot="1" x14ac:dyDescent="0.3"/>
    <row r="35" spans="1:10" ht="15.95" customHeight="1" x14ac:dyDescent="0.25">
      <c r="A35" s="11" t="s">
        <v>29</v>
      </c>
      <c r="B35" s="75" t="s">
        <v>175</v>
      </c>
      <c r="C35" s="57"/>
      <c r="D35" s="57"/>
      <c r="E35" s="57"/>
      <c r="F35" s="57"/>
      <c r="G35" s="58"/>
      <c r="H35" s="76" t="s">
        <v>176</v>
      </c>
      <c r="I35" s="57"/>
      <c r="J35" s="73"/>
    </row>
    <row r="36" spans="1:10" ht="48" customHeight="1" x14ac:dyDescent="0.25">
      <c r="A36" s="22" t="s">
        <v>177</v>
      </c>
      <c r="B36" s="54" t="s">
        <v>178</v>
      </c>
      <c r="C36" s="49"/>
      <c r="D36" s="49"/>
      <c r="E36" s="49"/>
      <c r="F36" s="49"/>
      <c r="G36" s="37"/>
      <c r="H36" s="48" t="s">
        <v>203</v>
      </c>
      <c r="I36" s="49"/>
      <c r="J36" s="50"/>
    </row>
    <row r="37" spans="1:10" ht="48" customHeight="1" x14ac:dyDescent="0.25">
      <c r="A37" s="22" t="s">
        <v>179</v>
      </c>
      <c r="B37" s="54" t="s">
        <v>180</v>
      </c>
      <c r="C37" s="49"/>
      <c r="D37" s="49"/>
      <c r="E37" s="49"/>
      <c r="F37" s="49"/>
      <c r="G37" s="37"/>
      <c r="H37" s="48" t="s">
        <v>248</v>
      </c>
      <c r="I37" s="49"/>
      <c r="J37" s="50"/>
    </row>
    <row r="38" spans="1:10" ht="48" customHeight="1" x14ac:dyDescent="0.25">
      <c r="A38" s="22" t="s">
        <v>181</v>
      </c>
      <c r="B38" s="54" t="s">
        <v>182</v>
      </c>
      <c r="C38" s="49"/>
      <c r="D38" s="49"/>
      <c r="E38" s="49"/>
      <c r="F38" s="49"/>
      <c r="G38" s="37"/>
      <c r="H38" s="48" t="s">
        <v>203</v>
      </c>
      <c r="I38" s="49"/>
      <c r="J38" s="50"/>
    </row>
    <row r="39" spans="1:10" ht="48" customHeight="1" x14ac:dyDescent="0.25">
      <c r="A39" s="23">
        <v>1</v>
      </c>
      <c r="B39" s="52" t="s">
        <v>247</v>
      </c>
      <c r="C39" s="49"/>
      <c r="D39" s="49"/>
      <c r="E39" s="49"/>
      <c r="F39" s="49"/>
      <c r="G39" s="37"/>
      <c r="H39" s="48" t="s">
        <v>240</v>
      </c>
      <c r="I39" s="49"/>
      <c r="J39" s="50"/>
    </row>
    <row r="40" spans="1:10" ht="48" customHeight="1" x14ac:dyDescent="0.25">
      <c r="A40" s="23">
        <v>2</v>
      </c>
      <c r="B40" s="52" t="s">
        <v>238</v>
      </c>
      <c r="C40" s="49"/>
      <c r="D40" s="49"/>
      <c r="E40" s="49"/>
      <c r="F40" s="49"/>
      <c r="G40" s="37"/>
      <c r="H40" s="48" t="s">
        <v>239</v>
      </c>
      <c r="I40" s="49"/>
      <c r="J40" s="50"/>
    </row>
    <row r="41" spans="1:10" ht="48" customHeight="1" x14ac:dyDescent="0.25">
      <c r="A41" s="23">
        <v>3</v>
      </c>
      <c r="B41" s="52" t="s">
        <v>241</v>
      </c>
      <c r="C41" s="49"/>
      <c r="D41" s="49"/>
      <c r="E41" s="49"/>
      <c r="F41" s="49"/>
      <c r="G41" s="37"/>
      <c r="H41" s="48" t="s">
        <v>239</v>
      </c>
      <c r="I41" s="49"/>
      <c r="J41" s="50"/>
    </row>
    <row r="42" spans="1:10" ht="48" customHeight="1" x14ac:dyDescent="0.25">
      <c r="A42" s="23">
        <v>4</v>
      </c>
      <c r="B42" s="52" t="s">
        <v>242</v>
      </c>
      <c r="C42" s="49"/>
      <c r="D42" s="49"/>
      <c r="E42" s="49"/>
      <c r="F42" s="49"/>
      <c r="G42" s="37"/>
      <c r="H42" s="48" t="s">
        <v>239</v>
      </c>
      <c r="I42" s="49"/>
      <c r="J42" s="50"/>
    </row>
    <row r="43" spans="1:10" ht="48" customHeight="1" x14ac:dyDescent="0.25">
      <c r="A43" s="23">
        <v>5</v>
      </c>
      <c r="B43" s="52" t="s">
        <v>243</v>
      </c>
      <c r="C43" s="49"/>
      <c r="D43" s="49"/>
      <c r="E43" s="49"/>
      <c r="F43" s="49"/>
      <c r="G43" s="37"/>
      <c r="H43" s="48" t="s">
        <v>239</v>
      </c>
      <c r="I43" s="49"/>
      <c r="J43" s="50"/>
    </row>
    <row r="44" spans="1:10" ht="48" customHeight="1" x14ac:dyDescent="0.25">
      <c r="A44" s="23">
        <v>6</v>
      </c>
      <c r="B44" s="52" t="s">
        <v>244</v>
      </c>
      <c r="C44" s="49"/>
      <c r="D44" s="49"/>
      <c r="E44" s="49"/>
      <c r="F44" s="49"/>
      <c r="G44" s="37"/>
      <c r="H44" s="48" t="s">
        <v>239</v>
      </c>
      <c r="I44" s="49"/>
      <c r="J44" s="50"/>
    </row>
    <row r="45" spans="1:10" ht="48" customHeight="1" x14ac:dyDescent="0.25">
      <c r="A45" s="30" t="s">
        <v>246</v>
      </c>
      <c r="B45" s="52" t="s">
        <v>245</v>
      </c>
      <c r="C45" s="49"/>
      <c r="D45" s="49"/>
      <c r="E45" s="49"/>
      <c r="F45" s="49"/>
      <c r="G45" s="37"/>
      <c r="H45" s="48" t="s">
        <v>239</v>
      </c>
      <c r="I45" s="49"/>
      <c r="J45" s="50"/>
    </row>
    <row r="46" spans="1:10" ht="48.95" customHeight="1" thickBot="1" x14ac:dyDescent="0.3">
      <c r="A46" s="31" t="s">
        <v>253</v>
      </c>
      <c r="B46" s="61" t="s">
        <v>254</v>
      </c>
      <c r="C46" s="62"/>
      <c r="D46" s="62"/>
      <c r="E46" s="62"/>
      <c r="F46" s="62"/>
      <c r="G46" s="63"/>
      <c r="H46" s="64" t="s">
        <v>249</v>
      </c>
      <c r="I46" s="65"/>
      <c r="J46" s="66"/>
    </row>
    <row r="48" spans="1:10" ht="102" customHeight="1" x14ac:dyDescent="0.25">
      <c r="A48" s="60" t="s">
        <v>183</v>
      </c>
      <c r="B48" s="32"/>
      <c r="C48" s="32"/>
      <c r="D48" s="32"/>
      <c r="E48" s="32"/>
      <c r="F48" s="32"/>
      <c r="G48" s="32"/>
      <c r="H48" s="32"/>
      <c r="I48" s="32"/>
      <c r="J48" s="32"/>
    </row>
    <row r="51" spans="1:10" x14ac:dyDescent="0.25">
      <c r="A51" s="67" t="s">
        <v>184</v>
      </c>
      <c r="B51" s="32"/>
      <c r="C51" s="32"/>
      <c r="D51" s="32"/>
      <c r="E51" s="70" t="s">
        <v>250</v>
      </c>
      <c r="F51" s="32"/>
      <c r="G51" s="32"/>
      <c r="H51" s="32"/>
      <c r="I51" s="32"/>
      <c r="J51" s="32"/>
    </row>
    <row r="53" spans="1:10" x14ac:dyDescent="0.25">
      <c r="A53" s="67" t="s">
        <v>185</v>
      </c>
      <c r="B53" s="32"/>
      <c r="C53" s="32"/>
      <c r="D53" s="32"/>
      <c r="E53" s="70" t="s">
        <v>201</v>
      </c>
      <c r="F53" s="32"/>
      <c r="G53" s="32"/>
      <c r="H53" s="32"/>
      <c r="I53" s="32"/>
      <c r="J53" s="32"/>
    </row>
    <row r="100" spans="1:1" ht="15.75" x14ac:dyDescent="0.25">
      <c r="A100" t="s">
        <v>186</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Pasiūlymas</vt:lpstr>
      <vt:lpstr>Subtiekėjai ir priedai</vt:lpstr>
      <vt:lpstr>Pasiūlymas!Print_Area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Maldžiūnienė</cp:lastModifiedBy>
  <cp:lastPrinted>2024-03-27T05:52:26Z</cp:lastPrinted>
  <dcterms:created xsi:type="dcterms:W3CDTF">2023-04-04T12:16:45Z</dcterms:created>
  <dcterms:modified xsi:type="dcterms:W3CDTF">2024-06-20T10:17:59Z</dcterms:modified>
</cp:coreProperties>
</file>