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User\Desktop\pppp\nnn\"/>
    </mc:Choice>
  </mc:AlternateContent>
  <xr:revisionPtr revIDLastSave="0" documentId="13_ncr:1_{CABC2364-1CE6-41C7-B3D2-FD543FFB489F}" xr6:coauthVersionLast="47" xr6:coauthVersionMax="47" xr10:uidLastSave="{00000000-0000-0000-0000-000000000000}"/>
  <bookViews>
    <workbookView xWindow="-108" yWindow="-108" windowWidth="23256" windowHeight="12576" xr2:uid="{8B130C15-C43F-4E4C-9446-A99922B86B66}"/>
  </bookViews>
  <sheets>
    <sheet name="Skaciavimas" sheetId="2" r:id="rId1"/>
  </sheets>
  <definedNames>
    <definedName name="_Hlk169082009" localSheetId="0">Skaciavimas!$A$9</definedName>
    <definedName name="_Hlk169161000" localSheetId="0">Skaciavimas!$A$31</definedName>
    <definedName name="_Hlk169168149" localSheetId="0">Skaciavimas!$A$51</definedName>
    <definedName name="_Hlk169512417" localSheetId="0">Skaciavimas!$A$93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2" l="1"/>
  <c r="J31" i="2" s="1"/>
  <c r="I34" i="2"/>
  <c r="G151" i="2"/>
  <c r="I157" i="2"/>
  <c r="J157" i="2" s="1"/>
  <c r="I154" i="2"/>
  <c r="J154" i="2" s="1"/>
  <c r="D153" i="2" s="1"/>
  <c r="D152" i="2" s="1"/>
  <c r="J152" i="2" s="1"/>
  <c r="I151" i="2"/>
  <c r="J151" i="2" s="1"/>
  <c r="D150" i="2" s="1"/>
  <c r="I148" i="2"/>
  <c r="J148" i="2" s="1"/>
  <c r="D147" i="2" s="1"/>
  <c r="D146" i="2" s="1"/>
  <c r="J146" i="2" s="1"/>
  <c r="I145" i="2"/>
  <c r="J145" i="2" s="1"/>
  <c r="D144" i="2" s="1"/>
  <c r="D143" i="2" s="1"/>
  <c r="J143" i="2" s="1"/>
  <c r="I142" i="2"/>
  <c r="J142" i="2" s="1"/>
  <c r="I141" i="2"/>
  <c r="J141" i="2" s="1"/>
  <c r="I137" i="2"/>
  <c r="J137" i="2" s="1"/>
  <c r="D136" i="2" s="1"/>
  <c r="D135" i="2" s="1"/>
  <c r="J135" i="2" s="1"/>
  <c r="I134" i="2"/>
  <c r="J134" i="2" s="1"/>
  <c r="D133" i="2" s="1"/>
  <c r="D132" i="2" s="1"/>
  <c r="J132" i="2" s="1"/>
  <c r="I131" i="2"/>
  <c r="J131" i="2" s="1"/>
  <c r="D130" i="2" s="1"/>
  <c r="D129" i="2" s="1"/>
  <c r="J129" i="2" s="1"/>
  <c r="I122" i="2"/>
  <c r="J122" i="2" s="1"/>
  <c r="I123" i="2"/>
  <c r="J123" i="2" s="1"/>
  <c r="I124" i="2"/>
  <c r="J124" i="2" s="1"/>
  <c r="I125" i="2"/>
  <c r="J125" i="2" s="1"/>
  <c r="I126" i="2"/>
  <c r="J126" i="2" s="1"/>
  <c r="I127" i="2"/>
  <c r="J127" i="2" s="1"/>
  <c r="I128" i="2"/>
  <c r="J128" i="2" s="1"/>
  <c r="I121" i="2"/>
  <c r="J121" i="2" s="1"/>
  <c r="I112" i="2"/>
  <c r="J112" i="2" s="1"/>
  <c r="I113" i="2"/>
  <c r="J113" i="2" s="1"/>
  <c r="I114" i="2"/>
  <c r="J114" i="2" s="1"/>
  <c r="I115" i="2"/>
  <c r="J115" i="2" s="1"/>
  <c r="I116" i="2"/>
  <c r="J116" i="2" s="1"/>
  <c r="I117" i="2"/>
  <c r="J117" i="2" s="1"/>
  <c r="I118" i="2"/>
  <c r="J118" i="2" s="1"/>
  <c r="I111" i="2"/>
  <c r="J111" i="2" s="1"/>
  <c r="I108" i="2"/>
  <c r="J108" i="2" s="1"/>
  <c r="D102" i="2" s="1"/>
  <c r="D101" i="2" s="1"/>
  <c r="J101" i="2" s="1"/>
  <c r="I94" i="2"/>
  <c r="J94" i="2" s="1"/>
  <c r="I95" i="2"/>
  <c r="J95" i="2" s="1"/>
  <c r="I96" i="2"/>
  <c r="J96" i="2" s="1"/>
  <c r="I97" i="2"/>
  <c r="J97" i="2" s="1"/>
  <c r="I98" i="2"/>
  <c r="J98" i="2" s="1"/>
  <c r="I99" i="2"/>
  <c r="J99" i="2" s="1"/>
  <c r="I100" i="2"/>
  <c r="J100" i="2" s="1"/>
  <c r="I93" i="2"/>
  <c r="J93" i="2" s="1"/>
  <c r="I84" i="2"/>
  <c r="J84" i="2" s="1"/>
  <c r="I85" i="2"/>
  <c r="J85" i="2" s="1"/>
  <c r="I86" i="2"/>
  <c r="J86" i="2" s="1"/>
  <c r="I87" i="2"/>
  <c r="J87" i="2" s="1"/>
  <c r="I88" i="2"/>
  <c r="J88" i="2" s="1"/>
  <c r="I89" i="2"/>
  <c r="J89" i="2" s="1"/>
  <c r="I90" i="2"/>
  <c r="J90" i="2" s="1"/>
  <c r="I83" i="2"/>
  <c r="J83" i="2" s="1"/>
  <c r="J79" i="2"/>
  <c r="I74" i="2"/>
  <c r="J74" i="2" s="1"/>
  <c r="I75" i="2"/>
  <c r="J75" i="2" s="1"/>
  <c r="I76" i="2"/>
  <c r="J76" i="2" s="1"/>
  <c r="I77" i="2"/>
  <c r="J77" i="2" s="1"/>
  <c r="I78" i="2"/>
  <c r="J78" i="2" s="1"/>
  <c r="I79" i="2"/>
  <c r="I80" i="2"/>
  <c r="J80" i="2" s="1"/>
  <c r="I73" i="2"/>
  <c r="J73" i="2" s="1"/>
  <c r="I63" i="2"/>
  <c r="J63" i="2" s="1"/>
  <c r="I64" i="2"/>
  <c r="I65" i="2"/>
  <c r="I66" i="2"/>
  <c r="J66" i="2" s="1"/>
  <c r="I67" i="2"/>
  <c r="J67" i="2" s="1"/>
  <c r="I68" i="2"/>
  <c r="J68" i="2" s="1"/>
  <c r="I69" i="2"/>
  <c r="J69" i="2" s="1"/>
  <c r="I70" i="2"/>
  <c r="J70" i="2" s="1"/>
  <c r="I62" i="2"/>
  <c r="J62" i="2" s="1"/>
  <c r="J64" i="2"/>
  <c r="J65" i="2"/>
  <c r="I52" i="2"/>
  <c r="I53" i="2"/>
  <c r="J53" i="2" s="1"/>
  <c r="I54" i="2"/>
  <c r="I55" i="2"/>
  <c r="J55" i="2" s="1"/>
  <c r="I56" i="2"/>
  <c r="J56" i="2" s="1"/>
  <c r="I57" i="2"/>
  <c r="J57" i="2" s="1"/>
  <c r="I58" i="2"/>
  <c r="J58" i="2" s="1"/>
  <c r="I59" i="2"/>
  <c r="J59" i="2" s="1"/>
  <c r="I51" i="2"/>
  <c r="J51" i="2" s="1"/>
  <c r="J52" i="2"/>
  <c r="J54" i="2"/>
  <c r="J42" i="2"/>
  <c r="J43" i="2"/>
  <c r="J44" i="2"/>
  <c r="J45" i="2"/>
  <c r="J46" i="2"/>
  <c r="J47" i="2"/>
  <c r="J48" i="2"/>
  <c r="J41" i="2"/>
  <c r="J32" i="2"/>
  <c r="J33" i="2"/>
  <c r="J34" i="2"/>
  <c r="J35" i="2"/>
  <c r="J36" i="2"/>
  <c r="J37" i="2"/>
  <c r="J38" i="2"/>
  <c r="J21" i="2"/>
  <c r="J22" i="2"/>
  <c r="J23" i="2"/>
  <c r="J24" i="2"/>
  <c r="J25" i="2"/>
  <c r="J26" i="2"/>
  <c r="J27" i="2"/>
  <c r="J28" i="2"/>
  <c r="J20" i="2"/>
  <c r="D18" i="2" s="1"/>
  <c r="D17" i="2" s="1"/>
  <c r="J17" i="2" s="1"/>
  <c r="J9" i="2"/>
  <c r="J10" i="2"/>
  <c r="J11" i="2"/>
  <c r="J12" i="2"/>
  <c r="J13" i="2"/>
  <c r="J14" i="2"/>
  <c r="J15" i="2"/>
  <c r="J16" i="2"/>
  <c r="J8" i="2"/>
  <c r="D7" i="2" l="1"/>
  <c r="D6" i="2" s="1"/>
  <c r="J6" i="2" s="1"/>
  <c r="D155" i="2"/>
  <c r="J155" i="2" s="1"/>
  <c r="D149" i="2"/>
  <c r="J149" i="2" s="1"/>
  <c r="D140" i="2"/>
  <c r="D138" i="2" s="1"/>
  <c r="J138" i="2" s="1"/>
  <c r="D156" i="2"/>
  <c r="D30" i="2"/>
  <c r="D29" i="2" s="1"/>
  <c r="J29" i="2" s="1"/>
  <c r="D120" i="2"/>
  <c r="D119" i="2" s="1"/>
  <c r="J119" i="2" s="1"/>
  <c r="D110" i="2"/>
  <c r="D109" i="2" s="1"/>
  <c r="J109" i="2" s="1"/>
  <c r="D92" i="2"/>
  <c r="D91" i="2" s="1"/>
  <c r="J91" i="2" s="1"/>
  <c r="D82" i="2"/>
  <c r="D81" i="2" s="1"/>
  <c r="J81" i="2" s="1"/>
  <c r="D72" i="2"/>
  <c r="D71" i="2" s="1"/>
  <c r="D61" i="2"/>
  <c r="D60" i="2" s="1"/>
  <c r="J60" i="2" s="1"/>
  <c r="D50" i="2"/>
  <c r="D49" i="2" s="1"/>
  <c r="J49" i="2" s="1"/>
  <c r="D40" i="2"/>
  <c r="D39" i="2" s="1"/>
  <c r="J39" i="2" s="1"/>
  <c r="J71" i="2" l="1"/>
  <c r="J158" i="2"/>
</calcChain>
</file>

<file path=xl/sharedStrings.xml><?xml version="1.0" encoding="utf-8"?>
<sst xmlns="http://schemas.openxmlformats.org/spreadsheetml/2006/main" count="777" uniqueCount="238">
  <si>
    <t>Pagausinimo ir nustatymo rinkinys Allplex STI Essential Assay</t>
  </si>
  <si>
    <t>PGR plokštelės “Hard-Shell 96 Plate,White shell, White wells”</t>
  </si>
  <si>
    <t>Išskyrimo rinkinys "Starmag 96x4 universal cartridge kit”</t>
  </si>
  <si>
    <t>Gilios plokštelės „Nimbus-96 Deep Well Micro Plate“</t>
  </si>
  <si>
    <t>Antgaliai „Standard volume Tips 300 µl“</t>
  </si>
  <si>
    <t>Antgaliai „High volume Tips 1000 µl“</t>
  </si>
  <si>
    <t>Atliekų maišai „Bio-Hazard Waste Bag“</t>
  </si>
  <si>
    <t>Ėminio paėmimo priemonė su transportine terpe “Collection Kit A SWAB for Xpert CT, CT/NG, TV and ResistancePlus® MG FleXible”</t>
  </si>
  <si>
    <t>Lytiškai plintančių infekcijų  patogenų nustatymas</t>
  </si>
  <si>
    <t>Išplėstinis LPI ir bakterinių vaginozių patogenų nustatymas</t>
  </si>
  <si>
    <t>Didelės rizikos ŽPV nustatymas</t>
  </si>
  <si>
    <t>Didelės ir mažos rizikos ŽPV nustatymas</t>
  </si>
  <si>
    <t>Kvėpavimo takų bakterinių patogenų nustatymas</t>
  </si>
  <si>
    <t>Virusinio meningito sukėlėjų nustatymas</t>
  </si>
  <si>
    <t xml:space="preserve">Maliarijos sukėlėjo nustatymas </t>
  </si>
  <si>
    <t>Erkinio encefalito sukėlėjų nustatymas</t>
  </si>
  <si>
    <t>SARS CoV2, Gripo A, gripo B, sinticinio viruso tipo kokybinis DNR ar RNR  nustatymas</t>
  </si>
  <si>
    <t>-</t>
  </si>
  <si>
    <t>Cepheid</t>
  </si>
  <si>
    <t>Nustatymo rinkinys “Xpert Xpress SARS-CoV-2/Flu/RSV Plus”</t>
  </si>
  <si>
    <t>Ėminio paėmimui skirta priemonė ir transportinė terpė “Nasopharyngeal copan swab and transport medium”</t>
  </si>
  <si>
    <t>Eil. Nr.</t>
  </si>
  <si>
    <t>Tyrimų ir reagentų, eksploatacinių medžiagų pavadinimai</t>
  </si>
  <si>
    <t>Siūloma pakuotė</t>
  </si>
  <si>
    <t>Pakuočių kiekis nurodytam tyrimų skaičiui per 36 mėn.</t>
  </si>
  <si>
    <t>Siūlomos pakuotės kaina, EUR be PVM</t>
  </si>
  <si>
    <t>PVM tarifas %</t>
  </si>
  <si>
    <t>Siūlomos pakuotės kaina, EUR su PVM</t>
  </si>
  <si>
    <t xml:space="preserve">Suma, EUR su PVM 36 mėn. </t>
  </si>
  <si>
    <t>Gamintojas, komercinis prekės pavadinimas, gamintojo katalogo pavadinimas</t>
  </si>
  <si>
    <t>Seegene</t>
  </si>
  <si>
    <t>Lytiškai plintančių infekcijų  patogenų nustatymas. Multipleksinis tikralaikės vieno ar dviejų žingsnio PGR rinkinys skirtas LPI bakterinių patogenų nustatymui remiantis MuDT TM (angl. Multiple Detection Temperatures). Rinkinio pagalba galima nustatyti 7 bakterinius patogenus - Chlamydia trachomatis (CT), Neisseria gonorrhoeae (NG),  Mycoplasma genitalium (MG), Mycoplasma hominis (MH), Ureaplasma urealyticum (UU), Ureaplasma parvum (UP) ir Trichomonas vaginalis (TV)). Klinikinė medžiaga: uretros ėminys, gimdos kaklelio nuograndos, makšties ėminys. Tikro laiko polimerazės grandininė reakcija yra paremta dvinarių pradmenų (dual priming oligonucleotideDPO™), TOCE™ metodais. Kiekvieną panelę  sudaro oligonukleotidų mišinys, fermentų mišinys, buferis, teigiama kontrolė, vidinė kontrolė, vanduo be RNA'zių. Rinkinys validuotas CFX96 tikralaikės PGR įrangai (KUL  turima įranga)  Rinkinys turi CE ir IVD ženklinimą. Panaudai siūloma Starlet pilnai automatizuota nukleorūgščių išskyrimo sistema magnetinių dalelių principu. Į tyrimo kainą įtrauktos ėminio paėmimo priemonės, transportinė terpė, priemonės išskyrimui ir amplifikacijai.</t>
  </si>
  <si>
    <t>1.1</t>
  </si>
  <si>
    <t>100 reakcijų</t>
  </si>
  <si>
    <t>Seegene, Allplex STI Essential Assay; kodas SD9801X</t>
  </si>
  <si>
    <t>1.2</t>
  </si>
  <si>
    <t>50 vnt</t>
  </si>
  <si>
    <t>BioRad (Seegene), Hard-Shell 96 Plate,White shell, White wells; kodas HSP9655</t>
  </si>
  <si>
    <t>1.3</t>
  </si>
  <si>
    <r>
      <t>PGR plėvelės</t>
    </r>
    <r>
      <rPr>
        <sz val="9"/>
        <color theme="1"/>
        <rFont val="Calibri"/>
        <family val="2"/>
        <charset val="186"/>
      </rPr>
      <t xml:space="preserve"> “</t>
    </r>
    <r>
      <rPr>
        <sz val="9"/>
        <color rgb="FF000000"/>
        <rFont val="Times New Roman"/>
        <family val="1"/>
        <charset val="186"/>
      </rPr>
      <t>Microseal® 'B' Adhesive Seals”</t>
    </r>
  </si>
  <si>
    <t>100 vnt</t>
  </si>
  <si>
    <t>BioRad (Seegene), Microseal® 'B' Adhesive Seals; kodas Bio-rad MSB-1001</t>
  </si>
  <si>
    <t>1.4</t>
  </si>
  <si>
    <t>384 reakcijos</t>
  </si>
  <si>
    <t>Seegene, Starmag 96x4 universal cartridge kit; kodas 744300.4.UC384</t>
  </si>
  <si>
    <t>1.5</t>
  </si>
  <si>
    <t>Seegene, 96 Deep Well Micro Plate; SDP0096B</t>
  </si>
  <si>
    <t>1.6</t>
  </si>
  <si>
    <t>5760 vnt</t>
  </si>
  <si>
    <t>Bioplastics (Seegene), 300ul conductive filtertips in blister-5, kodas 49008-0105</t>
  </si>
  <si>
    <t>1.7</t>
  </si>
  <si>
    <t>3840 vnt.</t>
  </si>
  <si>
    <t>Bioplastics (Seegene), 1000ul conductive filtertips on blister-5; kodas  49009-0105</t>
  </si>
  <si>
    <t>1.8</t>
  </si>
  <si>
    <t>200 vnt</t>
  </si>
  <si>
    <t>Hamilton (Seegene), Bio-Hazard Waste Bag; kodas 53686-01</t>
  </si>
  <si>
    <t>1.9</t>
  </si>
  <si>
    <t>Copan (Cepheid) Collection Kit A SWAB for Xpert CT, CT/NG, TV and ResistancePlus® MG FleXible; kodas SWAB/A-50</t>
  </si>
  <si>
    <t>Reagentų ir eksploatacinių medžiagų reikalingų vienam (1) tyrimui atlikti, EUR su PVM kaina,</t>
  </si>
  <si>
    <t>Išplėstinis LPI ir bakterinių vaginozių patogenų nustatymas. Multipleksinis tikralaikės vieno žingsnio PGR rinkinys skirtas LPI bakterinių patogenų nustatymui remiantis MuDT TM (angl. Multiple Detection Temperatures). Rinkinio pagalba galima nustatyti 28 infekcijos sukėlėjus įskaitant bakterijas, virusus ir grybelius: Atopobium vaginae (AV), su bakterine vaginoze siejamą bakteriją 2 (BVAB2), Bacteroides fragilis(BF), Gardnerella vaginalis(GV), Lactobacillus spp. (Lacto), Megasphaera 1 tipo (Mega1), Mobiluncus spp. (Mob), Chlamydia trachomatis(CT), Mycoplasma genitalium(MG), Mycoplasma hominis(MH), Neisseria gonorrhoeae(NG), Trichomonas vaginalis (TV), Ureaplasma parvum(UP), Ureaplasma urealyticum(UU), Citomegalo virusas (CMV), Haemophilus ducreyi (HD), Herpes simplex virusą 1 tipo (HSV1), Herpes simplex virusą 2 tipo (HSV2), Lymphogranuloma venereum(LGV), Treponema pallidum(TP), Varicella-zoster virusą (VZV), Candida albicans (CA), Candida dubliniensis (CD), Candida glabrata (CG), Candida krusei (CK), Candida lusitaniae (CL), Candida parapsilosis (CP), Candida tropicalis(CTp). Klinikinė medžiaga: uretros ėminys, gimdos kaklelio nuograndos, makšties ėminys. Tikro laiko polimerazės grandininė reakcija yra paremta dvinarių pradmenų (dual priming oligonucleotideDPO™), TOCE™ metodais. Kiekvieną panelę sudaro oligonukleotidų mišinys, fermentų mišinys, buferis, teigiama kontrolė, vidinė kontrolė, vanduo be RNA'zių. Rinkinys  validuotas CFX96 tikralaikės PGR įrangai. Rinkinys turi CE ir IVD ženklinimą. Panaudai siūloma Starlet pilnai automatizuota išpilstymo ir nukleorūgščių išskyrimo sistema magnetinių dalelių principu</t>
  </si>
  <si>
    <t>Į tyrimą įtrauktos ėminio paėmimo priemonės, transportinė terpė, priemonės išskyrimui ir amplifikacijai (sąrašas žemiau)</t>
  </si>
  <si>
    <t>2.1</t>
  </si>
  <si>
    <t>Pagausinimo ir nustatymo rinkinai “Allplex STI Essential Assay”, “Allplex Genital ulcer Assay”, “Allplex Candidiasis Assay”, “Allplex Bacterial Vaginosis plus Assay”</t>
  </si>
  <si>
    <t>Seegene, Allplex STI Essential Assay” kodas  SD9801X; “Allplex Genital ulcer Assay” kodas SD9802X; “Allplex Candidiasis Assay” kodas SD9803X; “Allplex Bacterial Vaginosis plus Assay” kodas SD10159X</t>
  </si>
  <si>
    <t>2.2</t>
  </si>
  <si>
    <t>2.3</t>
  </si>
  <si>
    <t>2.4</t>
  </si>
  <si>
    <t>2.5</t>
  </si>
  <si>
    <t>2.6</t>
  </si>
  <si>
    <t>2.7</t>
  </si>
  <si>
    <t>2.8</t>
  </si>
  <si>
    <t>2.9</t>
  </si>
  <si>
    <t>Didelės rizikos ŽPV nustatymas Multipleksinis tikralaikės vieno žingsnio PGR rinkinys yra skirtas aptikti 14 aukštos rizikos žmogaus papilomos viruso (AR ŽPV) genotipų (16, 18, 31, 33, 35, 39, 45, 51, 52, 56, 58, 59, 66, 68) iš gimdos kaklelio gleivinės nuograndų skystoje citologinėje terpėje. Rinkinys validuotas CFX96 tikralaikės PGR įrangai. Rinkinys turi CE ir IVD ženklinimą. Panaudai siūloma Starlet pilnai automatizuota išpilstymo ir nukleorūgščių išskyrimo sistema magnetinių dalelių principu.  Yra įtrauktos priemonės išskyrimui ir amplifikacijai</t>
  </si>
  <si>
    <t>3.1</t>
  </si>
  <si>
    <r>
      <t>Pagausinimo ir nustatymo rinkinys “Allplex</t>
    </r>
    <r>
      <rPr>
        <sz val="10"/>
        <color theme="1"/>
        <rFont val="Calibri"/>
        <family val="2"/>
        <charset val="186"/>
      </rPr>
      <t xml:space="preserve"> </t>
    </r>
    <r>
      <rPr>
        <sz val="10"/>
        <color rgb="FF000000"/>
        <rFont val="Times New Roman"/>
        <family val="1"/>
        <charset val="186"/>
      </rPr>
      <t>HPV HR Detection”</t>
    </r>
  </si>
  <si>
    <r>
      <t>Seegene, Allplex</t>
    </r>
    <r>
      <rPr>
        <sz val="10"/>
        <color theme="1"/>
        <rFont val="Calibri"/>
        <family val="2"/>
        <charset val="186"/>
      </rPr>
      <t xml:space="preserve"> </t>
    </r>
    <r>
      <rPr>
        <i/>
        <sz val="8"/>
        <color theme="1"/>
        <rFont val="Times New Roman"/>
        <family val="1"/>
        <charset val="186"/>
      </rPr>
      <t>HPV HR Detection, kodas HP10370X</t>
    </r>
  </si>
  <si>
    <t>3.2</t>
  </si>
  <si>
    <t>3.3</t>
  </si>
  <si>
    <t>3.4</t>
  </si>
  <si>
    <t>3.5</t>
  </si>
  <si>
    <t>3.6</t>
  </si>
  <si>
    <t>3.7</t>
  </si>
  <si>
    <t>3.8</t>
  </si>
  <si>
    <t>Didelės ir mažos rizikos ŽPV nustatymas Multipleksinis tikralaikės vieno žingsnio PGR rinkinys skirtas aptikti 19 didelės rizikos žmogaus papilomos viruso (AR ŽPV) genotipų ((16, 18, 26, 31, 33, 35, 39, 45, 51, 52, 53, 56, 58, 59, 66, 68, 69, 73, 82)  ir  9 mažos rizikos ŽPV tipus (6, 11, 40, 42, 43, 44, 54, 61, 70) ) iš gimdos kaklelio gleivinės nuograndų skystoje citologinėje terpėje. Rinkinys validuotas CFX96 tikralaikės PGR įrangai. Rinkinys turi CE ir IVD ženklinimą.  Panaudai siūloma Starlet pilnai automatizuota išpilstymo ir  nukleorūgščių išskyrimo sistema magnetinių dalelių principu (prietaisas panaudai).  Įtrauktos priemonės išskyrimui ir amplifikacijai</t>
  </si>
  <si>
    <t>4.1</t>
  </si>
  <si>
    <r>
      <t>Pagausinimo ir nustatymo rinkinys “Allplex</t>
    </r>
    <r>
      <rPr>
        <sz val="10"/>
        <color theme="1"/>
        <rFont val="Calibri"/>
        <family val="2"/>
        <charset val="186"/>
      </rPr>
      <t xml:space="preserve"> </t>
    </r>
    <r>
      <rPr>
        <sz val="10"/>
        <color rgb="FF000000"/>
        <rFont val="Times New Roman"/>
        <family val="1"/>
        <charset val="186"/>
      </rPr>
      <t>HPV28 Detection”</t>
    </r>
  </si>
  <si>
    <t>25 reakcijos</t>
  </si>
  <si>
    <r>
      <t>Seegene, Allplex</t>
    </r>
    <r>
      <rPr>
        <sz val="10"/>
        <color theme="1"/>
        <rFont val="Calibri"/>
        <family val="2"/>
        <charset val="186"/>
      </rPr>
      <t xml:space="preserve"> </t>
    </r>
    <r>
      <rPr>
        <i/>
        <sz val="8"/>
        <color theme="1"/>
        <rFont val="Times New Roman"/>
        <family val="1"/>
        <charset val="186"/>
      </rPr>
      <t>HPV28 Detection, kodas HP10372X, HP10373Z</t>
    </r>
  </si>
  <si>
    <t>4.2</t>
  </si>
  <si>
    <t>4.3</t>
  </si>
  <si>
    <t>4.4</t>
  </si>
  <si>
    <t>4.5</t>
  </si>
  <si>
    <t>4.6</t>
  </si>
  <si>
    <t>4.7</t>
  </si>
  <si>
    <t>4.8</t>
  </si>
  <si>
    <t>Kvėpavimo takų bakterinių patogenų nustatymas. Multipleksinis tikralaikės vieno žingsnio PGR rinkinys skirtas kvėpavimo takų bakterinių patogenų nustatymui remiantis MuDT TM (angl. Multiple Detection Temperatures) technologija. Rinkinio pagalba galima nustatyti bakterinius patogenus - Mycoplasma pneumoniae (MP); Chlamydophila pneumoniae (CP); Legionella pneumophila (LP); Haemophilus influenzae (HI); Streptococcus pneumoniae (SP); Bordetella pertussis (BP); Bordetella parapertussis (BPP). Vidinė kontrolė (IC). Klinikinė medžiaga: nosiaryklės aspiratas, nosiaryklės tepinėliai, bronchoalveolinis lavažas, skrepliai. Tikro laiko polimerazės grandininė reakcija paremta dvinarių pradmenų (dual priming oligonucleotideDPO™), TOCE™ metodais. Kiekvieną panelę sudaro oligonukleotidų mišinys, fermentų mišinys, buferis, teigiama kontrolė, vidinė kontrolė, vanduo be RNA'zių. Rinkinys validuotas CFX96 tikralaikės PGR įrangai. Rinkinys turi CE ir IVD ženklinimą. Panaudai siūloma Starlet pilnai automatizuota išpilstymo ir  nukleorūgščių išskyrimo sistema magnetinių dalelių principu (prietaisas panaudai). Yra įtrauktos ėminio paėmimo priemonės, priemonės išskyrimui ir amplifikacijai</t>
  </si>
  <si>
    <t>5.1</t>
  </si>
  <si>
    <t xml:space="preserve">Pagausinimo ir nustatymo rinkinys Allplex Respiratory Panel 4 </t>
  </si>
  <si>
    <t>Seegene, Allplex Respiratory Panel 4, kodas RP9803X</t>
  </si>
  <si>
    <t>5.2</t>
  </si>
  <si>
    <t>5.3</t>
  </si>
  <si>
    <t>5.4</t>
  </si>
  <si>
    <t>5.5</t>
  </si>
  <si>
    <t>5.6</t>
  </si>
  <si>
    <t>5.7</t>
  </si>
  <si>
    <t>5.8</t>
  </si>
  <si>
    <t>5.9</t>
  </si>
  <si>
    <t>Ėminio paėmimo priemonė su transportine terpe “NASOPHARYNGEAL COPAN SWAB AND TRANSPORT MEDIUM 50 PCS”</t>
  </si>
  <si>
    <t>Copan (Cepheid) NASOPHARYNGEAL COPAN SWAB AND TRANSPORT MEDIUM 50 PCS, kodas 305C</t>
  </si>
  <si>
    <t>Kvėpavimo takų virusinių patogenų nustatymas</t>
  </si>
  <si>
    <t>Kvėpavimo takų virusinių patogenų nustatymas. Multipleksinis tikralaikės vieno žingsnio PGR rinkinys skirtas kvėpavimo takų virusinius patogenų nustatymui remiantis MuDT TM (angl. Multiple Detection Temperatures) technologija. Rinkinio pagalba galima nustatyti virusinius patogenus -:Adenovirus (AdV), Enterovirus (HEV), Metapneumovirus (MPV), Parainfluenza virus 1 (PIV 1), Parainfluenza virus 2 (PIV 2), Parainfluenza virus 3 (PIV 3), Parainfluenza virus 4 (PIV 4), Bocavirus 1/2/3/4 (HBoV), Coronavirus 229E (229E), Coronavirus NL63 (NL63), Coronavirus OC43 (OC43), Human rhinovirus (HRV). Vidinė kontrolė (IC). Klinikinė medžiaga: aspiratas, nosiaryklės tepinėliai, bronchoalveolinis lavažas, skrepliai. Tikro laiko polimerazės grandininė reakcija paremta dvinarių pradmenų (dual priming oligonucleotideDPO™), TOCE™  metodais. Kiekvieną panelę sudaro oligonukleotidų mišinys, fermentų mišinys, buferis, teigiama kontrolė, vidinė kontrolė, vanduo be RNA'zių. Rinkinys validuotas CFX96 tikralaikės PGR įrangai. Rinkinys turi CE ir IVD ženklinimą. Panaudai siūloma Starlet pilnai automatizuota išpilstymo ir  nukleorūgščių išskyrimo sistema magnetinių dalelių principu. Yra įtrauktos ėminio paėmimo priemonės, priemonės išskyrimui ir amplifikacijai</t>
  </si>
  <si>
    <t>6.1</t>
  </si>
  <si>
    <t>Pagausinimo ir nustatymo rinkiniai “Allplex Respiratory Panel 2” ir “Allplex Respiratory Panel 3”</t>
  </si>
  <si>
    <r>
      <t>Seegene, Allplex Respiratory Panel 2 kodas RP9802X;</t>
    </r>
    <r>
      <rPr>
        <sz val="9"/>
        <color theme="1"/>
        <rFont val="Calibri"/>
        <family val="2"/>
        <charset val="186"/>
      </rPr>
      <t xml:space="preserve"> </t>
    </r>
    <r>
      <rPr>
        <i/>
        <sz val="9"/>
        <color theme="1"/>
        <rFont val="Times New Roman"/>
        <family val="1"/>
        <charset val="186"/>
      </rPr>
      <t xml:space="preserve">Allplex Respiratory Panel 3 kodas RP9601X  </t>
    </r>
  </si>
  <si>
    <t>6.2</t>
  </si>
  <si>
    <t>6.3</t>
  </si>
  <si>
    <t>6.4</t>
  </si>
  <si>
    <t>6.5</t>
  </si>
  <si>
    <t>6.6</t>
  </si>
  <si>
    <t>6.7</t>
  </si>
  <si>
    <t>6.8</t>
  </si>
  <si>
    <t>6.9</t>
  </si>
  <si>
    <t>Multipleksinis tikralaikės vieno žingsnio PGR rinkinys skirtas bakterinio meningito sukėlėjų nustatymui remiantis MuDT TM (angl. Multiple Detection Temperatures) technologija - Adenovirus (AdV); Enterovirus (HEV); Human parechovirus (HPeV); Mumps virus (MV); Parvovirus B19 (B19V); Cytomegalovirus (CMV); Epstein-Barr virus (EBV); Herpes simplex virus type 1 (HSV1); Herpes simplex virus type 2 (HSV2); Human herpes virus 6 (HHV 6); Human herpes virus 7 (HHV 7); Varicella-zoster virus (VZV); Vidinė kontrolė (IC). Klinikinė medžiaga: cerebrospinalinis skystis. Rinkinį privalo sudaryti dvinarių oligonukleotidų mišinys, reakcijos buferis su polimerazėmis, teigiama kontrolė, vidinė kontrolė, vanduo be RNA'zių. Rinkinys validuotas CFX96 tikralaikės PGR įrangai. Rinkinys turi CE ir IVD ženklinimą. Panaudai siūloma Starlet pilnai automatizuota išpilstymo ir  nukleorūgščių išskyrimo sistema magnetinių dalelių principu. Yra įtrauktos priemonės išskyrimui ir amplifikacijai</t>
  </si>
  <si>
    <t>7.1</t>
  </si>
  <si>
    <t>Pagausinimo ir nustatymo rinkiniai “Allplex Meningitis-V1 Assay” ir “Allplex Meningitis-V2 Assay”</t>
  </si>
  <si>
    <r>
      <t>Seegene</t>
    </r>
    <r>
      <rPr>
        <sz val="10"/>
        <color theme="1"/>
        <rFont val="Calibri"/>
        <family val="2"/>
        <charset val="186"/>
      </rPr>
      <t xml:space="preserve"> </t>
    </r>
    <r>
      <rPr>
        <i/>
        <sz val="8"/>
        <color theme="1"/>
        <rFont val="Times New Roman"/>
        <family val="1"/>
        <charset val="186"/>
      </rPr>
      <t>Allplex Meningitis-V1 Assay kodas MG9700X, Allplex Meningitis-V2 Assay kodas MG9500X</t>
    </r>
  </si>
  <si>
    <t>7.2</t>
  </si>
  <si>
    <t>7.3</t>
  </si>
  <si>
    <t>7.4</t>
  </si>
  <si>
    <t>7.5</t>
  </si>
  <si>
    <t>7.6</t>
  </si>
  <si>
    <t>7.7</t>
  </si>
  <si>
    <t>7.8</t>
  </si>
  <si>
    <t>Bakterinio meningito sukėlėjų nustatymas</t>
  </si>
  <si>
    <r>
      <t>Multipleksinis tikralaikės vieno žingsnio PGR rinkinys skirtas bakterinio meningito sukėlėjų nustatymui remiantis MuDT TM (angl. Multiple Detection Temperatures) technologija - Escherichia coli K1 (E. coli K1); Group B Streptococcus (GBS); Haemophilus influenzae (HI); Listeria monocytogenes (LM); Neisseria meningitidis (NM); Streptococcus pneumoniae (SP); Vidinė kontrolė (IC). Klinikinė medžiaga: cerebrospinalinis skystis. Rinkinį sudaro dvinarių oligonukleotidų mišinys, reakcijos buferis su polimerazėmis, teigiama kontrolė, vidinė kontrolė, vanduo be RNA'zių. Rinkinys validuotas CFX96 tikralaikės PGR įrangai. Rinkinys turi CE ir IVD ženklinimą.</t>
    </r>
    <r>
      <rPr>
        <sz val="9"/>
        <color rgb="FF000000"/>
        <rFont val="Calibri"/>
        <family val="2"/>
        <charset val="186"/>
      </rPr>
      <t xml:space="preserve"> </t>
    </r>
    <r>
      <rPr>
        <sz val="9"/>
        <color rgb="FF000000"/>
        <rFont val="Times New Roman"/>
        <family val="1"/>
        <charset val="186"/>
      </rPr>
      <t>Panaudai siūloma Starlet pilnai automatizuota išpilstymo ir  nukleorūgščių išskyrimo sistema magnetinių dalelių principu. Yra įtrauktos priemonės išskyrimui ir amplifikacijai</t>
    </r>
  </si>
  <si>
    <t>8.1</t>
  </si>
  <si>
    <t>Pagausinimo ir nustatymo rinkinys “Allplex Meningitis-B assay”</t>
  </si>
  <si>
    <t>8.2</t>
  </si>
  <si>
    <t>8.3</t>
  </si>
  <si>
    <t>8.4</t>
  </si>
  <si>
    <t>8.5</t>
  </si>
  <si>
    <t>8.6</t>
  </si>
  <si>
    <t>8.7</t>
  </si>
  <si>
    <t>8.8</t>
  </si>
  <si>
    <t>LifeRiver ZJ BioTech</t>
  </si>
  <si>
    <r>
      <t>Maliarijos sukelėjo nustatymas Multipleksinis tikralaikės dviejų žingsnių PGR rinkinys skirtas maliarijos patogeno nustatymui remiantis tikro laiko PGR technologija. Rinkinio pagalba galima nustatyti šiuos patogenus – P</t>
    </r>
    <r>
      <rPr>
        <sz val="9"/>
        <color rgb="FF000000"/>
        <rFont val="MS Gothic"/>
        <family val="3"/>
        <charset val="186"/>
      </rPr>
      <t>.</t>
    </r>
    <r>
      <rPr>
        <sz val="9"/>
        <color rgb="FF000000"/>
        <rFont val="Times New Roman"/>
        <family val="1"/>
        <charset val="186"/>
      </rPr>
      <t>vivax</t>
    </r>
    <r>
      <rPr>
        <sz val="9"/>
        <color rgb="FF000000"/>
        <rFont val="MS Gothic"/>
        <family val="3"/>
        <charset val="186"/>
      </rPr>
      <t>，</t>
    </r>
    <r>
      <rPr>
        <sz val="9"/>
        <color rgb="FF000000"/>
        <rFont val="Times New Roman"/>
        <family val="1"/>
        <charset val="186"/>
      </rPr>
      <t xml:space="preserve"> P</t>
    </r>
    <r>
      <rPr>
        <sz val="9"/>
        <color rgb="FF000000"/>
        <rFont val="MS Gothic"/>
        <family val="3"/>
        <charset val="186"/>
      </rPr>
      <t>.</t>
    </r>
    <r>
      <rPr>
        <sz val="9"/>
        <color rgb="FF000000"/>
        <rFont val="Times New Roman"/>
        <family val="1"/>
        <charset val="186"/>
      </rPr>
      <t>falciparum</t>
    </r>
    <r>
      <rPr>
        <sz val="9"/>
        <color rgb="FF000000"/>
        <rFont val="MS Gothic"/>
        <family val="3"/>
        <charset val="186"/>
      </rPr>
      <t>，</t>
    </r>
    <r>
      <rPr>
        <sz val="9"/>
        <color rgb="FF000000"/>
        <rFont val="Times New Roman"/>
        <family val="1"/>
        <charset val="186"/>
      </rPr>
      <t xml:space="preserve"> P</t>
    </r>
    <r>
      <rPr>
        <sz val="9"/>
        <color rgb="FF000000"/>
        <rFont val="MS Gothic"/>
        <family val="3"/>
        <charset val="186"/>
      </rPr>
      <t>.</t>
    </r>
    <r>
      <rPr>
        <sz val="9"/>
        <color rgb="FF000000"/>
        <rFont val="Times New Roman"/>
        <family val="1"/>
        <charset val="186"/>
      </rPr>
      <t>malariae ir P</t>
    </r>
    <r>
      <rPr>
        <sz val="9"/>
        <color rgb="FF000000"/>
        <rFont val="MS Gothic"/>
        <family val="3"/>
        <charset val="186"/>
      </rPr>
      <t>.</t>
    </r>
    <r>
      <rPr>
        <sz val="9"/>
        <color rgb="FF000000"/>
        <rFont val="Times New Roman"/>
        <family val="1"/>
        <charset val="186"/>
      </rPr>
      <t>ovale. Klinikinė medžiaga visas kraujas. Kiekvieną panelę sudaro oligonukleotidų mišinys, fermentų mišinys, buferis, teigiama kontrolė, vidinė kontrolė, vanduo be RNA'zių. Rinkinys validuotas CFX96 tikralaikės PGR įrangai. Rinkinys turi CE ir IVD ženklinimą. Panaudai siūloma Starlet pilnai automatizuota išpilstymo ir  nukleorūgščių išskyrimo sistema magnetinių dalelių principu. Yra įtrauktos priemonės išskyrimui ir amplifikacijai</t>
    </r>
  </si>
  <si>
    <t>9.1</t>
  </si>
  <si>
    <t>Pagausinimo ir nustatymo rinkinys “Malaria Parasite Real Time PCR Kit”</t>
  </si>
  <si>
    <r>
      <t>LifeRiver ZJ BioTech</t>
    </r>
    <r>
      <rPr>
        <sz val="10"/>
        <color theme="1"/>
        <rFont val="Calibri"/>
        <family val="2"/>
        <charset val="186"/>
      </rPr>
      <t xml:space="preserve"> </t>
    </r>
    <r>
      <rPr>
        <i/>
        <sz val="8"/>
        <color theme="1"/>
        <rFont val="Times New Roman"/>
        <family val="1"/>
        <charset val="186"/>
      </rPr>
      <t>Malaria Parasite Real Time PCR Kit kodas ED-0066-02</t>
    </r>
  </si>
  <si>
    <t>9.2</t>
  </si>
  <si>
    <t>9.3</t>
  </si>
  <si>
    <t>9.4</t>
  </si>
  <si>
    <t>9.5</t>
  </si>
  <si>
    <t>9.6</t>
  </si>
  <si>
    <t>9.7</t>
  </si>
  <si>
    <t>9.8</t>
  </si>
  <si>
    <t>BCR-ABL1 mRNR transkripto lygio nustatymas</t>
  </si>
  <si>
    <t>Diagnostinis tyrimas skirtas kiekybiniam BCR-ABL1 chromosomų translokacijos mRNR transkripto (tipai e13a2/b2a2 ar e14a2/b3a2) aptikimui ir ABL1 endogeninei mRNR transkripto kontrolei periferinio kraujo mėginiuose, surinktuose iš pacientų, kuriems buvo diagnozuota lėtinė mielogeninė leukemija (LML). Tyrimas paremtas automatizuota, kiekybine, tikro laiko atvirkštinės transkripcijos polimerazės grandinės reakcija (qPGR). Yra vienmomentė pirminio ėminio įnešimo į pilnai automatizuotą sistemą GeneXpert XVI -8 (sistema instaliuojama panaudai), integruotu RNR išskyrimu, realaus laiko PGR su rezultatų analize, interpretavimu ir galimybe tyrėjui vertinti reakcijos kreives. Į tyrimą įtrauktos 2 vidinės kontrolės. Tyrimo atlikimo trukmė 2,5 val.</t>
  </si>
  <si>
    <t>10.1</t>
  </si>
  <si>
    <t>Nustatymo rinkinys “Xpert BCR-ABL Ultra”</t>
  </si>
  <si>
    <t>10 testų (tyrimų)</t>
  </si>
  <si>
    <r>
      <t>Cepheid,</t>
    </r>
    <r>
      <rPr>
        <sz val="8"/>
        <color theme="1"/>
        <rFont val="Calibri"/>
        <family val="2"/>
        <charset val="186"/>
      </rPr>
      <t xml:space="preserve"> </t>
    </r>
    <r>
      <rPr>
        <i/>
        <sz val="8"/>
        <color theme="1"/>
        <rFont val="Times New Roman"/>
        <family val="1"/>
        <charset val="186"/>
      </rPr>
      <t>Xpert BCR-ABL Ultra kodas GXBCRABL-10</t>
    </r>
  </si>
  <si>
    <t>Beždžionių raupų sukėlėjo nustatymas MPXV (Monkey pox virus)</t>
  </si>
  <si>
    <t>Multipleksinis tikralaikės dviejų žingsnių PGR rinkinys skirtas MPXVpatogeno nustatymui remiantis tikro laiko PGR technologija. Rinkinio pagalba galima nustatyti MPXV. Klinikinė medžiaga: bėrimo elementų ėminys ir serumas. Tikro laiko polimerazės grandininė reakcija paremta tikro laiko PGR metodu. Kiekvieną panelę sudaro oligonukleotidų mišinys, fermentų mišinys, buferis, teigiama kontrolė, vidinė kontrolė, vanduo be RNA'zių. Rinkinys validuotas CFX96 tikralaikės PGR įrangai. Rinkinys privalo turėti CE ir IVD ženklinimą. Panaudai siūloma Starlet pilnai automatizuota išpilstymo ir  nukleorūgščių išskyrimo sistema magnetinių dalelių principu. Yra įtrauktos priemonės išskyrimui ir amplifikacijai</t>
  </si>
  <si>
    <t>11.1</t>
  </si>
  <si>
    <t>Pagausinimo ir nustatymo rinkinys “Monkeypox Virus Real Time PCR Kit”</t>
  </si>
  <si>
    <r>
      <t>LifeRiver ZJ BioTech</t>
    </r>
    <r>
      <rPr>
        <sz val="10"/>
        <color theme="1"/>
        <rFont val="Calibri"/>
        <family val="2"/>
        <charset val="186"/>
      </rPr>
      <t xml:space="preserve"> </t>
    </r>
    <r>
      <rPr>
        <i/>
        <sz val="8"/>
        <color theme="1"/>
        <rFont val="Times New Roman"/>
        <family val="1"/>
        <charset val="186"/>
      </rPr>
      <t>Monkeypox Virus Real Time PCR Kit kodas ZD-0076-02</t>
    </r>
  </si>
  <si>
    <t>11.2</t>
  </si>
  <si>
    <t>11.3</t>
  </si>
  <si>
    <t>11.4</t>
  </si>
  <si>
    <t>11.5</t>
  </si>
  <si>
    <t>11.6</t>
  </si>
  <si>
    <t>11.7</t>
  </si>
  <si>
    <t>11.8</t>
  </si>
  <si>
    <t>Multipleksinis tikralaikės vieno žingsnio PGR rinkinys skirtas maliarijos patogeno nustatymui remiantis MuDT TM (angl. Multiple Detection Temperatures) technologija. Rinkinio pagalba galima nustatyti 7 bakterinius patogenus -Babesia duncani, Borrelia miyamotoi, Anaplasma phagocytophilum,   Ehrlichia ewingii, Borrelia burgdoferi sensu stricto,   Babesia microti, Rickettsia spp., Ehrlichia chaffeensis). Klinikinė medžiaga: likvoras. Tikro laiko polimerazės grandininė reakcija paremta dvinarių pradmenų (dual priming oligonucleotideDPO™), TOCE™ metodais. Kiekvieną panelę sudaro oligonukleotidų mišinys, fermentų mišinys, buferis, teigiama kontrolė, vidinė kontrolė, vanduo be RNA'zių. Rinkinys validuotas CFX96 tikralaikės PGR įrangai. Rinkinys privalo tur IVD ženklinimą. Panaudai siūloma Starlet pilnai automatizuota išpilstymo ir  nukleorūgščių išskyrimo sistema magnetinių dalelių principu. Yra įtrauktos priemonės išskyrimui ir amplifikacijai.</t>
  </si>
  <si>
    <t>12.1</t>
  </si>
  <si>
    <t>Pagausinimo ir nustatymo rinkinys “Tick-borne Disease Expanded Assay”</t>
  </si>
  <si>
    <t>Seegene, Tick-borne Disease Expanded Assay kodas R-VB10377X</t>
  </si>
  <si>
    <t>12.2</t>
  </si>
  <si>
    <t>12.3</t>
  </si>
  <si>
    <t>12.4</t>
  </si>
  <si>
    <t>12.5</t>
  </si>
  <si>
    <t>12.6</t>
  </si>
  <si>
    <t>12.7</t>
  </si>
  <si>
    <t>12.8</t>
  </si>
  <si>
    <t>MTB (Mycobacterium tuberculosis DNR komplekso) ir atsparumo rifampicinui kokybinis DNR nustatymas realaus laiko PGR principu. Rinkinyje yra interguota DNR išskyrimo, kiekybinės PGR reagentai, PGR teigiamos kontrolės ir neigiama kontrolė, tinkami GeneXpert IV (XVI, II) analizatoriui ir siūlomam barkodų skaitytuvui ir programinei įrangai duomenų apdorojimui. Reagentai yra kasetėse. Metodo jautrumo riba 50 kopijų/ml. Yra vienmomentė pirminio ėminio įnešimo į pilnai automatizuotą sistemą GeneXpert XVI -8 (sistema instaliuojama panaudai), integruotu DNR išskyrimu, realaus laiko PGR su rezultatų analize, interpretavimu ir galimybe tyrėjui vertinti reakcijos kreives. Yra ėminio paėmimui skirtos priemonės ir transportinės terpės. Tyrimo atlikimo trukmė  mažiau nei 80 min.  Į tyrimo kainą įtrauktos ėminio paėmimo priemonės</t>
  </si>
  <si>
    <t>13.1</t>
  </si>
  <si>
    <t>Nustatymo rinkinys “Xpert MTB/RIF Ultra 10” (nustatymo rinkinyje yra (vienkartinės pipetės ėminio pernešimui)</t>
  </si>
  <si>
    <t>Cepheid, Xpert MTB/RIF Ultra 10, kodas GXMTB/RIF-ULTRA-10</t>
  </si>
  <si>
    <t>B grupės streptokoko DNR  nustatymas</t>
  </si>
  <si>
    <t>B grupės streptokoko kokybinis DNR  nustatymas realaus laiko PGR principu. Rinkinyje interguota DNR išskyrimo, kiekybinės PGR reagentai, PGR teigiamos kontrolės ir neigiama kontrolė, tinkami GeneXpert IV (XVI, II) analizatoriui ir siūlomam barkodų skaitytuvui ir programinei įrangai duomenų apdorojimui. Reagentai ir kontrolės yra reagentų kasetėje. Metodo jautrumo riba turi būti ne mažiau 50 kopijų/ml. Vienmomentė pirminio ėminio įnešimo į pilnai auromatizuotą sistemą GeneXpert XVI -8 (sistema instaliuojama panaudai), integruotu DNR išskyrimu, realaus laiko PGR su resultatų analize, interpretavimu ir galimybe tyrėjui vertinti reakcijos kreives. Ėminio paėmimui skirtos priemonės ir transportinės terpės į tyrimo kainą įskaičiuotos. Tyrimo atlikimo trukmė 1 val.</t>
  </si>
  <si>
    <t>14.1</t>
  </si>
  <si>
    <t>Nustatymo rinkinys “Xpert® Xpress GBS”</t>
  </si>
  <si>
    <t>Cepheid, Xpert® Xpress GBS kodas XPRSGBS-CE-10</t>
  </si>
  <si>
    <t>HIV1 viruso RNR kokybinis ir kiekybinis  nustatymas</t>
  </si>
  <si>
    <t>15.1</t>
  </si>
  <si>
    <t>Nustatymo rinkinys “Xpert HIV-1 Viral Load XC”</t>
  </si>
  <si>
    <t>Cepheid, Xpert HIV-1 Viral Load XC, kodas GXHIV-VL-XC-CE-10</t>
  </si>
  <si>
    <t>16.1</t>
  </si>
  <si>
    <t>Cepheid, Xpert Xpress SARS-CoV-2/Flu/RSV Plus, kodas XP3COV2/FLU/RSV-10</t>
  </si>
  <si>
    <t>16.2</t>
  </si>
  <si>
    <t>50 vnt.</t>
  </si>
  <si>
    <t>SARS-CoV-2 RNR nustatymas</t>
  </si>
  <si>
    <t>SARS CoV2 viruso tipo kokybinis RNR  nustatymas ne per 45 min. SARS-CoV-2 RNR išskyrimo ir molekulinis kokybinis testas pagrįstas atvirkštinės transkripcijos tikro laiko polimerazės grandininės reakcijos metodu amplifikuojant 3 skirtingus SARS-CoV-2 viruso taikinius. Reagentų talpose yra pilnai integruoti ir automatizuoti trys pagrindiniai tyrimo etapai: nukleino rūgščių ekstrakcija, taikinio sekų amplifikacija ir detekcija, rezultatų adorojimas ir pateikimas. Kokybinis SARS-CoV-2 nukleorūgščių nustatymas nurodytuose mėginiuose: Nosiaryklės, nosies, burnos ir ryklės tepinėliuose, nosies nuoplovose, aspirato mėginiuose surinktuose iš įtariamų COVID-19 pacientų. Reakcijos laikas iki rezultato 50 min. Sistemą GeneXpert XVI -8 (sistema instaliuojama panaudai). Galimybė atlikti pavienius tyrimus: Testų rinkiniai sudaryti taip, kad galima būtų naudoti po vieną testą.</t>
  </si>
  <si>
    <t>17.1</t>
  </si>
  <si>
    <t>Nustatymo rinkinys “Xpert Xpress SARS-CoV-2 Plus”</t>
  </si>
  <si>
    <t>Cepheid, Xpert Xpress SARS-CoV-2 Plus, kodas XP3SARS-COV2-10</t>
  </si>
  <si>
    <t>Meningito ir encefalito sukėlėjų nustatymas</t>
  </si>
  <si>
    <t>BioMerieux</t>
  </si>
  <si>
    <t xml:space="preserve">Meningito ir encefalito sukėlėjų nustatymas per 1 val. PGR metodu yra galimybė nustatyti iš likvoro šiuos patogenus: Escherichia coli K1, Haemophilus influenzae,  Listeria monocytogenes, Neisseria meningitidis, Streptococcus agalactiae, Streptococcus pneumoniae, Cytomegalovirus, Enterovirus, Herpes simplex virus 1, Herpes simplex virus 2, Human herpesvirus 6, Human parechovirus, Varicella zoster virus, Cryptococcus neoformans/gattii.  Užtikrinama vienmomentė pirminio ėminio įnešimo į pilnai automatizuotą sistemą FilmArray 2.0 (sistema instaliuojama panaudai) su integruotu DNR išskyrimu, realaus laiko PGR,  rezultatų analize, interpretavimu ir galimybe tyrėjui vertinti reakcijos kreives.   </t>
  </si>
  <si>
    <t>18.1</t>
  </si>
  <si>
    <t>Reagentų rinkinys “Filmarray ME panel”</t>
  </si>
  <si>
    <t>6 testai (tyrimai)</t>
  </si>
  <si>
    <t xml:space="preserve">Pneumonijos patogenų nustatymas </t>
  </si>
  <si>
    <t>Pneumonijos patogenų nustatymas per 1 val. PGR metodu yra galimybė nustatyti iš  bronchoalvelolinio lavažavo, endotrachėjinio aspirato ar indukuotų skreplių šie patogenai: bakterijų kokybinis nustatymas (Acinetobacter calcoaceticus-baumannii complex, Enterobacter cloacae, Escherichia coli, Haemophilus influenzae, Klebsiella aerogenes, Klebsiella oxytoca, Klebsiella pneumoniae group, Moraxella catarrhalis, Proteus spp., Pseudomonas aeruginosa, Serratia marcescens, Staphylococcus aureus, Streptococcus agalactiae, Streptococcus pneumoniae, Streptococcus pyogenes), Atipinių bakterijų kiekybinis nustatymas (Legionella pneumophila, Mycoplasma pneumoniae, Chlamydia pneumoniae), virusai (Influenza A, Influenza B, Adenovirus, Coronavirus, Parainfluenza virus, Respiratory Syncytial virus, Human Rhinovirus/Enterovirus, Human Metapneumovirus), Antibiotikams atsparūs genai (ESBL/CTX-M; Carbapenemases/KPC, NDM, Oxa48-like, VIM, IMP; Methicilin Resistance mecA/mecC ir MREJ). Užtikrinama vienmomentė pirminio ėminio įnešimo į pilnai automatizuotą sistemą FilmArray 2.0 (sistema instaliuojama panaudai, su integruotu DNR/RNR išskyrimu, PGR  rezultatų analize, interpretavimu ir galimybe tyrėjui vertinti reakcijos kreives.  Rinkinys yra validuotas darbui su FilmArray 2.0 sistema (panaudai siūlomi 2 vnt.). Į rinkinį įtrauktos ėminio paėmimo priemonės</t>
  </si>
  <si>
    <t>19.1</t>
  </si>
  <si>
    <t>Reagentų rinkinys “FILMARRAY PNEUMO PLUS PANEL”</t>
  </si>
  <si>
    <t>30 testų (tyrimų)</t>
  </si>
  <si>
    <t>BioMerieux, Filmarray pneumo plus panel, kodas RFIT-ASY-0143</t>
  </si>
  <si>
    <t>Kvėpavimo takų patogenų nustatymas</t>
  </si>
  <si>
    <t>Kvėpavimo takų patogenų nustatymas per 1 val. Iš nosiaryklės tepinėlio transportinėje terpėje nustatomi šie patogenai: Adenovirus, Coronavirus HKU1, Coronavirus NL63, Coronavirus 229E, Coronavirus OC43, Severe Acute Respiratory Syndrome Coronavirus 2 (SARS-CoV-2), Human Metapneumovirus, Human Rhinovirus/Enterovirus, Influenza A, Influenza A/H1, Influenza A/H3, Influenza A/H1-2009, Influenza B, Parainfluenza Virus 1, Parainfluenza Virus 2, Parainfluenza Virus 3, Parainfluenza Virus 4, Respiratory Syncytial Virus,  Bordetella parapertussis, Bordetella pertussis, Chlamydia pneumoniae, Mycoplasma pneumoniae.  Užtikrinama vienmomentė pirminio ėminio įnešimo į pilnai auromatizuotą sistemą FilmArray 2.0, integruotu DNR/RNR išskyrimu, PGR su rezultatų analize, interpretavimu ir galimybe tyrėjui vertinti reakcijos kreives.  Rinkinys yra validuotas darbui su FilmArray 2.0 sistema (panaudai siūlomi 2 vnt.). Į rinkinį įtrauktos ėminio paėmimo priemonės</t>
  </si>
  <si>
    <t>20.1</t>
  </si>
  <si>
    <t>Reagentų rinkinys “BIOFIRE RP2.1plus PANEL”</t>
  </si>
  <si>
    <t>BioMerieux, BIOFIRE RP2.1plus PANEL, kodas 423740</t>
  </si>
  <si>
    <t xml:space="preserve">Sąnarių infekcijos sukėlėjų nustatymas </t>
  </si>
  <si>
    <t>Sąnarių infekcijų sukėlėjų nustatymas per 1 valandą. Iš sąnarių skysčio nustatomi šie patogenai: Anaerococcus prevotii/vaginalis, Finegoldia magna, Streptococcus spp., Clostridium perfringens, Parvimonas micra, Streptococcus agalactiae, Cutibacterium avidum/granulosum, Peptoniphilus, Streptococcus pneumoniae, Enterococcus faecalis, Peptostreptococcus anaerobius, Streptococcus pyogenes, Enterococcus faecium, Staphylococcus aureus, Staphylococcus lugdunensis, Bacteroides fragilis, Kingella kingae, Proteus spp., Citrobacter, Klebsiella aerogenes, Pseudomonas aeruginosa, Enterobacter cloacae kompleksas, Klebsiella pneumoniae grupė, Salmonella spp., Escherichia coli, Morganella morganii, Serratia marcescens,  Haemophilus influenzae, Neisseria gonorrhoeae ir Candida albicans. Nustatomi  antibiotikams atsparūs genai (CTX-M; KPC, NDM, Oxa48-like, VIM, IMP, vanA/B; Methicilin Resistance mecA/mecC ir MREJ). Užtikrinama vienmomentė pirminio ėminio įnešimo į pilnai automatizuotą sistemą FilmArray 2.0, su integruotu DNR/RNR išskyrimu, PGR  rezultatų analize, interpretavimu ir galimybe tyrėjui vertinti reakcijos kreives.  Rinkinys yra validuotas darbui su FilmArray 2.0 sistema (panaudai siūlomi 2 vnt.). Į rinkinį įtrauktos ėminio paėmimo priemonės</t>
  </si>
  <si>
    <t>21.1</t>
  </si>
  <si>
    <t>Reagentų rinkinys “BioFire Joint Infection Panel”</t>
  </si>
  <si>
    <t>BioMerieux, BioFire Joint Infection Panel, kodas  RFIT-ASY-0138</t>
  </si>
  <si>
    <t>Bendra 5 pirkimo dalies pasiūlymo kaina, EUR su PVM</t>
  </si>
  <si>
    <t>Maksimalus tyrimų skaičius per 36 mėn.</t>
  </si>
  <si>
    <r>
      <t>Seegene</t>
    </r>
    <r>
      <rPr>
        <sz val="8"/>
        <color theme="1"/>
        <rFont val="Calibri"/>
        <family val="2"/>
        <charset val="186"/>
      </rPr>
      <t xml:space="preserve"> </t>
    </r>
    <r>
      <rPr>
        <i/>
        <sz val="8"/>
        <color theme="1"/>
        <rFont val="Times New Roman"/>
        <family val="1"/>
        <charset val="186"/>
      </rPr>
      <t xml:space="preserve">Allplex Meningitis-B Assay kodas MG9600X </t>
    </r>
  </si>
  <si>
    <r>
      <t>Mycobacterium tuberculosis</t>
    </r>
    <r>
      <rPr>
        <b/>
        <sz val="8"/>
        <color rgb="FF000000"/>
        <rFont val="Times New Roman"/>
        <family val="1"/>
        <charset val="186"/>
      </rPr>
      <t xml:space="preserve"> DNR komplekso ir atsparumo rifampicinui nustatymas</t>
    </r>
  </si>
  <si>
    <r>
      <t>HIV1 viruso RNR kokybinis ir kiekybinis  nustatymas realaus laiko PGR principu. Rinkinyje yra integruota RNR išskyrimo, kiekybinės PGR reagentai, PGR teigiamos kontrolės ir neigiama kontrolė, tinkamos analizatoriui  GeneXpert IV (XVI, II) ir siūlomam barkodų skaitytuvui ir programinei įrangai duomenų apdorojimui. Siūlomas formatas - reagentų kasetė HIV-1 (žmogaus imunodeficito viruso I tipo) RNR nustatymas ir viremijos nustatymas. Metodo jautrumo riba 50 kopijų/ml. Yra vienmomentė pirminio ėminio įnešimo į pilnai auromatizuotą sistemą</t>
    </r>
    <r>
      <rPr>
        <sz val="8"/>
        <color rgb="FF000000"/>
        <rFont val="Calibri"/>
        <family val="2"/>
        <charset val="186"/>
      </rPr>
      <t xml:space="preserve"> </t>
    </r>
    <r>
      <rPr>
        <sz val="8"/>
        <color rgb="FF000000"/>
        <rFont val="Times New Roman"/>
        <family val="1"/>
        <charset val="186"/>
      </rPr>
      <t>GeneXpert XVI -8 (sistema instaliuojama panaudai) , integruotu DNR išskyrimu, realaus laiko PGR su resultatų analize, interpretavimu ir galimybe tyrėjui vertinti reakcijos kreives.</t>
    </r>
  </si>
  <si>
    <r>
      <t>SARS CoV2, Gripo A, gripo B, sinticinio viruso tipo kokybinis RNR  nustatymas realaus laiko PGR principu. Rinkinyje yra interguota RNR išskyrimo, kiekybinės PGR reagentai, PGR teigiamos kontrolės ir neigiama kontrolė, yra tinkami GeneXpert IV (XVI, II) analizatoriui ir siūlomam barkodų skaitytuvui ir programinei įrangai duomenų apdorojimui. Siūlomas formatas - reagentų kasetė. Metodo jautrumas 50 kopijų/ml. Yra vienmomentė pirminio ėminio įnešimo į pilnai auromatizuotą sistemą</t>
    </r>
    <r>
      <rPr>
        <sz val="8"/>
        <color rgb="FF000000"/>
        <rFont val="Calibri"/>
        <family val="2"/>
        <charset val="186"/>
      </rPr>
      <t xml:space="preserve"> </t>
    </r>
    <r>
      <rPr>
        <sz val="8"/>
        <color rgb="FF000000"/>
        <rFont val="Times New Roman"/>
        <family val="1"/>
        <charset val="186"/>
      </rPr>
      <t>GeneXpert XVI -8 (sistema instaliuojama panaudai), integruotu DNR išskyrimu, realaus laiko PGR su rezultatų analize, interpretavimu ir galimybe tyrėjui vertinti reakcijos kreives. Yra ėminio paėmimui skirtos priemonės ir transportinės terpės. Tyrimo atlikimo trukmė 50 min.</t>
    </r>
  </si>
  <si>
    <r>
      <t>Copan (Cepheid),</t>
    </r>
    <r>
      <rPr>
        <sz val="8"/>
        <color theme="1"/>
        <rFont val="Calibri"/>
        <family val="2"/>
        <charset val="186"/>
      </rPr>
      <t xml:space="preserve"> </t>
    </r>
    <r>
      <rPr>
        <i/>
        <sz val="8"/>
        <color theme="1"/>
        <rFont val="Times New Roman"/>
        <family val="1"/>
        <charset val="186"/>
      </rPr>
      <t>Nasopharyngeal copan swab and transport medium, kodas 305C</t>
    </r>
  </si>
  <si>
    <r>
      <t>BioMerieux, FILMARRAY ME PANEL, kodas RFIT-ASY-0118 (30 testų); kodas</t>
    </r>
    <r>
      <rPr>
        <sz val="8"/>
        <color theme="1"/>
        <rFont val="Calibri"/>
        <family val="2"/>
        <charset val="186"/>
      </rPr>
      <t xml:space="preserve"> </t>
    </r>
    <r>
      <rPr>
        <i/>
        <sz val="8"/>
        <color theme="1"/>
        <rFont val="Times New Roman"/>
        <family val="1"/>
        <charset val="186"/>
      </rPr>
      <t xml:space="preserve">RFIT-ASY-0119 (6 testai) </t>
    </r>
  </si>
  <si>
    <r>
      <t xml:space="preserve">Pirkimo sąlygų 2 priedas „Techninė specifikacija“
</t>
    </r>
    <r>
      <rPr>
        <b/>
        <sz val="11"/>
        <color theme="1"/>
        <rFont val="Aptos Narrow"/>
        <family val="2"/>
        <scheme val="minor"/>
      </rPr>
      <t xml:space="preserve">5 pirkimo dalis. </t>
    </r>
    <r>
      <rPr>
        <sz val="11"/>
        <color theme="1"/>
        <rFont val="Aptos Narrow"/>
        <family val="2"/>
        <charset val="186"/>
        <scheme val="minor"/>
      </rPr>
      <t xml:space="preserve">Infekcinių ligų sukėlėjų DNR, RNR kokybiniam ir kiekybiniam nustatymui 
REAGENTAI IR PRIEMONĖS GENOMINĖS DNR MUTACIJŲ IR INFEKCIJŲ SUKĖLĖJŲ DNR/RNR NUSTATYMUI RT-PGR METODU. RT-PGR atlikimui reagentai turi tikti ligoninės turimai Bio-Rad CFX-96 sistemai arba tiekėjo panaudai suteikiamu lygiaverčiu prietaisu nukleorūgščių išskyrimo sistema panaudai. PASIŪLYMĄ TEIKTI VISAI PIRKIMO DALIAI.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</si>
</sst>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00"/>
  </numFmts>
  <fonts count="38" x14ac:knownFonts="1">
    <font>
      <sz val="11"/>
      <color theme="1"/>
      <name val="Aptos Narrow"/>
      <family val="2"/>
      <charset val="186"/>
      <scheme val="minor"/>
    </font>
    <font>
      <sz val="10"/>
      <color theme="1"/>
      <name val="Calibri"/>
      <family val="2"/>
      <charset val="186"/>
    </font>
    <font>
      <sz val="10"/>
      <color rgb="FF000000"/>
      <name val="Times New Roman"/>
      <family val="1"/>
      <charset val="186"/>
    </font>
    <font>
      <b/>
      <sz val="10"/>
      <color rgb="FF000000"/>
      <name val="Times New Roman"/>
      <family val="1"/>
      <charset val="186"/>
    </font>
    <font>
      <i/>
      <sz val="10"/>
      <color theme="1"/>
      <name val="Times New Roman"/>
      <family val="1"/>
      <charset val="186"/>
    </font>
    <font>
      <i/>
      <sz val="10"/>
      <color rgb="FF000000"/>
      <name val="Times New Roman"/>
      <family val="1"/>
      <charset val="186"/>
    </font>
    <font>
      <i/>
      <sz val="10"/>
      <color rgb="FFFF0000"/>
      <name val="Times New Roman"/>
      <family val="1"/>
      <charset val="186"/>
    </font>
    <font>
      <sz val="10"/>
      <color theme="1"/>
      <name val="Times New Roman"/>
      <family val="1"/>
      <charset val="186"/>
    </font>
    <font>
      <sz val="11"/>
      <color theme="1"/>
      <name val="Calibri"/>
      <family val="2"/>
      <charset val="186"/>
    </font>
    <font>
      <sz val="9"/>
      <color rgb="FF000000"/>
      <name val="Times New Roman"/>
      <family val="1"/>
      <charset val="186"/>
    </font>
    <font>
      <sz val="9"/>
      <color rgb="FF000000"/>
      <name val="Calibri"/>
      <family val="2"/>
      <charset val="186"/>
    </font>
    <font>
      <i/>
      <sz val="9"/>
      <color rgb="FFFF0000"/>
      <name val="Times New Roman"/>
      <family val="1"/>
      <charset val="186"/>
    </font>
    <font>
      <sz val="8"/>
      <color rgb="FF000000"/>
      <name val="Times New Roman"/>
      <family val="1"/>
      <charset val="186"/>
    </font>
    <font>
      <sz val="9"/>
      <color theme="1"/>
      <name val="Calibri"/>
      <family val="2"/>
      <charset val="186"/>
    </font>
    <font>
      <sz val="10"/>
      <color rgb="FFFF0000"/>
      <name val="Times New Roman"/>
      <family val="1"/>
      <charset val="186"/>
    </font>
    <font>
      <i/>
      <sz val="8"/>
      <color theme="1"/>
      <name val="Times New Roman"/>
      <family val="1"/>
      <charset val="186"/>
    </font>
    <font>
      <sz val="9"/>
      <color theme="1"/>
      <name val="Times New Roman"/>
      <family val="1"/>
      <charset val="186"/>
    </font>
    <font>
      <sz val="9"/>
      <color theme="1"/>
      <name val="Aptos Narrow"/>
      <family val="2"/>
    </font>
    <font>
      <i/>
      <sz val="9"/>
      <color theme="1"/>
      <name val="Times New Roman"/>
      <family val="1"/>
      <charset val="186"/>
    </font>
    <font>
      <b/>
      <sz val="9"/>
      <color rgb="FF000000"/>
      <name val="Times New Roman"/>
      <family val="1"/>
      <charset val="186"/>
    </font>
    <font>
      <sz val="9"/>
      <color rgb="FFFF0000"/>
      <name val="Times New Roman"/>
      <family val="1"/>
      <charset val="186"/>
    </font>
    <font>
      <sz val="11"/>
      <color theme="1"/>
      <name val="Aptos Narrow"/>
      <family val="2"/>
    </font>
    <font>
      <sz val="9"/>
      <color rgb="FF000000"/>
      <name val="MS Gothic"/>
      <family val="3"/>
      <charset val="186"/>
    </font>
    <font>
      <b/>
      <sz val="10"/>
      <color theme="1"/>
      <name val="Times New Roman"/>
      <family val="1"/>
      <charset val="186"/>
    </font>
    <font>
      <sz val="8"/>
      <color theme="1"/>
      <name val="Calibri"/>
      <family val="2"/>
      <charset val="186"/>
    </font>
    <font>
      <sz val="8"/>
      <color theme="1"/>
      <name val="Times New Roman"/>
      <family val="1"/>
      <charset val="186"/>
    </font>
    <font>
      <sz val="8"/>
      <color theme="1"/>
      <name val="Aptos Narrow"/>
      <family val="2"/>
      <charset val="186"/>
    </font>
    <font>
      <b/>
      <sz val="8"/>
      <color theme="1"/>
      <name val="Times New Roman"/>
      <family val="1"/>
      <charset val="186"/>
    </font>
    <font>
      <i/>
      <sz val="8"/>
      <color rgb="FFFF0000"/>
      <name val="Times New Roman"/>
      <family val="1"/>
      <charset val="186"/>
    </font>
    <font>
      <i/>
      <sz val="8"/>
      <color rgb="FF000000"/>
      <name val="Times New Roman"/>
      <family val="1"/>
      <charset val="186"/>
    </font>
    <font>
      <b/>
      <sz val="8"/>
      <color rgb="FF000000"/>
      <name val="Times New Roman"/>
      <family val="1"/>
      <charset val="186"/>
    </font>
    <font>
      <b/>
      <i/>
      <sz val="8"/>
      <color rgb="FF000000"/>
      <name val="Times New Roman"/>
      <family val="1"/>
      <charset val="186"/>
    </font>
    <font>
      <sz val="8"/>
      <color rgb="FF000000"/>
      <name val="Calibri"/>
      <family val="2"/>
      <charset val="186"/>
    </font>
    <font>
      <b/>
      <sz val="8"/>
      <name val="Times New Roman"/>
      <family val="1"/>
      <charset val="186"/>
    </font>
    <font>
      <b/>
      <sz val="9"/>
      <color theme="1"/>
      <name val="Times New Roman"/>
      <family val="1"/>
      <charset val="186"/>
    </font>
    <font>
      <b/>
      <sz val="9"/>
      <color rgb="FF000000"/>
      <name val="Calibri"/>
      <family val="2"/>
      <charset val="186"/>
    </font>
    <font>
      <b/>
      <i/>
      <sz val="10"/>
      <color rgb="FFFF0000"/>
      <name val="Times New Roman"/>
      <family val="1"/>
      <charset val="186"/>
    </font>
    <font>
      <b/>
      <sz val="11"/>
      <color theme="1"/>
      <name val="Aptos Narrow"/>
      <family val="2"/>
      <scheme val="minor"/>
    </font>
  </fonts>
  <fills count="5">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92D05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s>
  <cellStyleXfs count="1">
    <xf numFmtId="0" fontId="0" fillId="0" borderId="0"/>
  </cellStyleXfs>
  <cellXfs count="159">
    <xf numFmtId="0" fontId="0" fillId="0" borderId="0" xfId="0"/>
    <xf numFmtId="0" fontId="4"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3"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12" fillId="0" borderId="2" xfId="0" applyFont="1" applyBorder="1" applyAlignment="1">
      <alignment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vertical="center" wrapText="1"/>
    </xf>
    <xf numFmtId="0" fontId="15" fillId="0" borderId="2" xfId="0"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xf>
    <xf numFmtId="0" fontId="3" fillId="0" borderId="6" xfId="0" applyFont="1" applyBorder="1" applyAlignment="1">
      <alignment horizontal="center" vertical="center"/>
    </xf>
    <xf numFmtId="0" fontId="12" fillId="0" borderId="3" xfId="0" applyFont="1" applyBorder="1" applyAlignment="1">
      <alignment vertical="center" wrapText="1"/>
    </xf>
    <xf numFmtId="0" fontId="2" fillId="0" borderId="2" xfId="0" applyFont="1" applyBorder="1" applyAlignment="1">
      <alignment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2" xfId="0" applyFont="1" applyBorder="1" applyAlignment="1">
      <alignment horizontal="center" vertical="center"/>
    </xf>
    <xf numFmtId="0" fontId="6"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 fillId="0" borderId="2" xfId="0" applyFont="1" applyBorder="1" applyAlignment="1">
      <alignment horizontal="center" vertical="center"/>
    </xf>
    <xf numFmtId="0" fontId="21"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applyAlignment="1">
      <alignment horizontal="center" vertical="center"/>
    </xf>
    <xf numFmtId="0" fontId="7" fillId="0" borderId="2" xfId="0" applyFont="1" applyBorder="1" applyAlignment="1">
      <alignment vertical="center" wrapText="1"/>
    </xf>
    <xf numFmtId="0" fontId="3" fillId="3" borderId="5" xfId="0" applyFont="1" applyFill="1" applyBorder="1" applyAlignment="1">
      <alignment vertical="center" wrapText="1"/>
    </xf>
    <xf numFmtId="0" fontId="6" fillId="3" borderId="5" xfId="0" applyFont="1" applyFill="1" applyBorder="1" applyAlignment="1">
      <alignment horizontal="center" vertical="center" wrapText="1"/>
    </xf>
    <xf numFmtId="0" fontId="3" fillId="3" borderId="1" xfId="0" applyFont="1" applyFill="1" applyBorder="1" applyAlignment="1">
      <alignment horizontal="center" vertical="center"/>
    </xf>
    <xf numFmtId="0" fontId="23" fillId="0" borderId="6" xfId="0" applyFont="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164" fontId="13" fillId="0" borderId="2" xfId="0" applyNumberFormat="1" applyFont="1" applyBorder="1" applyAlignment="1">
      <alignment horizontal="center" vertical="center" wrapText="1"/>
    </xf>
    <xf numFmtId="2" fontId="13" fillId="0" borderId="2" xfId="0" applyNumberFormat="1" applyFont="1" applyBorder="1" applyAlignment="1">
      <alignment horizontal="center" vertical="center" wrapText="1"/>
    </xf>
    <xf numFmtId="164" fontId="0" fillId="0" borderId="0" xfId="0" applyNumberFormat="1"/>
    <xf numFmtId="2" fontId="16" fillId="0" borderId="2"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2" fontId="0" fillId="0" borderId="0" xfId="0" applyNumberFormat="1" applyAlignment="1">
      <alignment horizontal="center" vertical="center"/>
    </xf>
    <xf numFmtId="2" fontId="0" fillId="0" borderId="0" xfId="0" applyNumberFormat="1"/>
    <xf numFmtId="165" fontId="17" fillId="0" borderId="9" xfId="0" applyNumberFormat="1" applyFont="1" applyBorder="1" applyAlignment="1">
      <alignment horizontal="center" vertical="center" wrapText="1"/>
    </xf>
    <xf numFmtId="2" fontId="17" fillId="0" borderId="9" xfId="0" applyNumberFormat="1" applyFont="1" applyBorder="1" applyAlignment="1">
      <alignment horizontal="center" vertical="center" wrapText="1"/>
    </xf>
    <xf numFmtId="2" fontId="16" fillId="0" borderId="6"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2" fontId="25"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6" fillId="0" borderId="2" xfId="0" applyFont="1" applyBorder="1" applyAlignment="1">
      <alignment horizontal="center" vertical="center" wrapText="1"/>
    </xf>
    <xf numFmtId="2" fontId="26" fillId="0" borderId="2" xfId="0" applyNumberFormat="1" applyFont="1" applyBorder="1" applyAlignment="1">
      <alignment horizontal="center" vertical="center" wrapText="1"/>
    </xf>
    <xf numFmtId="2" fontId="15"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2" fontId="26" fillId="0" borderId="9" xfId="0" applyNumberFormat="1" applyFont="1" applyBorder="1" applyAlignment="1">
      <alignment horizontal="center" vertical="center" wrapText="1"/>
    </xf>
    <xf numFmtId="2" fontId="25" fillId="0" borderId="6" xfId="0" applyNumberFormat="1" applyFont="1" applyBorder="1" applyAlignment="1">
      <alignment horizontal="center" vertical="center" wrapText="1"/>
    </xf>
    <xf numFmtId="0" fontId="27" fillId="3" borderId="6" xfId="0" applyFont="1" applyFill="1" applyBorder="1" applyAlignment="1">
      <alignment horizontal="center" vertical="center"/>
    </xf>
    <xf numFmtId="0" fontId="27" fillId="3" borderId="2" xfId="0" applyFont="1" applyFill="1" applyBorder="1" applyAlignment="1">
      <alignment vertical="center" wrapText="1"/>
    </xf>
    <xf numFmtId="0" fontId="28" fillId="3" borderId="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8" fillId="0" borderId="2" xfId="0" applyFont="1" applyBorder="1" applyAlignment="1">
      <alignment horizontal="center" vertical="center" wrapText="1"/>
    </xf>
    <xf numFmtId="2" fontId="24" fillId="0" borderId="9" xfId="0" applyNumberFormat="1" applyFont="1" applyBorder="1" applyAlignment="1">
      <alignment horizontal="center" vertical="center" wrapText="1"/>
    </xf>
    <xf numFmtId="2" fontId="24" fillId="0" borderId="2" xfId="0" applyNumberFormat="1" applyFont="1" applyBorder="1" applyAlignment="1">
      <alignment horizontal="center" vertical="center" wrapText="1"/>
    </xf>
    <xf numFmtId="0" fontId="30" fillId="3" borderId="6" xfId="0" applyFont="1" applyFill="1" applyBorder="1" applyAlignment="1">
      <alignment horizontal="center" vertical="center"/>
    </xf>
    <xf numFmtId="0" fontId="31" fillId="3" borderId="2" xfId="0" applyFont="1" applyFill="1" applyBorder="1" applyAlignment="1">
      <alignment vertical="center" wrapText="1"/>
    </xf>
    <xf numFmtId="0" fontId="30" fillId="0" borderId="6" xfId="0" applyFont="1" applyBorder="1" applyAlignment="1">
      <alignment horizontal="center" vertical="center"/>
    </xf>
    <xf numFmtId="0" fontId="25" fillId="0" borderId="2" xfId="0" applyFont="1" applyBorder="1" applyAlignment="1">
      <alignment horizontal="center" vertical="center"/>
    </xf>
    <xf numFmtId="0" fontId="30" fillId="3" borderId="2" xfId="0" applyFont="1" applyFill="1" applyBorder="1" applyAlignment="1">
      <alignment vertical="center" wrapText="1"/>
    </xf>
    <xf numFmtId="0" fontId="30" fillId="0" borderId="2" xfId="0" applyFont="1" applyBorder="1" applyAlignment="1">
      <alignment horizontal="right" vertical="center" wrapText="1"/>
    </xf>
    <xf numFmtId="0" fontId="12" fillId="0" borderId="2" xfId="0" applyFont="1" applyBorder="1" applyAlignment="1">
      <alignment horizontal="center" vertical="center"/>
    </xf>
    <xf numFmtId="2" fontId="19" fillId="4"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33" fillId="0" borderId="2" xfId="0" applyFont="1" applyBorder="1" applyAlignment="1">
      <alignment horizontal="center" vertical="center" wrapText="1"/>
    </xf>
    <xf numFmtId="0" fontId="34" fillId="3" borderId="2" xfId="0" applyFont="1" applyFill="1" applyBorder="1" applyAlignment="1">
      <alignment horizontal="center" vertical="center" wrapText="1"/>
    </xf>
    <xf numFmtId="166" fontId="34" fillId="3" borderId="2" xfId="0" applyNumberFormat="1" applyFont="1" applyFill="1" applyBorder="1" applyAlignment="1">
      <alignment horizontal="center" vertical="center" wrapText="1"/>
    </xf>
    <xf numFmtId="2" fontId="34" fillId="4" borderId="2" xfId="0" applyNumberFormat="1" applyFont="1" applyFill="1" applyBorder="1" applyAlignment="1">
      <alignment horizontal="center" vertical="center" wrapText="1"/>
    </xf>
    <xf numFmtId="0" fontId="34" fillId="3" borderId="5" xfId="0" applyFont="1" applyFill="1" applyBorder="1" applyAlignment="1">
      <alignment horizontal="center" vertical="center" wrapText="1"/>
    </xf>
    <xf numFmtId="2" fontId="34" fillId="4" borderId="5" xfId="0"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2" fontId="35" fillId="4"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165" fontId="19"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165" fontId="23" fillId="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23" fillId="3" borderId="2" xfId="0" applyFont="1" applyFill="1" applyBorder="1" applyAlignment="1">
      <alignment horizontal="center" vertical="center" wrapText="1"/>
    </xf>
    <xf numFmtId="2" fontId="23" fillId="4" borderId="2" xfId="0" applyNumberFormat="1" applyFont="1" applyFill="1" applyBorder="1" applyAlignment="1">
      <alignment horizontal="center" vertical="center" wrapText="1"/>
    </xf>
    <xf numFmtId="0" fontId="27" fillId="3" borderId="2" xfId="0" applyFont="1" applyFill="1" applyBorder="1" applyAlignment="1">
      <alignment horizontal="center" vertical="center"/>
    </xf>
    <xf numFmtId="0" fontId="27" fillId="3" borderId="2" xfId="0" applyFont="1" applyFill="1" applyBorder="1" applyAlignment="1">
      <alignment horizontal="center" vertical="center" wrapText="1"/>
    </xf>
    <xf numFmtId="2" fontId="27" fillId="4"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6" fillId="3" borderId="2" xfId="0" applyFont="1" applyFill="1" applyBorder="1" applyAlignment="1">
      <alignment horizontal="center" vertical="center" wrapText="1"/>
    </xf>
    <xf numFmtId="2" fontId="33" fillId="4" borderId="2" xfId="0" applyNumberFormat="1" applyFont="1" applyFill="1" applyBorder="1" applyAlignment="1">
      <alignment horizontal="center" vertical="center" wrapText="1"/>
    </xf>
    <xf numFmtId="0" fontId="23" fillId="3" borderId="2" xfId="0" applyFont="1" applyFill="1" applyBorder="1" applyAlignment="1">
      <alignment horizontal="center" vertical="center"/>
    </xf>
    <xf numFmtId="2" fontId="27" fillId="3" borderId="2" xfId="0" applyNumberFormat="1" applyFont="1" applyFill="1" applyBorder="1" applyAlignment="1">
      <alignment horizontal="center" vertical="center" wrapText="1"/>
    </xf>
    <xf numFmtId="164" fontId="27" fillId="4" borderId="2" xfId="0" applyNumberFormat="1"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0" fillId="0" borderId="9" xfId="0" applyBorder="1" applyAlignment="1">
      <alignment horizontal="left"/>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6" xfId="0" applyFont="1" applyFill="1" applyBorder="1" applyAlignment="1">
      <alignment horizontal="center" vertical="center" wrapText="1"/>
    </xf>
    <xf numFmtId="2" fontId="27" fillId="4" borderId="7" xfId="0" applyNumberFormat="1" applyFont="1" applyFill="1" applyBorder="1" applyAlignment="1">
      <alignment horizontal="center" vertical="center" wrapText="1"/>
    </xf>
    <xf numFmtId="2" fontId="27" fillId="4" borderId="6" xfId="0" applyNumberFormat="1"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vertical="center" wrapText="1"/>
    </xf>
    <xf numFmtId="0" fontId="30" fillId="3" borderId="6" xfId="0" applyFont="1" applyFill="1" applyBorder="1" applyAlignment="1">
      <alignment vertical="center" wrapText="1"/>
    </xf>
    <xf numFmtId="0" fontId="27" fillId="3" borderId="7" xfId="0" applyFont="1" applyFill="1" applyBorder="1" applyAlignment="1">
      <alignment horizontal="center" vertical="center"/>
    </xf>
    <xf numFmtId="0" fontId="27" fillId="3" borderId="6" xfId="0" applyFont="1" applyFill="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horizontal="center" vertical="center"/>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6" xfId="0" applyFont="1" applyBorder="1" applyAlignment="1">
      <alignmen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2" fontId="15" fillId="0" borderId="7" xfId="0" applyNumberFormat="1" applyFont="1" applyBorder="1" applyAlignment="1">
      <alignment horizontal="center" vertical="center" wrapText="1"/>
    </xf>
    <xf numFmtId="2" fontId="15" fillId="0" borderId="8" xfId="0" applyNumberFormat="1" applyFont="1" applyBorder="1" applyAlignment="1">
      <alignment horizontal="center" vertical="center" wrapText="1"/>
    </xf>
    <xf numFmtId="2" fontId="15" fillId="0" borderId="6"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2" fontId="16" fillId="0" borderId="7" xfId="0" applyNumberFormat="1" applyFont="1" applyBorder="1" applyAlignment="1">
      <alignment horizontal="center" vertical="center" wrapText="1"/>
    </xf>
    <xf numFmtId="2" fontId="16" fillId="0" borderId="6" xfId="0" applyNumberFormat="1" applyFont="1" applyBorder="1" applyAlignment="1">
      <alignment horizontal="center"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5FB2-F358-4DE6-8FA6-7C50552D1EDA}">
  <dimension ref="A1:M159"/>
  <sheetViews>
    <sheetView tabSelected="1" zoomScaleNormal="100" workbookViewId="0">
      <selection activeCell="C4" sqref="C4"/>
    </sheetView>
  </sheetViews>
  <sheetFormatPr defaultRowHeight="14.4" x14ac:dyDescent="0.3"/>
  <cols>
    <col min="1" max="1" width="8.88671875" style="12"/>
    <col min="2" max="2" width="57.109375" customWidth="1"/>
    <col min="3" max="3" width="19.33203125" customWidth="1"/>
    <col min="4" max="4" width="20.88671875" customWidth="1"/>
    <col min="5" max="5" width="10.109375" customWidth="1"/>
    <col min="6" max="6" width="14.77734375" customWidth="1"/>
    <col min="7" max="7" width="15.5546875" customWidth="1"/>
    <col min="9" max="9" width="12" customWidth="1"/>
    <col min="10" max="10" width="14" customWidth="1"/>
    <col min="11" max="11" width="29.5546875" customWidth="1"/>
  </cols>
  <sheetData>
    <row r="1" spans="1:13" x14ac:dyDescent="0.3">
      <c r="A1" s="114" t="s">
        <v>237</v>
      </c>
      <c r="B1" s="115"/>
      <c r="C1" s="115"/>
      <c r="D1" s="115"/>
      <c r="E1" s="115"/>
      <c r="F1" s="115"/>
      <c r="G1" s="115"/>
      <c r="H1" s="115"/>
      <c r="I1" s="115"/>
      <c r="J1" s="115"/>
      <c r="K1" s="115"/>
    </row>
    <row r="2" spans="1:13" x14ac:dyDescent="0.3">
      <c r="A2" s="115"/>
      <c r="B2" s="115"/>
      <c r="C2" s="115"/>
      <c r="D2" s="115"/>
      <c r="E2" s="115"/>
      <c r="F2" s="115"/>
      <c r="G2" s="115"/>
      <c r="H2" s="115"/>
      <c r="I2" s="115"/>
      <c r="J2" s="115"/>
      <c r="K2" s="115"/>
    </row>
    <row r="3" spans="1:13" ht="48.6" customHeight="1" thickBot="1" x14ac:dyDescent="0.35">
      <c r="A3" s="116"/>
      <c r="B3" s="116"/>
      <c r="C3" s="116"/>
      <c r="D3" s="116"/>
      <c r="E3" s="116"/>
      <c r="F3" s="116"/>
      <c r="G3" s="116"/>
      <c r="H3" s="116"/>
      <c r="I3" s="116"/>
      <c r="J3" s="116"/>
      <c r="K3" s="116"/>
    </row>
    <row r="4" spans="1:13" ht="66" x14ac:dyDescent="0.3">
      <c r="A4" s="151" t="s">
        <v>21</v>
      </c>
      <c r="B4" s="157" t="s">
        <v>22</v>
      </c>
      <c r="C4" s="2" t="s">
        <v>230</v>
      </c>
      <c r="D4" s="2" t="s">
        <v>58</v>
      </c>
      <c r="E4" s="151" t="s">
        <v>23</v>
      </c>
      <c r="F4" s="151" t="s">
        <v>24</v>
      </c>
      <c r="G4" s="151" t="s">
        <v>25</v>
      </c>
      <c r="H4" s="151" t="s">
        <v>26</v>
      </c>
      <c r="I4" s="151" t="s">
        <v>27</v>
      </c>
      <c r="J4" s="151" t="s">
        <v>28</v>
      </c>
      <c r="K4" s="151" t="s">
        <v>29</v>
      </c>
    </row>
    <row r="5" spans="1:13" ht="15" thickBot="1" x14ac:dyDescent="0.35">
      <c r="A5" s="152"/>
      <c r="B5" s="158"/>
      <c r="C5" s="3"/>
      <c r="D5" s="3"/>
      <c r="E5" s="152"/>
      <c r="F5" s="152"/>
      <c r="G5" s="152"/>
      <c r="H5" s="152"/>
      <c r="I5" s="152"/>
      <c r="J5" s="152"/>
      <c r="K5" s="152"/>
    </row>
    <row r="6" spans="1:13" ht="15" thickBot="1" x14ac:dyDescent="0.35">
      <c r="A6" s="13">
        <v>1</v>
      </c>
      <c r="B6" s="4" t="s">
        <v>8</v>
      </c>
      <c r="C6" s="23">
        <v>600</v>
      </c>
      <c r="D6" s="94">
        <f>D7/C6</f>
        <v>14.742000000000001</v>
      </c>
      <c r="E6" s="94" t="s">
        <v>17</v>
      </c>
      <c r="F6" s="94" t="s">
        <v>17</v>
      </c>
      <c r="G6" s="94" t="s">
        <v>17</v>
      </c>
      <c r="H6" s="94">
        <v>5</v>
      </c>
      <c r="I6" s="94" t="s">
        <v>17</v>
      </c>
      <c r="J6" s="95">
        <f>D6*C6</f>
        <v>8845.2000000000007</v>
      </c>
      <c r="K6" s="5" t="s">
        <v>30</v>
      </c>
    </row>
    <row r="7" spans="1:13" ht="133.19999999999999" thickBot="1" x14ac:dyDescent="0.35">
      <c r="A7" s="14"/>
      <c r="B7" s="6" t="s">
        <v>31</v>
      </c>
      <c r="C7" s="7" t="s">
        <v>17</v>
      </c>
      <c r="D7" s="58">
        <f>J8+J9+J10+J11+J12+J13+J14+J15+J16</f>
        <v>8845.2000000000007</v>
      </c>
      <c r="E7" s="8" t="s">
        <v>17</v>
      </c>
      <c r="F7" s="8" t="s">
        <v>17</v>
      </c>
      <c r="G7" s="8" t="s">
        <v>17</v>
      </c>
      <c r="H7" s="8" t="s">
        <v>17</v>
      </c>
      <c r="I7" s="8" t="s">
        <v>17</v>
      </c>
      <c r="J7" s="8" t="s">
        <v>17</v>
      </c>
      <c r="K7" s="9" t="s">
        <v>17</v>
      </c>
    </row>
    <row r="8" spans="1:13" ht="21" thickBot="1" x14ac:dyDescent="0.35">
      <c r="A8" s="14" t="s">
        <v>32</v>
      </c>
      <c r="B8" s="10" t="s">
        <v>0</v>
      </c>
      <c r="C8" s="8" t="s">
        <v>17</v>
      </c>
      <c r="D8" s="8" t="s">
        <v>17</v>
      </c>
      <c r="E8" s="8" t="s">
        <v>33</v>
      </c>
      <c r="F8" s="8">
        <v>7</v>
      </c>
      <c r="G8" s="47">
        <v>720</v>
      </c>
      <c r="H8" s="8">
        <v>5</v>
      </c>
      <c r="I8" s="48">
        <v>756</v>
      </c>
      <c r="J8" s="48">
        <f>I8*F8</f>
        <v>5292</v>
      </c>
      <c r="K8" s="11" t="s">
        <v>34</v>
      </c>
      <c r="L8" s="49"/>
      <c r="M8" s="49"/>
    </row>
    <row r="9" spans="1:13" ht="21" thickBot="1" x14ac:dyDescent="0.35">
      <c r="A9" s="14" t="s">
        <v>35</v>
      </c>
      <c r="B9" s="10" t="s">
        <v>1</v>
      </c>
      <c r="C9" s="8" t="s">
        <v>17</v>
      </c>
      <c r="D9" s="8" t="s">
        <v>17</v>
      </c>
      <c r="E9" s="8" t="s">
        <v>36</v>
      </c>
      <c r="F9" s="8">
        <v>0.2</v>
      </c>
      <c r="G9" s="47">
        <v>300</v>
      </c>
      <c r="H9" s="8">
        <v>5</v>
      </c>
      <c r="I9" s="48">
        <v>315</v>
      </c>
      <c r="J9" s="48">
        <f t="shared" ref="J9:J16" si="0">I9*F9</f>
        <v>63</v>
      </c>
      <c r="K9" s="11" t="s">
        <v>37</v>
      </c>
      <c r="L9" s="49"/>
      <c r="M9" s="49"/>
    </row>
    <row r="10" spans="1:13" ht="21" thickBot="1" x14ac:dyDescent="0.35">
      <c r="A10" s="14" t="s">
        <v>38</v>
      </c>
      <c r="B10" s="10" t="s">
        <v>39</v>
      </c>
      <c r="C10" s="8" t="s">
        <v>17</v>
      </c>
      <c r="D10" s="8" t="s">
        <v>17</v>
      </c>
      <c r="E10" s="8" t="s">
        <v>40</v>
      </c>
      <c r="F10" s="8">
        <v>0.1</v>
      </c>
      <c r="G10" s="47">
        <v>210</v>
      </c>
      <c r="H10" s="8">
        <v>5</v>
      </c>
      <c r="I10" s="48">
        <v>220.5</v>
      </c>
      <c r="J10" s="48">
        <f t="shared" si="0"/>
        <v>22.05</v>
      </c>
      <c r="K10" s="11" t="s">
        <v>41</v>
      </c>
      <c r="L10" s="49"/>
      <c r="M10" s="49"/>
    </row>
    <row r="11" spans="1:13" ht="21" thickBot="1" x14ac:dyDescent="0.35">
      <c r="A11" s="14" t="s">
        <v>42</v>
      </c>
      <c r="B11" s="10" t="s">
        <v>2</v>
      </c>
      <c r="C11" s="8" t="s">
        <v>17</v>
      </c>
      <c r="D11" s="8" t="s">
        <v>17</v>
      </c>
      <c r="E11" s="8" t="s">
        <v>43</v>
      </c>
      <c r="F11" s="8">
        <v>2</v>
      </c>
      <c r="G11" s="47">
        <v>700</v>
      </c>
      <c r="H11" s="8">
        <v>5</v>
      </c>
      <c r="I11" s="48">
        <v>735</v>
      </c>
      <c r="J11" s="48">
        <f t="shared" si="0"/>
        <v>1470</v>
      </c>
      <c r="K11" s="11" t="s">
        <v>44</v>
      </c>
      <c r="L11" s="49"/>
      <c r="M11" s="49"/>
    </row>
    <row r="12" spans="1:13" ht="21" thickBot="1" x14ac:dyDescent="0.35">
      <c r="A12" s="14" t="s">
        <v>45</v>
      </c>
      <c r="B12" s="10" t="s">
        <v>3</v>
      </c>
      <c r="C12" s="8" t="s">
        <v>17</v>
      </c>
      <c r="D12" s="8" t="s">
        <v>17</v>
      </c>
      <c r="E12" s="8" t="s">
        <v>40</v>
      </c>
      <c r="F12" s="8">
        <v>0.1</v>
      </c>
      <c r="G12" s="47">
        <v>270</v>
      </c>
      <c r="H12" s="8">
        <v>5</v>
      </c>
      <c r="I12" s="48">
        <v>283.5</v>
      </c>
      <c r="J12" s="48">
        <f t="shared" si="0"/>
        <v>28.35</v>
      </c>
      <c r="K12" s="11" t="s">
        <v>46</v>
      </c>
      <c r="L12" s="49"/>
      <c r="M12" s="49"/>
    </row>
    <row r="13" spans="1:13" ht="21" thickBot="1" x14ac:dyDescent="0.35">
      <c r="A13" s="14" t="s">
        <v>47</v>
      </c>
      <c r="B13" s="10" t="s">
        <v>4</v>
      </c>
      <c r="C13" s="8" t="s">
        <v>17</v>
      </c>
      <c r="D13" s="8" t="s">
        <v>17</v>
      </c>
      <c r="E13" s="8" t="s">
        <v>48</v>
      </c>
      <c r="F13" s="8">
        <v>0.2</v>
      </c>
      <c r="G13" s="47">
        <v>600</v>
      </c>
      <c r="H13" s="8">
        <v>5</v>
      </c>
      <c r="I13" s="48">
        <v>630</v>
      </c>
      <c r="J13" s="48">
        <f t="shared" si="0"/>
        <v>126</v>
      </c>
      <c r="K13" s="11" t="s">
        <v>49</v>
      </c>
      <c r="L13" s="49"/>
      <c r="M13" s="49"/>
    </row>
    <row r="14" spans="1:13" ht="21" thickBot="1" x14ac:dyDescent="0.35">
      <c r="A14" s="14" t="s">
        <v>50</v>
      </c>
      <c r="B14" s="10" t="s">
        <v>5</v>
      </c>
      <c r="C14" s="8" t="s">
        <v>17</v>
      </c>
      <c r="D14" s="8" t="s">
        <v>17</v>
      </c>
      <c r="E14" s="8" t="s">
        <v>51</v>
      </c>
      <c r="F14" s="8">
        <v>1</v>
      </c>
      <c r="G14" s="47">
        <v>500</v>
      </c>
      <c r="H14" s="8">
        <v>5</v>
      </c>
      <c r="I14" s="48">
        <v>525</v>
      </c>
      <c r="J14" s="48">
        <f t="shared" si="0"/>
        <v>525</v>
      </c>
      <c r="K14" s="11" t="s">
        <v>52</v>
      </c>
      <c r="L14" s="49"/>
      <c r="M14" s="49"/>
    </row>
    <row r="15" spans="1:13" ht="21" thickBot="1" x14ac:dyDescent="0.35">
      <c r="A15" s="14" t="s">
        <v>53</v>
      </c>
      <c r="B15" s="10" t="s">
        <v>6</v>
      </c>
      <c r="C15" s="8" t="s">
        <v>17</v>
      </c>
      <c r="D15" s="8" t="s">
        <v>17</v>
      </c>
      <c r="E15" s="8" t="s">
        <v>54</v>
      </c>
      <c r="F15" s="8">
        <v>0.1</v>
      </c>
      <c r="G15" s="47">
        <v>210</v>
      </c>
      <c r="H15" s="8">
        <v>5</v>
      </c>
      <c r="I15" s="48">
        <v>220.5</v>
      </c>
      <c r="J15" s="48">
        <f t="shared" si="0"/>
        <v>22.05</v>
      </c>
      <c r="K15" s="11" t="s">
        <v>55</v>
      </c>
      <c r="L15" s="49"/>
      <c r="M15" s="49"/>
    </row>
    <row r="16" spans="1:13" ht="31.2" thickBot="1" x14ac:dyDescent="0.35">
      <c r="A16" s="14" t="s">
        <v>56</v>
      </c>
      <c r="B16" s="10" t="s">
        <v>7</v>
      </c>
      <c r="C16" s="8" t="s">
        <v>17</v>
      </c>
      <c r="D16" s="8" t="s">
        <v>17</v>
      </c>
      <c r="E16" s="8" t="s">
        <v>36</v>
      </c>
      <c r="F16" s="8">
        <v>13</v>
      </c>
      <c r="G16" s="47">
        <v>95</v>
      </c>
      <c r="H16" s="8">
        <v>5</v>
      </c>
      <c r="I16" s="48">
        <v>99.75</v>
      </c>
      <c r="J16" s="48">
        <f t="shared" si="0"/>
        <v>1296.75</v>
      </c>
      <c r="K16" s="11" t="s">
        <v>57</v>
      </c>
      <c r="L16" s="49"/>
      <c r="M16" s="49"/>
    </row>
    <row r="17" spans="1:13" ht="15" thickBot="1" x14ac:dyDescent="0.35">
      <c r="A17" s="40">
        <v>2</v>
      </c>
      <c r="B17" s="38" t="s">
        <v>9</v>
      </c>
      <c r="C17" s="92">
        <v>200</v>
      </c>
      <c r="D17" s="92">
        <f>D18/C17</f>
        <v>57.875999999999998</v>
      </c>
      <c r="E17" s="92" t="s">
        <v>17</v>
      </c>
      <c r="F17" s="92" t="s">
        <v>17</v>
      </c>
      <c r="G17" s="92" t="s">
        <v>17</v>
      </c>
      <c r="H17" s="92">
        <v>5</v>
      </c>
      <c r="I17" s="92" t="s">
        <v>17</v>
      </c>
      <c r="J17" s="93">
        <f>D17*C17</f>
        <v>11575.199999999999</v>
      </c>
      <c r="K17" s="39"/>
      <c r="L17" s="49"/>
      <c r="M17" s="49"/>
    </row>
    <row r="18" spans="1:13" ht="193.8" x14ac:dyDescent="0.3">
      <c r="A18" s="153"/>
      <c r="B18" s="15" t="s">
        <v>59</v>
      </c>
      <c r="C18" s="129"/>
      <c r="D18" s="155">
        <f>J20+J21+J22+J23+J24+J25+J26+J27+J28</f>
        <v>11575.199999999999</v>
      </c>
      <c r="E18" s="129"/>
      <c r="F18" s="129"/>
      <c r="G18" s="129"/>
      <c r="H18" s="129"/>
      <c r="I18" s="129"/>
      <c r="J18" s="129"/>
      <c r="K18" s="131"/>
    </row>
    <row r="19" spans="1:13" ht="21" thickBot="1" x14ac:dyDescent="0.35">
      <c r="A19" s="154"/>
      <c r="B19" s="6" t="s">
        <v>60</v>
      </c>
      <c r="C19" s="130"/>
      <c r="D19" s="156"/>
      <c r="E19" s="130"/>
      <c r="F19" s="130"/>
      <c r="G19" s="130"/>
      <c r="H19" s="130"/>
      <c r="I19" s="130"/>
      <c r="J19" s="130"/>
      <c r="K19" s="132"/>
    </row>
    <row r="20" spans="1:13" ht="51.6" thickBot="1" x14ac:dyDescent="0.35">
      <c r="A20" s="14" t="s">
        <v>61</v>
      </c>
      <c r="B20" s="16" t="s">
        <v>62</v>
      </c>
      <c r="C20" s="17" t="s">
        <v>17</v>
      </c>
      <c r="D20" s="17" t="s">
        <v>17</v>
      </c>
      <c r="E20" s="17" t="s">
        <v>33</v>
      </c>
      <c r="F20" s="18">
        <v>2.5</v>
      </c>
      <c r="G20" s="50">
        <v>3880</v>
      </c>
      <c r="H20" s="17">
        <v>5</v>
      </c>
      <c r="I20" s="50">
        <v>4074</v>
      </c>
      <c r="J20" s="52">
        <f>I20*F20</f>
        <v>10185</v>
      </c>
      <c r="K20" s="11" t="s">
        <v>63</v>
      </c>
      <c r="L20" s="53"/>
      <c r="M20" s="53"/>
    </row>
    <row r="21" spans="1:13" ht="21" thickBot="1" x14ac:dyDescent="0.35">
      <c r="A21" s="14" t="s">
        <v>64</v>
      </c>
      <c r="B21" s="10" t="s">
        <v>1</v>
      </c>
      <c r="C21" s="8" t="s">
        <v>17</v>
      </c>
      <c r="D21" s="8" t="s">
        <v>17</v>
      </c>
      <c r="E21" s="8" t="s">
        <v>36</v>
      </c>
      <c r="F21" s="18">
        <v>0.1</v>
      </c>
      <c r="G21" s="51">
        <v>300</v>
      </c>
      <c r="H21" s="8">
        <v>5</v>
      </c>
      <c r="I21" s="51">
        <v>315</v>
      </c>
      <c r="J21" s="52">
        <f t="shared" ref="J21:J28" si="1">I21*F21</f>
        <v>31.5</v>
      </c>
      <c r="K21" s="11" t="s">
        <v>37</v>
      </c>
      <c r="L21" s="53"/>
      <c r="M21" s="53"/>
    </row>
    <row r="22" spans="1:13" ht="21" thickBot="1" x14ac:dyDescent="0.35">
      <c r="A22" s="14" t="s">
        <v>65</v>
      </c>
      <c r="B22" s="10" t="s">
        <v>39</v>
      </c>
      <c r="C22" s="8" t="s">
        <v>17</v>
      </c>
      <c r="D22" s="8" t="s">
        <v>17</v>
      </c>
      <c r="E22" s="8" t="s">
        <v>40</v>
      </c>
      <c r="F22" s="18">
        <v>0.1</v>
      </c>
      <c r="G22" s="51">
        <v>210</v>
      </c>
      <c r="H22" s="8">
        <v>5</v>
      </c>
      <c r="I22" s="51">
        <v>220.5</v>
      </c>
      <c r="J22" s="52">
        <f t="shared" si="1"/>
        <v>22.05</v>
      </c>
      <c r="K22" s="11" t="s">
        <v>41</v>
      </c>
      <c r="L22" s="53"/>
      <c r="M22" s="53"/>
    </row>
    <row r="23" spans="1:13" ht="21" thickBot="1" x14ac:dyDescent="0.35">
      <c r="A23" s="14" t="s">
        <v>66</v>
      </c>
      <c r="B23" s="10" t="s">
        <v>2</v>
      </c>
      <c r="C23" s="8" t="s">
        <v>17</v>
      </c>
      <c r="D23" s="8" t="s">
        <v>17</v>
      </c>
      <c r="E23" s="8" t="s">
        <v>43</v>
      </c>
      <c r="F23" s="18">
        <v>0.7</v>
      </c>
      <c r="G23" s="51">
        <v>700</v>
      </c>
      <c r="H23" s="8">
        <v>5</v>
      </c>
      <c r="I23" s="51">
        <v>735</v>
      </c>
      <c r="J23" s="52">
        <f t="shared" si="1"/>
        <v>514.5</v>
      </c>
      <c r="K23" s="11" t="s">
        <v>44</v>
      </c>
      <c r="L23" s="53"/>
      <c r="M23" s="53"/>
    </row>
    <row r="24" spans="1:13" ht="21" thickBot="1" x14ac:dyDescent="0.35">
      <c r="A24" s="14" t="s">
        <v>67</v>
      </c>
      <c r="B24" s="10" t="s">
        <v>3</v>
      </c>
      <c r="C24" s="8" t="s">
        <v>17</v>
      </c>
      <c r="D24" s="8" t="s">
        <v>17</v>
      </c>
      <c r="E24" s="8" t="s">
        <v>40</v>
      </c>
      <c r="F24" s="18">
        <v>0.1</v>
      </c>
      <c r="G24" s="51">
        <v>270</v>
      </c>
      <c r="H24" s="8">
        <v>5</v>
      </c>
      <c r="I24" s="51">
        <v>283.5</v>
      </c>
      <c r="J24" s="52">
        <f t="shared" si="1"/>
        <v>28.35</v>
      </c>
      <c r="K24" s="11" t="s">
        <v>46</v>
      </c>
      <c r="L24" s="53"/>
      <c r="M24" s="53"/>
    </row>
    <row r="25" spans="1:13" ht="21" thickBot="1" x14ac:dyDescent="0.35">
      <c r="A25" s="14" t="s">
        <v>68</v>
      </c>
      <c r="B25" s="10" t="s">
        <v>4</v>
      </c>
      <c r="C25" s="8" t="s">
        <v>17</v>
      </c>
      <c r="D25" s="8" t="s">
        <v>17</v>
      </c>
      <c r="E25" s="8" t="s">
        <v>48</v>
      </c>
      <c r="F25" s="18">
        <v>0.1</v>
      </c>
      <c r="G25" s="51">
        <v>600</v>
      </c>
      <c r="H25" s="8">
        <v>5</v>
      </c>
      <c r="I25" s="51">
        <v>630</v>
      </c>
      <c r="J25" s="52">
        <f t="shared" si="1"/>
        <v>63</v>
      </c>
      <c r="K25" s="11" t="s">
        <v>49</v>
      </c>
      <c r="L25" s="53"/>
      <c r="M25" s="53"/>
    </row>
    <row r="26" spans="1:13" ht="21" thickBot="1" x14ac:dyDescent="0.35">
      <c r="A26" s="14" t="s">
        <v>69</v>
      </c>
      <c r="B26" s="10" t="s">
        <v>5</v>
      </c>
      <c r="C26" s="8" t="s">
        <v>17</v>
      </c>
      <c r="D26" s="8" t="s">
        <v>17</v>
      </c>
      <c r="E26" s="8" t="s">
        <v>51</v>
      </c>
      <c r="F26" s="18">
        <v>0.4</v>
      </c>
      <c r="G26" s="51">
        <v>500</v>
      </c>
      <c r="H26" s="8">
        <v>5</v>
      </c>
      <c r="I26" s="51">
        <v>525</v>
      </c>
      <c r="J26" s="52">
        <f t="shared" si="1"/>
        <v>210</v>
      </c>
      <c r="K26" s="11" t="s">
        <v>52</v>
      </c>
      <c r="L26" s="53"/>
      <c r="M26" s="53"/>
    </row>
    <row r="27" spans="1:13" ht="21" thickBot="1" x14ac:dyDescent="0.35">
      <c r="A27" s="14" t="s">
        <v>70</v>
      </c>
      <c r="B27" s="10" t="s">
        <v>6</v>
      </c>
      <c r="C27" s="8" t="s">
        <v>17</v>
      </c>
      <c r="D27" s="8" t="s">
        <v>17</v>
      </c>
      <c r="E27" s="8" t="s">
        <v>54</v>
      </c>
      <c r="F27" s="18">
        <v>0.1</v>
      </c>
      <c r="G27" s="51">
        <v>210</v>
      </c>
      <c r="H27" s="8">
        <v>5</v>
      </c>
      <c r="I27" s="51">
        <v>220.5</v>
      </c>
      <c r="J27" s="52">
        <f t="shared" si="1"/>
        <v>22.05</v>
      </c>
      <c r="K27" s="11" t="s">
        <v>55</v>
      </c>
      <c r="L27" s="53"/>
      <c r="M27" s="53"/>
    </row>
    <row r="28" spans="1:13" ht="31.2" thickBot="1" x14ac:dyDescent="0.35">
      <c r="A28" s="14" t="s">
        <v>71</v>
      </c>
      <c r="B28" s="10" t="s">
        <v>7</v>
      </c>
      <c r="C28" s="8" t="s">
        <v>17</v>
      </c>
      <c r="D28" s="8" t="s">
        <v>17</v>
      </c>
      <c r="E28" s="8" t="s">
        <v>36</v>
      </c>
      <c r="F28" s="18">
        <v>5</v>
      </c>
      <c r="G28" s="51">
        <v>95</v>
      </c>
      <c r="H28" s="8">
        <v>5</v>
      </c>
      <c r="I28" s="51">
        <v>99.75</v>
      </c>
      <c r="J28" s="52">
        <f t="shared" si="1"/>
        <v>498.75</v>
      </c>
      <c r="K28" s="11" t="s">
        <v>57</v>
      </c>
      <c r="L28" s="53"/>
      <c r="M28" s="53"/>
    </row>
    <row r="29" spans="1:13" ht="15" thickBot="1" x14ac:dyDescent="0.35">
      <c r="A29" s="42">
        <v>3</v>
      </c>
      <c r="B29" s="43" t="s">
        <v>10</v>
      </c>
      <c r="C29" s="89">
        <v>300</v>
      </c>
      <c r="D29" s="90">
        <f>D30/C29</f>
        <v>13.314</v>
      </c>
      <c r="E29" s="89" t="s">
        <v>17</v>
      </c>
      <c r="F29" s="89" t="s">
        <v>17</v>
      </c>
      <c r="G29" s="89" t="s">
        <v>17</v>
      </c>
      <c r="H29" s="89">
        <v>5</v>
      </c>
      <c r="I29" s="89" t="s">
        <v>17</v>
      </c>
      <c r="J29" s="91">
        <f>D29*C29</f>
        <v>3994.2</v>
      </c>
      <c r="K29" s="44" t="s">
        <v>30</v>
      </c>
      <c r="L29" s="54"/>
      <c r="M29" s="54"/>
    </row>
    <row r="30" spans="1:13" ht="84.6" thickBot="1" x14ac:dyDescent="0.35">
      <c r="A30" s="14"/>
      <c r="B30" s="10" t="s">
        <v>72</v>
      </c>
      <c r="C30" s="19"/>
      <c r="D30" s="50">
        <f>J31+J32+J33+J34+J35+J36+J37+J38</f>
        <v>3994.2000000000003</v>
      </c>
      <c r="E30" s="17"/>
      <c r="F30" s="17"/>
      <c r="G30" s="17"/>
      <c r="H30" s="17"/>
      <c r="I30" s="17"/>
      <c r="J30" s="17"/>
      <c r="K30" s="20"/>
    </row>
    <row r="31" spans="1:13" ht="24.6" thickBot="1" x14ac:dyDescent="0.35">
      <c r="A31" s="14" t="s">
        <v>73</v>
      </c>
      <c r="B31" s="16" t="s">
        <v>74</v>
      </c>
      <c r="C31" s="17" t="s">
        <v>17</v>
      </c>
      <c r="D31" s="17" t="s">
        <v>17</v>
      </c>
      <c r="E31" s="17" t="s">
        <v>33</v>
      </c>
      <c r="F31" s="18">
        <v>3.5</v>
      </c>
      <c r="G31" s="56">
        <v>770</v>
      </c>
      <c r="H31" s="87">
        <v>5</v>
      </c>
      <c r="I31" s="56">
        <f>G31*1.05</f>
        <v>808.5</v>
      </c>
      <c r="J31" s="57">
        <f>I31*F31</f>
        <v>2829.75</v>
      </c>
      <c r="K31" s="11" t="s">
        <v>75</v>
      </c>
    </row>
    <row r="32" spans="1:13" ht="21" thickBot="1" x14ac:dyDescent="0.35">
      <c r="A32" s="14" t="s">
        <v>76</v>
      </c>
      <c r="B32" s="10" t="s">
        <v>1</v>
      </c>
      <c r="C32" s="8" t="s">
        <v>17</v>
      </c>
      <c r="D32" s="8" t="s">
        <v>17</v>
      </c>
      <c r="E32" s="8" t="s">
        <v>36</v>
      </c>
      <c r="F32" s="18">
        <v>0.1</v>
      </c>
      <c r="G32" s="55">
        <v>300</v>
      </c>
      <c r="H32" s="21">
        <v>5</v>
      </c>
      <c r="I32" s="56">
        <v>315</v>
      </c>
      <c r="J32" s="57">
        <f t="shared" ref="J32:J38" si="2">I32*F32</f>
        <v>31.5</v>
      </c>
      <c r="K32" s="11" t="s">
        <v>37</v>
      </c>
    </row>
    <row r="33" spans="1:12" ht="21" thickBot="1" x14ac:dyDescent="0.35">
      <c r="A33" s="14" t="s">
        <v>77</v>
      </c>
      <c r="B33" s="10" t="s">
        <v>39</v>
      </c>
      <c r="C33" s="8" t="s">
        <v>17</v>
      </c>
      <c r="D33" s="8" t="s">
        <v>17</v>
      </c>
      <c r="E33" s="8" t="s">
        <v>40</v>
      </c>
      <c r="F33" s="18">
        <v>0.1</v>
      </c>
      <c r="G33" s="55">
        <v>210</v>
      </c>
      <c r="H33" s="21">
        <v>5</v>
      </c>
      <c r="I33" s="56">
        <v>220.5</v>
      </c>
      <c r="J33" s="57">
        <f t="shared" si="2"/>
        <v>22.05</v>
      </c>
      <c r="K33" s="11" t="s">
        <v>41</v>
      </c>
    </row>
    <row r="34" spans="1:12" ht="21" thickBot="1" x14ac:dyDescent="0.35">
      <c r="A34" s="14" t="s">
        <v>78</v>
      </c>
      <c r="B34" s="10" t="s">
        <v>2</v>
      </c>
      <c r="C34" s="8" t="s">
        <v>17</v>
      </c>
      <c r="D34" s="8" t="s">
        <v>17</v>
      </c>
      <c r="E34" s="8" t="s">
        <v>43</v>
      </c>
      <c r="F34" s="18">
        <v>1</v>
      </c>
      <c r="G34" s="55">
        <v>700</v>
      </c>
      <c r="H34" s="21">
        <v>5</v>
      </c>
      <c r="I34" s="56">
        <f>G34*1.05</f>
        <v>735</v>
      </c>
      <c r="J34" s="57">
        <f t="shared" si="2"/>
        <v>735</v>
      </c>
      <c r="K34" s="11" t="s">
        <v>44</v>
      </c>
    </row>
    <row r="35" spans="1:12" ht="21" thickBot="1" x14ac:dyDescent="0.35">
      <c r="A35" s="14" t="s">
        <v>79</v>
      </c>
      <c r="B35" s="10" t="s">
        <v>3</v>
      </c>
      <c r="C35" s="8" t="s">
        <v>17</v>
      </c>
      <c r="D35" s="8" t="s">
        <v>17</v>
      </c>
      <c r="E35" s="8" t="s">
        <v>40</v>
      </c>
      <c r="F35" s="18">
        <v>0.1</v>
      </c>
      <c r="G35" s="55">
        <v>270</v>
      </c>
      <c r="H35" s="21">
        <v>5</v>
      </c>
      <c r="I35" s="56">
        <v>283.5</v>
      </c>
      <c r="J35" s="57">
        <f t="shared" si="2"/>
        <v>28.35</v>
      </c>
      <c r="K35" s="11" t="s">
        <v>46</v>
      </c>
    </row>
    <row r="36" spans="1:12" ht="21" thickBot="1" x14ac:dyDescent="0.35">
      <c r="A36" s="14" t="s">
        <v>80</v>
      </c>
      <c r="B36" s="10" t="s">
        <v>4</v>
      </c>
      <c r="C36" s="8" t="s">
        <v>17</v>
      </c>
      <c r="D36" s="8" t="s">
        <v>17</v>
      </c>
      <c r="E36" s="8" t="s">
        <v>48</v>
      </c>
      <c r="F36" s="18">
        <v>0.1</v>
      </c>
      <c r="G36" s="55">
        <v>600</v>
      </c>
      <c r="H36" s="21">
        <v>5</v>
      </c>
      <c r="I36" s="56">
        <v>630</v>
      </c>
      <c r="J36" s="57">
        <f t="shared" si="2"/>
        <v>63</v>
      </c>
      <c r="K36" s="11" t="s">
        <v>49</v>
      </c>
    </row>
    <row r="37" spans="1:12" ht="21" thickBot="1" x14ac:dyDescent="0.35">
      <c r="A37" s="14" t="s">
        <v>81</v>
      </c>
      <c r="B37" s="10" t="s">
        <v>5</v>
      </c>
      <c r="C37" s="8" t="s">
        <v>17</v>
      </c>
      <c r="D37" s="8" t="s">
        <v>17</v>
      </c>
      <c r="E37" s="8" t="s">
        <v>51</v>
      </c>
      <c r="F37" s="18">
        <v>0.5</v>
      </c>
      <c r="G37" s="55">
        <v>500</v>
      </c>
      <c r="H37" s="21">
        <v>5</v>
      </c>
      <c r="I37" s="56">
        <v>525</v>
      </c>
      <c r="J37" s="57">
        <f t="shared" si="2"/>
        <v>262.5</v>
      </c>
      <c r="K37" s="11" t="s">
        <v>52</v>
      </c>
    </row>
    <row r="38" spans="1:12" ht="21" thickBot="1" x14ac:dyDescent="0.35">
      <c r="A38" s="14" t="s">
        <v>82</v>
      </c>
      <c r="B38" s="10" t="s">
        <v>6</v>
      </c>
      <c r="C38" s="8" t="s">
        <v>17</v>
      </c>
      <c r="D38" s="8" t="s">
        <v>17</v>
      </c>
      <c r="E38" s="8" t="s">
        <v>54</v>
      </c>
      <c r="F38" s="18">
        <v>0.1</v>
      </c>
      <c r="G38" s="55">
        <v>210</v>
      </c>
      <c r="H38" s="21">
        <v>5</v>
      </c>
      <c r="I38" s="56">
        <v>220.5</v>
      </c>
      <c r="J38" s="57">
        <f t="shared" si="2"/>
        <v>22.05</v>
      </c>
      <c r="K38" s="11" t="s">
        <v>55</v>
      </c>
      <c r="L38" s="54"/>
    </row>
    <row r="39" spans="1:12" ht="15" thickBot="1" x14ac:dyDescent="0.35">
      <c r="A39" s="13">
        <v>4</v>
      </c>
      <c r="B39" s="4" t="s">
        <v>11</v>
      </c>
      <c r="C39" s="22">
        <v>50</v>
      </c>
      <c r="D39" s="23">
        <f>D40/C39</f>
        <v>36.980999999999995</v>
      </c>
      <c r="E39" s="23" t="s">
        <v>17</v>
      </c>
      <c r="F39" s="23" t="s">
        <v>17</v>
      </c>
      <c r="G39" s="23" t="s">
        <v>17</v>
      </c>
      <c r="H39" s="23">
        <v>5</v>
      </c>
      <c r="I39" s="23" t="s">
        <v>17</v>
      </c>
      <c r="J39" s="85">
        <f>D39*C39</f>
        <v>1849.0499999999997</v>
      </c>
      <c r="K39" s="24" t="s">
        <v>30</v>
      </c>
    </row>
    <row r="40" spans="1:12" ht="82.2" thickBot="1" x14ac:dyDescent="0.35">
      <c r="A40" s="14"/>
      <c r="B40" s="6" t="s">
        <v>83</v>
      </c>
      <c r="C40" s="25"/>
      <c r="D40" s="26">
        <f>J41+J42+J43+J44+J45+J46+J47+J48</f>
        <v>1849.0499999999997</v>
      </c>
      <c r="E40" s="26"/>
      <c r="F40" s="26"/>
      <c r="G40" s="26"/>
      <c r="H40" s="26"/>
      <c r="I40" s="26"/>
      <c r="J40" s="27"/>
      <c r="K40" s="20"/>
    </row>
    <row r="41" spans="1:12" ht="24.6" thickBot="1" x14ac:dyDescent="0.35">
      <c r="A41" s="14" t="s">
        <v>84</v>
      </c>
      <c r="B41" s="16" t="s">
        <v>85</v>
      </c>
      <c r="C41" s="17" t="s">
        <v>17</v>
      </c>
      <c r="D41" s="17" t="s">
        <v>17</v>
      </c>
      <c r="E41" s="17" t="s">
        <v>86</v>
      </c>
      <c r="F41" s="18">
        <v>3</v>
      </c>
      <c r="G41" s="51">
        <v>390</v>
      </c>
      <c r="H41" s="17">
        <v>5</v>
      </c>
      <c r="I41" s="50">
        <v>409.5</v>
      </c>
      <c r="J41" s="50">
        <f>I41*F41</f>
        <v>1228.5</v>
      </c>
      <c r="K41" s="11" t="s">
        <v>87</v>
      </c>
    </row>
    <row r="42" spans="1:12" ht="21" thickBot="1" x14ac:dyDescent="0.35">
      <c r="A42" s="14" t="s">
        <v>88</v>
      </c>
      <c r="B42" s="10" t="s">
        <v>1</v>
      </c>
      <c r="C42" s="8" t="s">
        <v>17</v>
      </c>
      <c r="D42" s="8" t="s">
        <v>17</v>
      </c>
      <c r="E42" s="8" t="s">
        <v>36</v>
      </c>
      <c r="F42" s="18">
        <v>0.1</v>
      </c>
      <c r="G42" s="51">
        <v>300</v>
      </c>
      <c r="H42" s="8">
        <v>5</v>
      </c>
      <c r="I42" s="51">
        <v>315</v>
      </c>
      <c r="J42" s="50">
        <f t="shared" ref="J42:J48" si="3">I42*F42</f>
        <v>31.5</v>
      </c>
      <c r="K42" s="11" t="s">
        <v>37</v>
      </c>
    </row>
    <row r="43" spans="1:12" ht="21" thickBot="1" x14ac:dyDescent="0.35">
      <c r="A43" s="14" t="s">
        <v>89</v>
      </c>
      <c r="B43" s="10" t="s">
        <v>39</v>
      </c>
      <c r="C43" s="8" t="s">
        <v>17</v>
      </c>
      <c r="D43" s="8" t="s">
        <v>17</v>
      </c>
      <c r="E43" s="8" t="s">
        <v>40</v>
      </c>
      <c r="F43" s="18">
        <v>0.2</v>
      </c>
      <c r="G43" s="51">
        <v>210</v>
      </c>
      <c r="H43" s="8">
        <v>5</v>
      </c>
      <c r="I43" s="51">
        <v>220.5</v>
      </c>
      <c r="J43" s="50">
        <f t="shared" si="3"/>
        <v>44.1</v>
      </c>
      <c r="K43" s="11" t="s">
        <v>41</v>
      </c>
    </row>
    <row r="44" spans="1:12" ht="21" thickBot="1" x14ac:dyDescent="0.35">
      <c r="A44" s="14" t="s">
        <v>90</v>
      </c>
      <c r="B44" s="10" t="s">
        <v>2</v>
      </c>
      <c r="C44" s="8" t="s">
        <v>17</v>
      </c>
      <c r="D44" s="8" t="s">
        <v>17</v>
      </c>
      <c r="E44" s="8" t="s">
        <v>43</v>
      </c>
      <c r="F44" s="18">
        <v>0.2</v>
      </c>
      <c r="G44" s="51">
        <v>700</v>
      </c>
      <c r="H44" s="8">
        <v>5</v>
      </c>
      <c r="I44" s="51">
        <v>735</v>
      </c>
      <c r="J44" s="50">
        <f t="shared" si="3"/>
        <v>147</v>
      </c>
      <c r="K44" s="11" t="s">
        <v>44</v>
      </c>
    </row>
    <row r="45" spans="1:12" ht="21" thickBot="1" x14ac:dyDescent="0.35">
      <c r="A45" s="14" t="s">
        <v>91</v>
      </c>
      <c r="B45" s="10" t="s">
        <v>3</v>
      </c>
      <c r="C45" s="8" t="s">
        <v>17</v>
      </c>
      <c r="D45" s="8" t="s">
        <v>17</v>
      </c>
      <c r="E45" s="8" t="s">
        <v>40</v>
      </c>
      <c r="F45" s="18">
        <v>0.1</v>
      </c>
      <c r="G45" s="51">
        <v>270</v>
      </c>
      <c r="H45" s="8">
        <v>5</v>
      </c>
      <c r="I45" s="51">
        <v>283.5</v>
      </c>
      <c r="J45" s="50">
        <f t="shared" si="3"/>
        <v>28.35</v>
      </c>
      <c r="K45" s="11" t="s">
        <v>46</v>
      </c>
    </row>
    <row r="46" spans="1:12" ht="21" thickBot="1" x14ac:dyDescent="0.35">
      <c r="A46" s="14" t="s">
        <v>92</v>
      </c>
      <c r="B46" s="10" t="s">
        <v>4</v>
      </c>
      <c r="C46" s="8" t="s">
        <v>17</v>
      </c>
      <c r="D46" s="8" t="s">
        <v>17</v>
      </c>
      <c r="E46" s="8" t="s">
        <v>48</v>
      </c>
      <c r="F46" s="18">
        <v>0.1</v>
      </c>
      <c r="G46" s="51">
        <v>600</v>
      </c>
      <c r="H46" s="8">
        <v>5</v>
      </c>
      <c r="I46" s="51">
        <v>630</v>
      </c>
      <c r="J46" s="50">
        <f t="shared" si="3"/>
        <v>63</v>
      </c>
      <c r="K46" s="11" t="s">
        <v>49</v>
      </c>
    </row>
    <row r="47" spans="1:12" ht="21" thickBot="1" x14ac:dyDescent="0.35">
      <c r="A47" s="14" t="s">
        <v>93</v>
      </c>
      <c r="B47" s="10" t="s">
        <v>5</v>
      </c>
      <c r="C47" s="8" t="s">
        <v>17</v>
      </c>
      <c r="D47" s="8" t="s">
        <v>17</v>
      </c>
      <c r="E47" s="8" t="s">
        <v>51</v>
      </c>
      <c r="F47" s="18">
        <v>0.5</v>
      </c>
      <c r="G47" s="51">
        <v>500</v>
      </c>
      <c r="H47" s="8">
        <v>5</v>
      </c>
      <c r="I47" s="51">
        <v>525</v>
      </c>
      <c r="J47" s="50">
        <f t="shared" si="3"/>
        <v>262.5</v>
      </c>
      <c r="K47" s="11" t="s">
        <v>52</v>
      </c>
    </row>
    <row r="48" spans="1:12" ht="21" thickBot="1" x14ac:dyDescent="0.35">
      <c r="A48" s="14" t="s">
        <v>94</v>
      </c>
      <c r="B48" s="10" t="s">
        <v>6</v>
      </c>
      <c r="C48" s="8" t="s">
        <v>17</v>
      </c>
      <c r="D48" s="8" t="s">
        <v>17</v>
      </c>
      <c r="E48" s="8" t="s">
        <v>54</v>
      </c>
      <c r="F48" s="18">
        <v>0.2</v>
      </c>
      <c r="G48" s="51">
        <v>210</v>
      </c>
      <c r="H48" s="8">
        <v>5</v>
      </c>
      <c r="I48" s="51">
        <v>220.5</v>
      </c>
      <c r="J48" s="50">
        <f t="shared" si="3"/>
        <v>44.1</v>
      </c>
      <c r="K48" s="11" t="s">
        <v>55</v>
      </c>
      <c r="L48" s="54"/>
    </row>
    <row r="49" spans="1:12" ht="15" thickBot="1" x14ac:dyDescent="0.35">
      <c r="A49" s="13">
        <v>5</v>
      </c>
      <c r="B49" s="4" t="s">
        <v>12</v>
      </c>
      <c r="C49" s="22">
        <v>300</v>
      </c>
      <c r="D49" s="96">
        <f>D50/C49</f>
        <v>17.115000000000002</v>
      </c>
      <c r="E49" s="23" t="s">
        <v>17</v>
      </c>
      <c r="F49" s="23" t="s">
        <v>17</v>
      </c>
      <c r="G49" s="23" t="s">
        <v>17</v>
      </c>
      <c r="H49" s="23">
        <v>5</v>
      </c>
      <c r="I49" s="23" t="s">
        <v>17</v>
      </c>
      <c r="J49" s="97">
        <f>D49*C49</f>
        <v>5134.5000000000009</v>
      </c>
      <c r="K49" s="24" t="s">
        <v>30</v>
      </c>
    </row>
    <row r="50" spans="1:12" ht="143.4" thickBot="1" x14ac:dyDescent="0.35">
      <c r="A50" s="14"/>
      <c r="B50" s="6" t="s">
        <v>95</v>
      </c>
      <c r="C50" s="19"/>
      <c r="D50" s="50">
        <f>J51+J52+J53+J54+J55+J56+J57+J58+J59</f>
        <v>5134.5000000000009</v>
      </c>
      <c r="E50" s="17"/>
      <c r="F50" s="17"/>
      <c r="G50" s="17"/>
      <c r="H50" s="17"/>
      <c r="I50" s="17"/>
      <c r="J50" s="28"/>
      <c r="K50" s="1"/>
    </row>
    <row r="51" spans="1:12" ht="27" thickBot="1" x14ac:dyDescent="0.35">
      <c r="A51" s="14" t="s">
        <v>96</v>
      </c>
      <c r="B51" s="16" t="s">
        <v>97</v>
      </c>
      <c r="C51" s="19" t="s">
        <v>17</v>
      </c>
      <c r="D51" s="17" t="s">
        <v>17</v>
      </c>
      <c r="E51" s="17" t="s">
        <v>33</v>
      </c>
      <c r="F51" s="18">
        <v>3.5</v>
      </c>
      <c r="G51" s="51">
        <v>920</v>
      </c>
      <c r="H51" s="17">
        <v>5</v>
      </c>
      <c r="I51" s="51">
        <f>G51*1.05</f>
        <v>966</v>
      </c>
      <c r="J51" s="59">
        <f>I51*F51</f>
        <v>3381</v>
      </c>
      <c r="K51" s="1" t="s">
        <v>98</v>
      </c>
    </row>
    <row r="52" spans="1:12" ht="21" thickBot="1" x14ac:dyDescent="0.35">
      <c r="A52" s="14" t="s">
        <v>99</v>
      </c>
      <c r="B52" s="10" t="s">
        <v>1</v>
      </c>
      <c r="C52" s="8" t="s">
        <v>17</v>
      </c>
      <c r="D52" s="8" t="s">
        <v>17</v>
      </c>
      <c r="E52" s="8" t="s">
        <v>36</v>
      </c>
      <c r="F52" s="18">
        <v>0.1</v>
      </c>
      <c r="G52" s="51">
        <v>300</v>
      </c>
      <c r="H52" s="8">
        <v>5</v>
      </c>
      <c r="I52" s="51">
        <f t="shared" ref="I52:I59" si="4">G52*1.05</f>
        <v>315</v>
      </c>
      <c r="J52" s="59">
        <f t="shared" ref="J52:J59" si="5">I52*F52</f>
        <v>31.5</v>
      </c>
      <c r="K52" s="11" t="s">
        <v>37</v>
      </c>
    </row>
    <row r="53" spans="1:12" ht="21" thickBot="1" x14ac:dyDescent="0.35">
      <c r="A53" s="14" t="s">
        <v>100</v>
      </c>
      <c r="B53" s="10" t="s">
        <v>39</v>
      </c>
      <c r="C53" s="8" t="s">
        <v>17</v>
      </c>
      <c r="D53" s="8" t="s">
        <v>17</v>
      </c>
      <c r="E53" s="8" t="s">
        <v>40</v>
      </c>
      <c r="F53" s="18">
        <v>0.1</v>
      </c>
      <c r="G53" s="51">
        <v>210</v>
      </c>
      <c r="H53" s="8">
        <v>5</v>
      </c>
      <c r="I53" s="51">
        <f t="shared" si="4"/>
        <v>220.5</v>
      </c>
      <c r="J53" s="59">
        <f t="shared" si="5"/>
        <v>22.05</v>
      </c>
      <c r="K53" s="11" t="s">
        <v>41</v>
      </c>
    </row>
    <row r="54" spans="1:12" ht="21" thickBot="1" x14ac:dyDescent="0.35">
      <c r="A54" s="14" t="s">
        <v>101</v>
      </c>
      <c r="B54" s="10" t="s">
        <v>2</v>
      </c>
      <c r="C54" s="8" t="s">
        <v>17</v>
      </c>
      <c r="D54" s="8" t="s">
        <v>17</v>
      </c>
      <c r="E54" s="8" t="s">
        <v>43</v>
      </c>
      <c r="F54" s="18">
        <v>1</v>
      </c>
      <c r="G54" s="51">
        <v>700</v>
      </c>
      <c r="H54" s="8">
        <v>5</v>
      </c>
      <c r="I54" s="51">
        <f t="shared" si="4"/>
        <v>735</v>
      </c>
      <c r="J54" s="59">
        <f t="shared" si="5"/>
        <v>735</v>
      </c>
      <c r="K54" s="11" t="s">
        <v>44</v>
      </c>
    </row>
    <row r="55" spans="1:12" ht="21" thickBot="1" x14ac:dyDescent="0.35">
      <c r="A55" s="14" t="s">
        <v>102</v>
      </c>
      <c r="B55" s="10" t="s">
        <v>3</v>
      </c>
      <c r="C55" s="8" t="s">
        <v>17</v>
      </c>
      <c r="D55" s="8" t="s">
        <v>17</v>
      </c>
      <c r="E55" s="8" t="s">
        <v>40</v>
      </c>
      <c r="F55" s="18">
        <v>0.1</v>
      </c>
      <c r="G55" s="51">
        <v>270</v>
      </c>
      <c r="H55" s="8">
        <v>5</v>
      </c>
      <c r="I55" s="51">
        <f t="shared" si="4"/>
        <v>283.5</v>
      </c>
      <c r="J55" s="59">
        <f t="shared" si="5"/>
        <v>28.35</v>
      </c>
      <c r="K55" s="11" t="s">
        <v>46</v>
      </c>
    </row>
    <row r="56" spans="1:12" ht="21" thickBot="1" x14ac:dyDescent="0.35">
      <c r="A56" s="14" t="s">
        <v>103</v>
      </c>
      <c r="B56" s="10" t="s">
        <v>4</v>
      </c>
      <c r="C56" s="8" t="s">
        <v>17</v>
      </c>
      <c r="D56" s="8" t="s">
        <v>17</v>
      </c>
      <c r="E56" s="8" t="s">
        <v>48</v>
      </c>
      <c r="F56" s="18">
        <v>0.1</v>
      </c>
      <c r="G56" s="51">
        <v>600</v>
      </c>
      <c r="H56" s="8">
        <v>5</v>
      </c>
      <c r="I56" s="51">
        <f t="shared" si="4"/>
        <v>630</v>
      </c>
      <c r="J56" s="59">
        <f t="shared" si="5"/>
        <v>63</v>
      </c>
      <c r="K56" s="11" t="s">
        <v>49</v>
      </c>
    </row>
    <row r="57" spans="1:12" ht="21" thickBot="1" x14ac:dyDescent="0.35">
      <c r="A57" s="14" t="s">
        <v>104</v>
      </c>
      <c r="B57" s="10" t="s">
        <v>5</v>
      </c>
      <c r="C57" s="8" t="s">
        <v>17</v>
      </c>
      <c r="D57" s="8" t="s">
        <v>17</v>
      </c>
      <c r="E57" s="8" t="s">
        <v>51</v>
      </c>
      <c r="F57" s="18">
        <v>0.5</v>
      </c>
      <c r="G57" s="51">
        <v>500</v>
      </c>
      <c r="H57" s="8">
        <v>5</v>
      </c>
      <c r="I57" s="51">
        <f t="shared" si="4"/>
        <v>525</v>
      </c>
      <c r="J57" s="59">
        <f t="shared" si="5"/>
        <v>262.5</v>
      </c>
      <c r="K57" s="11" t="s">
        <v>52</v>
      </c>
    </row>
    <row r="58" spans="1:12" ht="21" thickBot="1" x14ac:dyDescent="0.35">
      <c r="A58" s="14" t="s">
        <v>105</v>
      </c>
      <c r="B58" s="10" t="s">
        <v>6</v>
      </c>
      <c r="C58" s="8" t="s">
        <v>17</v>
      </c>
      <c r="D58" s="8" t="s">
        <v>17</v>
      </c>
      <c r="E58" s="8" t="s">
        <v>54</v>
      </c>
      <c r="F58" s="18">
        <v>0.2</v>
      </c>
      <c r="G58" s="51">
        <v>210</v>
      </c>
      <c r="H58" s="8">
        <v>5</v>
      </c>
      <c r="I58" s="51">
        <f t="shared" si="4"/>
        <v>220.5</v>
      </c>
      <c r="J58" s="59">
        <f t="shared" si="5"/>
        <v>44.1</v>
      </c>
      <c r="K58" s="11" t="s">
        <v>55</v>
      </c>
    </row>
    <row r="59" spans="1:12" ht="31.2" thickBot="1" x14ac:dyDescent="0.35">
      <c r="A59" s="14" t="s">
        <v>106</v>
      </c>
      <c r="B59" s="10" t="s">
        <v>107</v>
      </c>
      <c r="C59" s="8" t="s">
        <v>17</v>
      </c>
      <c r="D59" s="8" t="s">
        <v>17</v>
      </c>
      <c r="E59" s="8" t="s">
        <v>36</v>
      </c>
      <c r="F59" s="18">
        <v>6</v>
      </c>
      <c r="G59" s="51">
        <v>90</v>
      </c>
      <c r="H59" s="8">
        <v>5</v>
      </c>
      <c r="I59" s="51">
        <f t="shared" si="4"/>
        <v>94.5</v>
      </c>
      <c r="J59" s="59">
        <f t="shared" si="5"/>
        <v>567</v>
      </c>
      <c r="K59" s="11" t="s">
        <v>108</v>
      </c>
      <c r="L59" s="54"/>
    </row>
    <row r="60" spans="1:12" ht="15" thickBot="1" x14ac:dyDescent="0.35">
      <c r="A60" s="13">
        <v>6</v>
      </c>
      <c r="B60" s="4" t="s">
        <v>109</v>
      </c>
      <c r="C60" s="22">
        <v>300</v>
      </c>
      <c r="D60" s="23">
        <f>D61/C60</f>
        <v>32.570999999999998</v>
      </c>
      <c r="E60" s="23" t="s">
        <v>17</v>
      </c>
      <c r="F60" s="23" t="s">
        <v>17</v>
      </c>
      <c r="G60" s="23" t="s">
        <v>17</v>
      </c>
      <c r="H60" s="23">
        <v>5</v>
      </c>
      <c r="I60" s="23" t="s">
        <v>17</v>
      </c>
      <c r="J60" s="85">
        <f>D60*C60</f>
        <v>9771.2999999999993</v>
      </c>
      <c r="K60" s="24" t="s">
        <v>30</v>
      </c>
    </row>
    <row r="61" spans="1:12" ht="192.6" thickBot="1" x14ac:dyDescent="0.35">
      <c r="A61" s="14"/>
      <c r="B61" s="10" t="s">
        <v>110</v>
      </c>
      <c r="C61" s="30"/>
      <c r="D61" s="60">
        <f>J62+J63+J64+J65+J66+J67+J68+J69+J70</f>
        <v>9771.2999999999993</v>
      </c>
      <c r="E61" s="31"/>
      <c r="F61" s="32"/>
      <c r="G61" s="32"/>
      <c r="H61" s="32"/>
      <c r="I61" s="32"/>
      <c r="J61" s="32"/>
      <c r="K61" s="20"/>
    </row>
    <row r="62" spans="1:12" ht="36.6" thickBot="1" x14ac:dyDescent="0.35">
      <c r="A62" s="14" t="s">
        <v>111</v>
      </c>
      <c r="B62" s="16" t="s">
        <v>112</v>
      </c>
      <c r="C62" s="19" t="s">
        <v>17</v>
      </c>
      <c r="D62" s="17" t="s">
        <v>17</v>
      </c>
      <c r="E62" s="17" t="s">
        <v>33</v>
      </c>
      <c r="F62" s="18">
        <v>3.5</v>
      </c>
      <c r="G62" s="51">
        <v>2180</v>
      </c>
      <c r="H62" s="17">
        <v>5</v>
      </c>
      <c r="I62" s="51">
        <f>G62*1.05</f>
        <v>2289</v>
      </c>
      <c r="J62" s="50">
        <f>I62*F62</f>
        <v>8011.5</v>
      </c>
      <c r="K62" s="26" t="s">
        <v>113</v>
      </c>
    </row>
    <row r="63" spans="1:12" ht="21" thickBot="1" x14ac:dyDescent="0.35">
      <c r="A63" s="14" t="s">
        <v>114</v>
      </c>
      <c r="B63" s="10" t="s">
        <v>1</v>
      </c>
      <c r="C63" s="8" t="s">
        <v>17</v>
      </c>
      <c r="D63" s="8" t="s">
        <v>17</v>
      </c>
      <c r="E63" s="8" t="s">
        <v>36</v>
      </c>
      <c r="F63" s="18">
        <v>0.1</v>
      </c>
      <c r="G63" s="51">
        <v>300</v>
      </c>
      <c r="H63" s="8">
        <v>5</v>
      </c>
      <c r="I63" s="51">
        <f t="shared" ref="I63:I70" si="6">G63*1.05</f>
        <v>315</v>
      </c>
      <c r="J63" s="50">
        <f t="shared" ref="J63:J70" si="7">I63*F63</f>
        <v>31.5</v>
      </c>
      <c r="K63" s="11" t="s">
        <v>37</v>
      </c>
    </row>
    <row r="64" spans="1:12" ht="21" thickBot="1" x14ac:dyDescent="0.35">
      <c r="A64" s="14" t="s">
        <v>115</v>
      </c>
      <c r="B64" s="10" t="s">
        <v>39</v>
      </c>
      <c r="C64" s="8" t="s">
        <v>17</v>
      </c>
      <c r="D64" s="8" t="s">
        <v>17</v>
      </c>
      <c r="E64" s="8" t="s">
        <v>40</v>
      </c>
      <c r="F64" s="18">
        <v>0.1</v>
      </c>
      <c r="G64" s="51">
        <v>210</v>
      </c>
      <c r="H64" s="8">
        <v>5</v>
      </c>
      <c r="I64" s="51">
        <f t="shared" si="6"/>
        <v>220.5</v>
      </c>
      <c r="J64" s="50">
        <f t="shared" si="7"/>
        <v>22.05</v>
      </c>
      <c r="K64" s="11" t="s">
        <v>41</v>
      </c>
    </row>
    <row r="65" spans="1:12" ht="21" thickBot="1" x14ac:dyDescent="0.35">
      <c r="A65" s="14" t="s">
        <v>116</v>
      </c>
      <c r="B65" s="10" t="s">
        <v>2</v>
      </c>
      <c r="C65" s="8" t="s">
        <v>17</v>
      </c>
      <c r="D65" s="8" t="s">
        <v>17</v>
      </c>
      <c r="E65" s="8" t="s">
        <v>43</v>
      </c>
      <c r="F65" s="18">
        <v>1</v>
      </c>
      <c r="G65" s="51">
        <v>700</v>
      </c>
      <c r="H65" s="8">
        <v>5</v>
      </c>
      <c r="I65" s="51">
        <f t="shared" si="6"/>
        <v>735</v>
      </c>
      <c r="J65" s="50">
        <f t="shared" si="7"/>
        <v>735</v>
      </c>
      <c r="K65" s="11" t="s">
        <v>44</v>
      </c>
    </row>
    <row r="66" spans="1:12" ht="21" thickBot="1" x14ac:dyDescent="0.35">
      <c r="A66" s="14" t="s">
        <v>117</v>
      </c>
      <c r="B66" s="10" t="s">
        <v>3</v>
      </c>
      <c r="C66" s="8" t="s">
        <v>17</v>
      </c>
      <c r="D66" s="8" t="s">
        <v>17</v>
      </c>
      <c r="E66" s="8" t="s">
        <v>40</v>
      </c>
      <c r="F66" s="18">
        <v>0.2</v>
      </c>
      <c r="G66" s="51">
        <v>270</v>
      </c>
      <c r="H66" s="8">
        <v>5</v>
      </c>
      <c r="I66" s="51">
        <f t="shared" si="6"/>
        <v>283.5</v>
      </c>
      <c r="J66" s="50">
        <f t="shared" si="7"/>
        <v>56.7</v>
      </c>
      <c r="K66" s="11" t="s">
        <v>46</v>
      </c>
    </row>
    <row r="67" spans="1:12" ht="21" thickBot="1" x14ac:dyDescent="0.35">
      <c r="A67" s="14" t="s">
        <v>118</v>
      </c>
      <c r="B67" s="10" t="s">
        <v>4</v>
      </c>
      <c r="C67" s="8" t="s">
        <v>17</v>
      </c>
      <c r="D67" s="8" t="s">
        <v>17</v>
      </c>
      <c r="E67" s="8" t="s">
        <v>48</v>
      </c>
      <c r="F67" s="18">
        <v>0.1</v>
      </c>
      <c r="G67" s="51">
        <v>600</v>
      </c>
      <c r="H67" s="8">
        <v>5</v>
      </c>
      <c r="I67" s="51">
        <f t="shared" si="6"/>
        <v>630</v>
      </c>
      <c r="J67" s="50">
        <f t="shared" si="7"/>
        <v>63</v>
      </c>
      <c r="K67" s="11" t="s">
        <v>49</v>
      </c>
    </row>
    <row r="68" spans="1:12" ht="21" thickBot="1" x14ac:dyDescent="0.35">
      <c r="A68" s="14" t="s">
        <v>119</v>
      </c>
      <c r="B68" s="10" t="s">
        <v>5</v>
      </c>
      <c r="C68" s="8" t="s">
        <v>17</v>
      </c>
      <c r="D68" s="8" t="s">
        <v>17</v>
      </c>
      <c r="E68" s="8" t="s">
        <v>51</v>
      </c>
      <c r="F68" s="18">
        <v>0.5</v>
      </c>
      <c r="G68" s="51">
        <v>500</v>
      </c>
      <c r="H68" s="8">
        <v>5</v>
      </c>
      <c r="I68" s="51">
        <f t="shared" si="6"/>
        <v>525</v>
      </c>
      <c r="J68" s="50">
        <f t="shared" si="7"/>
        <v>262.5</v>
      </c>
      <c r="K68" s="11" t="s">
        <v>52</v>
      </c>
    </row>
    <row r="69" spans="1:12" ht="21" thickBot="1" x14ac:dyDescent="0.35">
      <c r="A69" s="14" t="s">
        <v>120</v>
      </c>
      <c r="B69" s="10" t="s">
        <v>6</v>
      </c>
      <c r="C69" s="8" t="s">
        <v>17</v>
      </c>
      <c r="D69" s="8" t="s">
        <v>17</v>
      </c>
      <c r="E69" s="8" t="s">
        <v>54</v>
      </c>
      <c r="F69" s="18">
        <v>0.1</v>
      </c>
      <c r="G69" s="51">
        <v>210</v>
      </c>
      <c r="H69" s="8">
        <v>5</v>
      </c>
      <c r="I69" s="51">
        <f t="shared" si="6"/>
        <v>220.5</v>
      </c>
      <c r="J69" s="50">
        <f t="shared" si="7"/>
        <v>22.05</v>
      </c>
      <c r="K69" s="11" t="s">
        <v>55</v>
      </c>
    </row>
    <row r="70" spans="1:12" ht="31.2" thickBot="1" x14ac:dyDescent="0.35">
      <c r="A70" s="14" t="s">
        <v>121</v>
      </c>
      <c r="B70" s="10" t="s">
        <v>107</v>
      </c>
      <c r="C70" s="8" t="s">
        <v>17</v>
      </c>
      <c r="D70" s="8" t="s">
        <v>17</v>
      </c>
      <c r="E70" s="8" t="s">
        <v>36</v>
      </c>
      <c r="F70" s="18">
        <v>6</v>
      </c>
      <c r="G70" s="51">
        <v>90</v>
      </c>
      <c r="H70" s="8">
        <v>5</v>
      </c>
      <c r="I70" s="51">
        <f t="shared" si="6"/>
        <v>94.5</v>
      </c>
      <c r="J70" s="50">
        <f t="shared" si="7"/>
        <v>567</v>
      </c>
      <c r="K70" s="11" t="s">
        <v>108</v>
      </c>
      <c r="L70" s="54"/>
    </row>
    <row r="71" spans="1:12" ht="15" thickBot="1" x14ac:dyDescent="0.35">
      <c r="A71" s="13">
        <v>7</v>
      </c>
      <c r="B71" s="4" t="s">
        <v>13</v>
      </c>
      <c r="C71" s="22">
        <v>300</v>
      </c>
      <c r="D71" s="98">
        <f>D72/C71</f>
        <v>27.373499999999996</v>
      </c>
      <c r="E71" s="23" t="s">
        <v>17</v>
      </c>
      <c r="F71" s="23" t="s">
        <v>17</v>
      </c>
      <c r="G71" s="23" t="s">
        <v>17</v>
      </c>
      <c r="H71" s="23">
        <v>5</v>
      </c>
      <c r="I71" s="23" t="s">
        <v>17</v>
      </c>
      <c r="J71" s="85">
        <f>D71*C71</f>
        <v>8212.0499999999993</v>
      </c>
      <c r="K71" s="24" t="s">
        <v>30</v>
      </c>
    </row>
    <row r="72" spans="1:12" ht="156.6" thickBot="1" x14ac:dyDescent="0.35">
      <c r="A72" s="14"/>
      <c r="B72" s="10" t="s">
        <v>122</v>
      </c>
      <c r="C72" s="19"/>
      <c r="D72" s="26">
        <f>J73+J74+J75+J76+J77+J78+J79+J80</f>
        <v>8212.0499999999993</v>
      </c>
      <c r="E72" s="17"/>
      <c r="F72" s="26"/>
      <c r="G72" s="26"/>
      <c r="H72" s="26"/>
      <c r="I72" s="26"/>
      <c r="J72" s="27"/>
      <c r="K72" s="20"/>
    </row>
    <row r="73" spans="1:12" ht="34.799999999999997" thickBot="1" x14ac:dyDescent="0.35">
      <c r="A73" s="14" t="s">
        <v>123</v>
      </c>
      <c r="B73" s="16" t="s">
        <v>124</v>
      </c>
      <c r="C73" s="17" t="s">
        <v>17</v>
      </c>
      <c r="D73" s="17" t="s">
        <v>17</v>
      </c>
      <c r="E73" s="17" t="s">
        <v>33</v>
      </c>
      <c r="F73" s="18">
        <v>3.5</v>
      </c>
      <c r="G73" s="51">
        <v>1910</v>
      </c>
      <c r="H73" s="17">
        <v>5</v>
      </c>
      <c r="I73" s="48">
        <f>G73*1.05</f>
        <v>2005.5</v>
      </c>
      <c r="J73" s="50">
        <f>I73*F73</f>
        <v>7019.25</v>
      </c>
      <c r="K73" s="11" t="s">
        <v>125</v>
      </c>
    </row>
    <row r="74" spans="1:12" ht="21" thickBot="1" x14ac:dyDescent="0.35">
      <c r="A74" s="14" t="s">
        <v>126</v>
      </c>
      <c r="B74" s="10" t="s">
        <v>1</v>
      </c>
      <c r="C74" s="8" t="s">
        <v>17</v>
      </c>
      <c r="D74" s="8" t="s">
        <v>17</v>
      </c>
      <c r="E74" s="8" t="s">
        <v>36</v>
      </c>
      <c r="F74" s="18">
        <v>0.1</v>
      </c>
      <c r="G74" s="51">
        <v>300</v>
      </c>
      <c r="H74" s="8">
        <v>5</v>
      </c>
      <c r="I74" s="48">
        <f t="shared" ref="I74:I80" si="8">G74*1.05</f>
        <v>315</v>
      </c>
      <c r="J74" s="50">
        <f t="shared" ref="J74:J80" si="9">I74*F74</f>
        <v>31.5</v>
      </c>
      <c r="K74" s="11" t="s">
        <v>37</v>
      </c>
    </row>
    <row r="75" spans="1:12" ht="21" thickBot="1" x14ac:dyDescent="0.35">
      <c r="A75" s="14" t="s">
        <v>127</v>
      </c>
      <c r="B75" s="10" t="s">
        <v>39</v>
      </c>
      <c r="C75" s="8" t="s">
        <v>17</v>
      </c>
      <c r="D75" s="8" t="s">
        <v>17</v>
      </c>
      <c r="E75" s="8" t="s">
        <v>40</v>
      </c>
      <c r="F75" s="18">
        <v>0.1</v>
      </c>
      <c r="G75" s="51">
        <v>210</v>
      </c>
      <c r="H75" s="8">
        <v>5</v>
      </c>
      <c r="I75" s="48">
        <f t="shared" si="8"/>
        <v>220.5</v>
      </c>
      <c r="J75" s="50">
        <f t="shared" si="9"/>
        <v>22.05</v>
      </c>
      <c r="K75" s="11" t="s">
        <v>41</v>
      </c>
    </row>
    <row r="76" spans="1:12" ht="21" thickBot="1" x14ac:dyDescent="0.35">
      <c r="A76" s="14" t="s">
        <v>128</v>
      </c>
      <c r="B76" s="10" t="s">
        <v>2</v>
      </c>
      <c r="C76" s="8" t="s">
        <v>17</v>
      </c>
      <c r="D76" s="8" t="s">
        <v>17</v>
      </c>
      <c r="E76" s="8" t="s">
        <v>43</v>
      </c>
      <c r="F76" s="18">
        <v>1</v>
      </c>
      <c r="G76" s="51">
        <v>700</v>
      </c>
      <c r="H76" s="8">
        <v>5</v>
      </c>
      <c r="I76" s="48">
        <f t="shared" si="8"/>
        <v>735</v>
      </c>
      <c r="J76" s="50">
        <f t="shared" si="9"/>
        <v>735</v>
      </c>
      <c r="K76" s="11" t="s">
        <v>44</v>
      </c>
    </row>
    <row r="77" spans="1:12" ht="21" thickBot="1" x14ac:dyDescent="0.35">
      <c r="A77" s="14" t="s">
        <v>129</v>
      </c>
      <c r="B77" s="10" t="s">
        <v>3</v>
      </c>
      <c r="C77" s="8" t="s">
        <v>17</v>
      </c>
      <c r="D77" s="8" t="s">
        <v>17</v>
      </c>
      <c r="E77" s="8" t="s">
        <v>40</v>
      </c>
      <c r="F77" s="18">
        <v>0.2</v>
      </c>
      <c r="G77" s="51">
        <v>270</v>
      </c>
      <c r="H77" s="8">
        <v>5</v>
      </c>
      <c r="I77" s="48">
        <f t="shared" si="8"/>
        <v>283.5</v>
      </c>
      <c r="J77" s="50">
        <f t="shared" si="9"/>
        <v>56.7</v>
      </c>
      <c r="K77" s="11" t="s">
        <v>46</v>
      </c>
    </row>
    <row r="78" spans="1:12" ht="21" thickBot="1" x14ac:dyDescent="0.35">
      <c r="A78" s="14" t="s">
        <v>130</v>
      </c>
      <c r="B78" s="10" t="s">
        <v>4</v>
      </c>
      <c r="C78" s="8" t="s">
        <v>17</v>
      </c>
      <c r="D78" s="8" t="s">
        <v>17</v>
      </c>
      <c r="E78" s="8" t="s">
        <v>48</v>
      </c>
      <c r="F78" s="18">
        <v>0.1</v>
      </c>
      <c r="G78" s="51">
        <v>600</v>
      </c>
      <c r="H78" s="8">
        <v>5</v>
      </c>
      <c r="I78" s="48">
        <f t="shared" si="8"/>
        <v>630</v>
      </c>
      <c r="J78" s="50">
        <f t="shared" si="9"/>
        <v>63</v>
      </c>
      <c r="K78" s="11" t="s">
        <v>49</v>
      </c>
    </row>
    <row r="79" spans="1:12" ht="21" thickBot="1" x14ac:dyDescent="0.35">
      <c r="A79" s="14" t="s">
        <v>131</v>
      </c>
      <c r="B79" s="10" t="s">
        <v>5</v>
      </c>
      <c r="C79" s="8" t="s">
        <v>17</v>
      </c>
      <c r="D79" s="8" t="s">
        <v>17</v>
      </c>
      <c r="E79" s="8" t="s">
        <v>51</v>
      </c>
      <c r="F79" s="18">
        <v>0.5</v>
      </c>
      <c r="G79" s="51">
        <v>500</v>
      </c>
      <c r="H79" s="8">
        <v>5</v>
      </c>
      <c r="I79" s="48">
        <f t="shared" si="8"/>
        <v>525</v>
      </c>
      <c r="J79" s="50">
        <f t="shared" si="9"/>
        <v>262.5</v>
      </c>
      <c r="K79" s="11" t="s">
        <v>52</v>
      </c>
    </row>
    <row r="80" spans="1:12" ht="21" thickBot="1" x14ac:dyDescent="0.35">
      <c r="A80" s="14" t="s">
        <v>132</v>
      </c>
      <c r="B80" s="10" t="s">
        <v>6</v>
      </c>
      <c r="C80" s="8" t="s">
        <v>17</v>
      </c>
      <c r="D80" s="8" t="s">
        <v>17</v>
      </c>
      <c r="E80" s="8" t="s">
        <v>54</v>
      </c>
      <c r="F80" s="18">
        <v>0.1</v>
      </c>
      <c r="G80" s="51">
        <v>210</v>
      </c>
      <c r="H80" s="8">
        <v>5</v>
      </c>
      <c r="I80" s="48">
        <f t="shared" si="8"/>
        <v>220.5</v>
      </c>
      <c r="J80" s="50">
        <f t="shared" si="9"/>
        <v>22.05</v>
      </c>
      <c r="K80" s="11" t="s">
        <v>55</v>
      </c>
      <c r="L80" s="54"/>
    </row>
    <row r="81" spans="1:12" ht="15" thickBot="1" x14ac:dyDescent="0.35">
      <c r="A81" s="13">
        <v>8</v>
      </c>
      <c r="B81" s="4" t="s">
        <v>133</v>
      </c>
      <c r="C81" s="99">
        <v>300</v>
      </c>
      <c r="D81" s="100">
        <f>D82/C81</f>
        <v>17.5245</v>
      </c>
      <c r="E81" s="101" t="s">
        <v>17</v>
      </c>
      <c r="F81" s="101" t="s">
        <v>17</v>
      </c>
      <c r="G81" s="101" t="s">
        <v>17</v>
      </c>
      <c r="H81" s="101">
        <v>5</v>
      </c>
      <c r="I81" s="101" t="s">
        <v>17</v>
      </c>
      <c r="J81" s="97">
        <f>D81*C81</f>
        <v>5257.35</v>
      </c>
      <c r="K81" s="24" t="s">
        <v>30</v>
      </c>
    </row>
    <row r="82" spans="1:12" ht="132.6" thickBot="1" x14ac:dyDescent="0.35">
      <c r="A82" s="14"/>
      <c r="B82" s="10" t="s">
        <v>134</v>
      </c>
      <c r="C82" s="33"/>
      <c r="D82" s="61">
        <f>J83+J84+J85+J86+J87+J88+J89+J90</f>
        <v>5257.35</v>
      </c>
      <c r="E82" s="3"/>
      <c r="F82" s="20"/>
      <c r="G82" s="20"/>
      <c r="H82" s="20"/>
      <c r="I82" s="20"/>
      <c r="J82" s="20"/>
      <c r="K82" s="20"/>
    </row>
    <row r="83" spans="1:12" ht="21" thickBot="1" x14ac:dyDescent="0.35">
      <c r="A83" s="14" t="s">
        <v>135</v>
      </c>
      <c r="B83" s="16" t="s">
        <v>136</v>
      </c>
      <c r="C83" s="28" t="s">
        <v>17</v>
      </c>
      <c r="D83" s="28" t="s">
        <v>17</v>
      </c>
      <c r="E83" s="62" t="s">
        <v>33</v>
      </c>
      <c r="F83" s="63">
        <v>3.5</v>
      </c>
      <c r="G83" s="64">
        <v>1100</v>
      </c>
      <c r="H83" s="62">
        <v>5</v>
      </c>
      <c r="I83" s="59">
        <f>G83*1.05</f>
        <v>1155</v>
      </c>
      <c r="J83" s="65">
        <f>I83*F83</f>
        <v>4042.5</v>
      </c>
      <c r="K83" s="11" t="s">
        <v>231</v>
      </c>
    </row>
    <row r="84" spans="1:12" ht="21" thickBot="1" x14ac:dyDescent="0.35">
      <c r="A84" s="14" t="s">
        <v>137</v>
      </c>
      <c r="B84" s="10" t="s">
        <v>1</v>
      </c>
      <c r="C84" s="29" t="s">
        <v>17</v>
      </c>
      <c r="D84" s="29" t="s">
        <v>17</v>
      </c>
      <c r="E84" s="66" t="s">
        <v>36</v>
      </c>
      <c r="F84" s="63">
        <v>0.1</v>
      </c>
      <c r="G84" s="64">
        <v>300</v>
      </c>
      <c r="H84" s="66">
        <v>5</v>
      </c>
      <c r="I84" s="59">
        <f t="shared" ref="I84:I90" si="10">G84*1.05</f>
        <v>315</v>
      </c>
      <c r="J84" s="65">
        <f t="shared" ref="J84:J90" si="11">I84*F84</f>
        <v>31.5</v>
      </c>
      <c r="K84" s="11" t="s">
        <v>37</v>
      </c>
    </row>
    <row r="85" spans="1:12" ht="21" thickBot="1" x14ac:dyDescent="0.35">
      <c r="A85" s="14" t="s">
        <v>138</v>
      </c>
      <c r="B85" s="10" t="s">
        <v>39</v>
      </c>
      <c r="C85" s="29" t="s">
        <v>17</v>
      </c>
      <c r="D85" s="29" t="s">
        <v>17</v>
      </c>
      <c r="E85" s="66" t="s">
        <v>40</v>
      </c>
      <c r="F85" s="63">
        <v>0.1</v>
      </c>
      <c r="G85" s="64">
        <v>210</v>
      </c>
      <c r="H85" s="66">
        <v>5</v>
      </c>
      <c r="I85" s="59">
        <f t="shared" si="10"/>
        <v>220.5</v>
      </c>
      <c r="J85" s="65">
        <f t="shared" si="11"/>
        <v>22.05</v>
      </c>
      <c r="K85" s="11" t="s">
        <v>41</v>
      </c>
    </row>
    <row r="86" spans="1:12" ht="21" thickBot="1" x14ac:dyDescent="0.35">
      <c r="A86" s="14" t="s">
        <v>139</v>
      </c>
      <c r="B86" s="10" t="s">
        <v>2</v>
      </c>
      <c r="C86" s="29" t="s">
        <v>17</v>
      </c>
      <c r="D86" s="29" t="s">
        <v>17</v>
      </c>
      <c r="E86" s="66" t="s">
        <v>43</v>
      </c>
      <c r="F86" s="63">
        <v>1</v>
      </c>
      <c r="G86" s="64">
        <v>700</v>
      </c>
      <c r="H86" s="66">
        <v>5</v>
      </c>
      <c r="I86" s="59">
        <f t="shared" si="10"/>
        <v>735</v>
      </c>
      <c r="J86" s="65">
        <f t="shared" si="11"/>
        <v>735</v>
      </c>
      <c r="K86" s="11" t="s">
        <v>44</v>
      </c>
    </row>
    <row r="87" spans="1:12" ht="21" thickBot="1" x14ac:dyDescent="0.35">
      <c r="A87" s="14" t="s">
        <v>140</v>
      </c>
      <c r="B87" s="10" t="s">
        <v>3</v>
      </c>
      <c r="C87" s="29" t="s">
        <v>17</v>
      </c>
      <c r="D87" s="29" t="s">
        <v>17</v>
      </c>
      <c r="E87" s="66" t="s">
        <v>40</v>
      </c>
      <c r="F87" s="63">
        <v>0.2</v>
      </c>
      <c r="G87" s="64">
        <v>270</v>
      </c>
      <c r="H87" s="66">
        <v>5</v>
      </c>
      <c r="I87" s="59">
        <f t="shared" si="10"/>
        <v>283.5</v>
      </c>
      <c r="J87" s="65">
        <f t="shared" si="11"/>
        <v>56.7</v>
      </c>
      <c r="K87" s="11" t="s">
        <v>46</v>
      </c>
    </row>
    <row r="88" spans="1:12" ht="21" thickBot="1" x14ac:dyDescent="0.35">
      <c r="A88" s="14" t="s">
        <v>141</v>
      </c>
      <c r="B88" s="10" t="s">
        <v>4</v>
      </c>
      <c r="C88" s="29" t="s">
        <v>17</v>
      </c>
      <c r="D88" s="29" t="s">
        <v>17</v>
      </c>
      <c r="E88" s="66" t="s">
        <v>48</v>
      </c>
      <c r="F88" s="63">
        <v>0.1</v>
      </c>
      <c r="G88" s="64">
        <v>600</v>
      </c>
      <c r="H88" s="66">
        <v>5</v>
      </c>
      <c r="I88" s="59">
        <f t="shared" si="10"/>
        <v>630</v>
      </c>
      <c r="J88" s="65">
        <f t="shared" si="11"/>
        <v>63</v>
      </c>
      <c r="K88" s="11" t="s">
        <v>49</v>
      </c>
    </row>
    <row r="89" spans="1:12" ht="21" thickBot="1" x14ac:dyDescent="0.35">
      <c r="A89" s="14" t="s">
        <v>142</v>
      </c>
      <c r="B89" s="10" t="s">
        <v>5</v>
      </c>
      <c r="C89" s="29" t="s">
        <v>17</v>
      </c>
      <c r="D89" s="29" t="s">
        <v>17</v>
      </c>
      <c r="E89" s="66" t="s">
        <v>51</v>
      </c>
      <c r="F89" s="63">
        <v>0.5</v>
      </c>
      <c r="G89" s="64">
        <v>500</v>
      </c>
      <c r="H89" s="66">
        <v>5</v>
      </c>
      <c r="I89" s="59">
        <f t="shared" si="10"/>
        <v>525</v>
      </c>
      <c r="J89" s="65">
        <f t="shared" si="11"/>
        <v>262.5</v>
      </c>
      <c r="K89" s="11" t="s">
        <v>52</v>
      </c>
    </row>
    <row r="90" spans="1:12" ht="21" thickBot="1" x14ac:dyDescent="0.35">
      <c r="A90" s="14" t="s">
        <v>143</v>
      </c>
      <c r="B90" s="10" t="s">
        <v>6</v>
      </c>
      <c r="C90" s="29" t="s">
        <v>17</v>
      </c>
      <c r="D90" s="29" t="s">
        <v>17</v>
      </c>
      <c r="E90" s="66" t="s">
        <v>54</v>
      </c>
      <c r="F90" s="63">
        <v>0.2</v>
      </c>
      <c r="G90" s="64">
        <v>210</v>
      </c>
      <c r="H90" s="66">
        <v>5</v>
      </c>
      <c r="I90" s="59">
        <f t="shared" si="10"/>
        <v>220.5</v>
      </c>
      <c r="J90" s="65">
        <f t="shared" si="11"/>
        <v>44.1</v>
      </c>
      <c r="K90" s="11" t="s">
        <v>55</v>
      </c>
      <c r="L90" s="54"/>
    </row>
    <row r="91" spans="1:12" ht="15" thickBot="1" x14ac:dyDescent="0.35">
      <c r="A91" s="42">
        <v>9</v>
      </c>
      <c r="B91" s="43" t="s">
        <v>14</v>
      </c>
      <c r="C91" s="102">
        <v>100</v>
      </c>
      <c r="D91" s="103">
        <f>D92/C91</f>
        <v>25.41</v>
      </c>
      <c r="E91" s="103" t="s">
        <v>17</v>
      </c>
      <c r="F91" s="103" t="s">
        <v>17</v>
      </c>
      <c r="G91" s="103" t="s">
        <v>17</v>
      </c>
      <c r="H91" s="103">
        <v>5</v>
      </c>
      <c r="I91" s="103" t="s">
        <v>17</v>
      </c>
      <c r="J91" s="104">
        <f>D91*C91</f>
        <v>2541</v>
      </c>
      <c r="K91" s="45" t="s">
        <v>144</v>
      </c>
    </row>
    <row r="92" spans="1:12" ht="108.6" thickBot="1" x14ac:dyDescent="0.35">
      <c r="A92" s="14"/>
      <c r="B92" s="10" t="s">
        <v>145</v>
      </c>
      <c r="C92" s="33"/>
      <c r="D92" s="28">
        <f>J93+J94+J95+J96+J97+J98+J99+J100</f>
        <v>2541</v>
      </c>
      <c r="E92" s="28"/>
      <c r="F92" s="28"/>
      <c r="G92" s="28"/>
      <c r="H92" s="28"/>
      <c r="I92" s="28"/>
      <c r="J92" s="28"/>
      <c r="K92" s="20"/>
    </row>
    <row r="93" spans="1:12" ht="27" thickBot="1" x14ac:dyDescent="0.35">
      <c r="A93" s="14" t="s">
        <v>146</v>
      </c>
      <c r="B93" s="16" t="s">
        <v>147</v>
      </c>
      <c r="C93" s="28" t="s">
        <v>17</v>
      </c>
      <c r="D93" s="28" t="s">
        <v>17</v>
      </c>
      <c r="E93" s="28" t="s">
        <v>86</v>
      </c>
      <c r="F93" s="34">
        <v>5</v>
      </c>
      <c r="G93" s="64">
        <v>400</v>
      </c>
      <c r="H93" s="62">
        <v>5</v>
      </c>
      <c r="I93" s="67">
        <f>G93*1.05</f>
        <v>420</v>
      </c>
      <c r="J93" s="68">
        <f>I93*F93</f>
        <v>2100</v>
      </c>
      <c r="K93" s="11" t="s">
        <v>148</v>
      </c>
    </row>
    <row r="94" spans="1:12" ht="21" thickBot="1" x14ac:dyDescent="0.35">
      <c r="A94" s="14" t="s">
        <v>149</v>
      </c>
      <c r="B94" s="10" t="s">
        <v>1</v>
      </c>
      <c r="C94" s="29" t="s">
        <v>17</v>
      </c>
      <c r="D94" s="29" t="s">
        <v>17</v>
      </c>
      <c r="E94" s="29" t="s">
        <v>36</v>
      </c>
      <c r="F94" s="34">
        <v>0.1</v>
      </c>
      <c r="G94" s="64">
        <v>300</v>
      </c>
      <c r="H94" s="66">
        <v>5</v>
      </c>
      <c r="I94" s="67">
        <f t="shared" ref="I94:I100" si="12">G94*1.05</f>
        <v>315</v>
      </c>
      <c r="J94" s="68">
        <f t="shared" ref="J94:J100" si="13">I94*F94</f>
        <v>31.5</v>
      </c>
      <c r="K94" s="11" t="s">
        <v>37</v>
      </c>
    </row>
    <row r="95" spans="1:12" ht="21" thickBot="1" x14ac:dyDescent="0.35">
      <c r="A95" s="14" t="s">
        <v>150</v>
      </c>
      <c r="B95" s="10" t="s">
        <v>39</v>
      </c>
      <c r="C95" s="29" t="s">
        <v>17</v>
      </c>
      <c r="D95" s="29" t="s">
        <v>17</v>
      </c>
      <c r="E95" s="29" t="s">
        <v>40</v>
      </c>
      <c r="F95" s="34">
        <v>0.2</v>
      </c>
      <c r="G95" s="64">
        <v>210</v>
      </c>
      <c r="H95" s="66">
        <v>5</v>
      </c>
      <c r="I95" s="67">
        <f t="shared" si="12"/>
        <v>220.5</v>
      </c>
      <c r="J95" s="68">
        <f t="shared" si="13"/>
        <v>44.1</v>
      </c>
      <c r="K95" s="11" t="s">
        <v>41</v>
      </c>
    </row>
    <row r="96" spans="1:12" ht="28.2" thickBot="1" x14ac:dyDescent="0.35">
      <c r="A96" s="14" t="s">
        <v>151</v>
      </c>
      <c r="B96" s="10" t="s">
        <v>2</v>
      </c>
      <c r="C96" s="29" t="s">
        <v>17</v>
      </c>
      <c r="D96" s="29" t="s">
        <v>17</v>
      </c>
      <c r="E96" s="29" t="s">
        <v>43</v>
      </c>
      <c r="F96" s="34">
        <v>0.2</v>
      </c>
      <c r="G96" s="64">
        <v>700</v>
      </c>
      <c r="H96" s="66">
        <v>5</v>
      </c>
      <c r="I96" s="67">
        <f t="shared" si="12"/>
        <v>735</v>
      </c>
      <c r="J96" s="68">
        <f t="shared" si="13"/>
        <v>147</v>
      </c>
      <c r="K96" s="11" t="s">
        <v>44</v>
      </c>
    </row>
    <row r="97" spans="1:12" ht="21" thickBot="1" x14ac:dyDescent="0.35">
      <c r="A97" s="14" t="s">
        <v>152</v>
      </c>
      <c r="B97" s="10" t="s">
        <v>3</v>
      </c>
      <c r="C97" s="29" t="s">
        <v>17</v>
      </c>
      <c r="D97" s="29" t="s">
        <v>17</v>
      </c>
      <c r="E97" s="29" t="s">
        <v>40</v>
      </c>
      <c r="F97" s="34">
        <v>0.1</v>
      </c>
      <c r="G97" s="64">
        <v>270</v>
      </c>
      <c r="H97" s="66">
        <v>5</v>
      </c>
      <c r="I97" s="67">
        <f t="shared" si="12"/>
        <v>283.5</v>
      </c>
      <c r="J97" s="68">
        <f t="shared" si="13"/>
        <v>28.35</v>
      </c>
      <c r="K97" s="11" t="s">
        <v>46</v>
      </c>
    </row>
    <row r="98" spans="1:12" ht="21" thickBot="1" x14ac:dyDescent="0.35">
      <c r="A98" s="14" t="s">
        <v>153</v>
      </c>
      <c r="B98" s="10" t="s">
        <v>4</v>
      </c>
      <c r="C98" s="29" t="s">
        <v>17</v>
      </c>
      <c r="D98" s="29" t="s">
        <v>17</v>
      </c>
      <c r="E98" s="29" t="s">
        <v>48</v>
      </c>
      <c r="F98" s="34">
        <v>0.1</v>
      </c>
      <c r="G98" s="64">
        <v>600</v>
      </c>
      <c r="H98" s="66">
        <v>5</v>
      </c>
      <c r="I98" s="67">
        <f t="shared" si="12"/>
        <v>630</v>
      </c>
      <c r="J98" s="68">
        <f t="shared" si="13"/>
        <v>63</v>
      </c>
      <c r="K98" s="11" t="s">
        <v>49</v>
      </c>
    </row>
    <row r="99" spans="1:12" ht="21" thickBot="1" x14ac:dyDescent="0.35">
      <c r="A99" s="14" t="s">
        <v>154</v>
      </c>
      <c r="B99" s="10" t="s">
        <v>5</v>
      </c>
      <c r="C99" s="29" t="s">
        <v>17</v>
      </c>
      <c r="D99" s="29" t="s">
        <v>17</v>
      </c>
      <c r="E99" s="29" t="s">
        <v>51</v>
      </c>
      <c r="F99" s="34">
        <v>0.2</v>
      </c>
      <c r="G99" s="64">
        <v>500</v>
      </c>
      <c r="H99" s="66">
        <v>5</v>
      </c>
      <c r="I99" s="67">
        <f t="shared" si="12"/>
        <v>525</v>
      </c>
      <c r="J99" s="68">
        <f t="shared" si="13"/>
        <v>105</v>
      </c>
      <c r="K99" s="11" t="s">
        <v>52</v>
      </c>
    </row>
    <row r="100" spans="1:12" ht="21" thickBot="1" x14ac:dyDescent="0.35">
      <c r="A100" s="14" t="s">
        <v>155</v>
      </c>
      <c r="B100" s="10" t="s">
        <v>6</v>
      </c>
      <c r="C100" s="29" t="s">
        <v>17</v>
      </c>
      <c r="D100" s="29" t="s">
        <v>17</v>
      </c>
      <c r="E100" s="29" t="s">
        <v>54</v>
      </c>
      <c r="F100" s="34">
        <v>0.1</v>
      </c>
      <c r="G100" s="64">
        <v>210</v>
      </c>
      <c r="H100" s="66">
        <v>5</v>
      </c>
      <c r="I100" s="67">
        <f t="shared" si="12"/>
        <v>220.5</v>
      </c>
      <c r="J100" s="68">
        <f t="shared" si="13"/>
        <v>22.05</v>
      </c>
      <c r="K100" s="11" t="s">
        <v>55</v>
      </c>
      <c r="L100" s="54"/>
    </row>
    <row r="101" spans="1:12" ht="15" thickBot="1" x14ac:dyDescent="0.35">
      <c r="A101" s="69">
        <v>10</v>
      </c>
      <c r="B101" s="70" t="s">
        <v>156</v>
      </c>
      <c r="C101" s="105">
        <v>100</v>
      </c>
      <c r="D101" s="106">
        <f>D102/C101</f>
        <v>89.25</v>
      </c>
      <c r="E101" s="106" t="s">
        <v>17</v>
      </c>
      <c r="F101" s="106" t="s">
        <v>17</v>
      </c>
      <c r="G101" s="106" t="s">
        <v>17</v>
      </c>
      <c r="H101" s="106">
        <v>5</v>
      </c>
      <c r="I101" s="106" t="s">
        <v>17</v>
      </c>
      <c r="J101" s="107">
        <f>D101*C101</f>
        <v>8925</v>
      </c>
      <c r="K101" s="44"/>
    </row>
    <row r="102" spans="1:12" x14ac:dyDescent="0.3">
      <c r="A102" s="133"/>
      <c r="B102" s="136" t="s">
        <v>157</v>
      </c>
      <c r="C102" s="139"/>
      <c r="D102" s="142">
        <f>J108</f>
        <v>8925</v>
      </c>
      <c r="E102" s="145"/>
      <c r="F102" s="148"/>
      <c r="G102" s="148"/>
      <c r="H102" s="148"/>
      <c r="I102" s="148"/>
      <c r="J102" s="148"/>
      <c r="K102" s="148"/>
    </row>
    <row r="103" spans="1:12" x14ac:dyDescent="0.3">
      <c r="A103" s="134"/>
      <c r="B103" s="137"/>
      <c r="C103" s="140"/>
      <c r="D103" s="143"/>
      <c r="E103" s="146"/>
      <c r="F103" s="149"/>
      <c r="G103" s="149"/>
      <c r="H103" s="149"/>
      <c r="I103" s="149"/>
      <c r="J103" s="149"/>
      <c r="K103" s="149"/>
    </row>
    <row r="104" spans="1:12" x14ac:dyDescent="0.3">
      <c r="A104" s="134"/>
      <c r="B104" s="137"/>
      <c r="C104" s="140"/>
      <c r="D104" s="143"/>
      <c r="E104" s="146"/>
      <c r="F104" s="149"/>
      <c r="G104" s="149"/>
      <c r="H104" s="149"/>
      <c r="I104" s="149"/>
      <c r="J104" s="149"/>
      <c r="K104" s="149"/>
    </row>
    <row r="105" spans="1:12" x14ac:dyDescent="0.3">
      <c r="A105" s="134"/>
      <c r="B105" s="137"/>
      <c r="C105" s="140"/>
      <c r="D105" s="143"/>
      <c r="E105" s="146"/>
      <c r="F105" s="149"/>
      <c r="G105" s="149"/>
      <c r="H105" s="149"/>
      <c r="I105" s="149"/>
      <c r="J105" s="149"/>
      <c r="K105" s="149"/>
    </row>
    <row r="106" spans="1:12" x14ac:dyDescent="0.3">
      <c r="A106" s="134"/>
      <c r="B106" s="137"/>
      <c r="C106" s="140"/>
      <c r="D106" s="143"/>
      <c r="E106" s="146"/>
      <c r="F106" s="149"/>
      <c r="G106" s="149"/>
      <c r="H106" s="149"/>
      <c r="I106" s="149"/>
      <c r="J106" s="149"/>
      <c r="K106" s="149"/>
    </row>
    <row r="107" spans="1:12" ht="51" customHeight="1" thickBot="1" x14ac:dyDescent="0.35">
      <c r="A107" s="135"/>
      <c r="B107" s="138"/>
      <c r="C107" s="141"/>
      <c r="D107" s="144"/>
      <c r="E107" s="147"/>
      <c r="F107" s="150"/>
      <c r="G107" s="150"/>
      <c r="H107" s="150"/>
      <c r="I107" s="150"/>
      <c r="J107" s="150"/>
      <c r="K107" s="150"/>
    </row>
    <row r="108" spans="1:12" ht="21" thickBot="1" x14ac:dyDescent="0.35">
      <c r="A108" s="41" t="s">
        <v>158</v>
      </c>
      <c r="B108" s="37" t="s">
        <v>159</v>
      </c>
      <c r="C108" s="35" t="s">
        <v>17</v>
      </c>
      <c r="D108" s="1" t="s">
        <v>17</v>
      </c>
      <c r="E108" s="62" t="s">
        <v>160</v>
      </c>
      <c r="F108" s="11">
        <v>10</v>
      </c>
      <c r="G108" s="65">
        <v>850</v>
      </c>
      <c r="H108" s="11">
        <v>5</v>
      </c>
      <c r="I108" s="65">
        <f>G108*1.05</f>
        <v>892.5</v>
      </c>
      <c r="J108" s="65">
        <f>I108*F108</f>
        <v>8925</v>
      </c>
      <c r="K108" s="11" t="s">
        <v>161</v>
      </c>
    </row>
    <row r="109" spans="1:12" ht="15" thickBot="1" x14ac:dyDescent="0.35">
      <c r="A109" s="42">
        <v>11</v>
      </c>
      <c r="B109" s="43" t="s">
        <v>162</v>
      </c>
      <c r="C109" s="102">
        <v>100</v>
      </c>
      <c r="D109" s="103">
        <f>D110/C109</f>
        <v>25.41</v>
      </c>
      <c r="E109" s="108"/>
      <c r="F109" s="109"/>
      <c r="G109" s="109"/>
      <c r="H109" s="109"/>
      <c r="I109" s="109"/>
      <c r="J109" s="110">
        <f>D109*C109</f>
        <v>2541</v>
      </c>
      <c r="K109" s="46"/>
    </row>
    <row r="110" spans="1:12" ht="108.6" thickBot="1" x14ac:dyDescent="0.35">
      <c r="A110" s="14"/>
      <c r="B110" s="10" t="s">
        <v>163</v>
      </c>
      <c r="C110" s="33"/>
      <c r="D110" s="73">
        <f>J111+J112+J113+J114+J115+J116+J117+J118</f>
        <v>2541</v>
      </c>
      <c r="E110" s="74"/>
      <c r="F110" s="75"/>
      <c r="G110" s="75"/>
      <c r="H110" s="75"/>
      <c r="I110" s="75"/>
      <c r="J110" s="75"/>
      <c r="K110" s="20"/>
    </row>
    <row r="111" spans="1:12" ht="27" thickBot="1" x14ac:dyDescent="0.35">
      <c r="A111" s="14" t="s">
        <v>164</v>
      </c>
      <c r="B111" s="16" t="s">
        <v>165</v>
      </c>
      <c r="C111" s="28" t="s">
        <v>17</v>
      </c>
      <c r="D111" s="62" t="s">
        <v>17</v>
      </c>
      <c r="E111" s="62" t="s">
        <v>86</v>
      </c>
      <c r="F111" s="63">
        <v>5</v>
      </c>
      <c r="G111" s="64">
        <v>400</v>
      </c>
      <c r="H111" s="62">
        <v>5</v>
      </c>
      <c r="I111" s="67">
        <f>G111*1.05</f>
        <v>420</v>
      </c>
      <c r="J111" s="68">
        <f>I111*F111</f>
        <v>2100</v>
      </c>
      <c r="K111" s="11" t="s">
        <v>166</v>
      </c>
    </row>
    <row r="112" spans="1:12" ht="21" thickBot="1" x14ac:dyDescent="0.35">
      <c r="A112" s="14" t="s">
        <v>167</v>
      </c>
      <c r="B112" s="10" t="s">
        <v>1</v>
      </c>
      <c r="C112" s="29" t="s">
        <v>17</v>
      </c>
      <c r="D112" s="66" t="s">
        <v>17</v>
      </c>
      <c r="E112" s="66" t="s">
        <v>36</v>
      </c>
      <c r="F112" s="63">
        <v>0.1</v>
      </c>
      <c r="G112" s="64">
        <v>300</v>
      </c>
      <c r="H112" s="66">
        <v>5</v>
      </c>
      <c r="I112" s="67">
        <f t="shared" ref="I112:I118" si="14">G112*1.05</f>
        <v>315</v>
      </c>
      <c r="J112" s="68">
        <f t="shared" ref="J112:J118" si="15">I112*F112</f>
        <v>31.5</v>
      </c>
      <c r="K112" s="11" t="s">
        <v>37</v>
      </c>
    </row>
    <row r="113" spans="1:12" ht="21" thickBot="1" x14ac:dyDescent="0.35">
      <c r="A113" s="14" t="s">
        <v>168</v>
      </c>
      <c r="B113" s="10" t="s">
        <v>39</v>
      </c>
      <c r="C113" s="29" t="s">
        <v>17</v>
      </c>
      <c r="D113" s="66" t="s">
        <v>17</v>
      </c>
      <c r="E113" s="66" t="s">
        <v>40</v>
      </c>
      <c r="F113" s="63">
        <v>0.2</v>
      </c>
      <c r="G113" s="64">
        <v>210</v>
      </c>
      <c r="H113" s="66">
        <v>5</v>
      </c>
      <c r="I113" s="67">
        <f t="shared" si="14"/>
        <v>220.5</v>
      </c>
      <c r="J113" s="68">
        <f t="shared" si="15"/>
        <v>44.1</v>
      </c>
      <c r="K113" s="11" t="s">
        <v>41</v>
      </c>
    </row>
    <row r="114" spans="1:12" ht="21" thickBot="1" x14ac:dyDescent="0.35">
      <c r="A114" s="14" t="s">
        <v>169</v>
      </c>
      <c r="B114" s="10" t="s">
        <v>2</v>
      </c>
      <c r="C114" s="29" t="s">
        <v>17</v>
      </c>
      <c r="D114" s="66" t="s">
        <v>17</v>
      </c>
      <c r="E114" s="66" t="s">
        <v>43</v>
      </c>
      <c r="F114" s="63">
        <v>0.2</v>
      </c>
      <c r="G114" s="64">
        <v>700</v>
      </c>
      <c r="H114" s="66">
        <v>5</v>
      </c>
      <c r="I114" s="67">
        <f t="shared" si="14"/>
        <v>735</v>
      </c>
      <c r="J114" s="68">
        <f t="shared" si="15"/>
        <v>147</v>
      </c>
      <c r="K114" s="11" t="s">
        <v>44</v>
      </c>
    </row>
    <row r="115" spans="1:12" ht="21" thickBot="1" x14ac:dyDescent="0.35">
      <c r="A115" s="14" t="s">
        <v>170</v>
      </c>
      <c r="B115" s="10" t="s">
        <v>3</v>
      </c>
      <c r="C115" s="29" t="s">
        <v>17</v>
      </c>
      <c r="D115" s="66" t="s">
        <v>17</v>
      </c>
      <c r="E115" s="66" t="s">
        <v>40</v>
      </c>
      <c r="F115" s="63">
        <v>0.1</v>
      </c>
      <c r="G115" s="64">
        <v>270</v>
      </c>
      <c r="H115" s="66">
        <v>5</v>
      </c>
      <c r="I115" s="67">
        <f t="shared" si="14"/>
        <v>283.5</v>
      </c>
      <c r="J115" s="68">
        <f t="shared" si="15"/>
        <v>28.35</v>
      </c>
      <c r="K115" s="11" t="s">
        <v>46</v>
      </c>
    </row>
    <row r="116" spans="1:12" ht="21" thickBot="1" x14ac:dyDescent="0.35">
      <c r="A116" s="14" t="s">
        <v>171</v>
      </c>
      <c r="B116" s="10" t="s">
        <v>4</v>
      </c>
      <c r="C116" s="29" t="s">
        <v>17</v>
      </c>
      <c r="D116" s="66" t="s">
        <v>17</v>
      </c>
      <c r="E116" s="66" t="s">
        <v>48</v>
      </c>
      <c r="F116" s="63">
        <v>0.1</v>
      </c>
      <c r="G116" s="64">
        <v>600</v>
      </c>
      <c r="H116" s="66">
        <v>5</v>
      </c>
      <c r="I116" s="67">
        <f t="shared" si="14"/>
        <v>630</v>
      </c>
      <c r="J116" s="68">
        <f t="shared" si="15"/>
        <v>63</v>
      </c>
      <c r="K116" s="11" t="s">
        <v>49</v>
      </c>
    </row>
    <row r="117" spans="1:12" ht="21" thickBot="1" x14ac:dyDescent="0.35">
      <c r="A117" s="14" t="s">
        <v>172</v>
      </c>
      <c r="B117" s="10" t="s">
        <v>5</v>
      </c>
      <c r="C117" s="29" t="s">
        <v>17</v>
      </c>
      <c r="D117" s="66" t="s">
        <v>17</v>
      </c>
      <c r="E117" s="66" t="s">
        <v>51</v>
      </c>
      <c r="F117" s="63">
        <v>0.2</v>
      </c>
      <c r="G117" s="64">
        <v>500</v>
      </c>
      <c r="H117" s="66">
        <v>5</v>
      </c>
      <c r="I117" s="67">
        <f t="shared" si="14"/>
        <v>525</v>
      </c>
      <c r="J117" s="68">
        <f t="shared" si="15"/>
        <v>105</v>
      </c>
      <c r="K117" s="11" t="s">
        <v>52</v>
      </c>
    </row>
    <row r="118" spans="1:12" ht="21" thickBot="1" x14ac:dyDescent="0.35">
      <c r="A118" s="14" t="s">
        <v>173</v>
      </c>
      <c r="B118" s="10" t="s">
        <v>6</v>
      </c>
      <c r="C118" s="29" t="s">
        <v>17</v>
      </c>
      <c r="D118" s="66" t="s">
        <v>17</v>
      </c>
      <c r="E118" s="66" t="s">
        <v>54</v>
      </c>
      <c r="F118" s="63">
        <v>0.1</v>
      </c>
      <c r="G118" s="64">
        <v>210</v>
      </c>
      <c r="H118" s="66">
        <v>5</v>
      </c>
      <c r="I118" s="67">
        <f t="shared" si="14"/>
        <v>220.5</v>
      </c>
      <c r="J118" s="68">
        <f t="shared" si="15"/>
        <v>22.05</v>
      </c>
      <c r="K118" s="11" t="s">
        <v>55</v>
      </c>
      <c r="L118" s="54"/>
    </row>
    <row r="119" spans="1:12" ht="15" thickBot="1" x14ac:dyDescent="0.35">
      <c r="A119" s="42">
        <v>12</v>
      </c>
      <c r="B119" s="43" t="s">
        <v>15</v>
      </c>
      <c r="C119" s="111">
        <v>200</v>
      </c>
      <c r="D119" s="100">
        <f>D120/C119</f>
        <v>14.668500000000002</v>
      </c>
      <c r="E119" s="103" t="s">
        <v>17</v>
      </c>
      <c r="F119" s="103" t="s">
        <v>17</v>
      </c>
      <c r="G119" s="103" t="s">
        <v>17</v>
      </c>
      <c r="H119" s="103" t="s">
        <v>17</v>
      </c>
      <c r="I119" s="103" t="s">
        <v>17</v>
      </c>
      <c r="J119" s="104">
        <f>D119*C119</f>
        <v>2933.7000000000003</v>
      </c>
      <c r="K119" s="46"/>
    </row>
    <row r="120" spans="1:12" ht="144.6" thickBot="1" x14ac:dyDescent="0.35">
      <c r="A120" s="14"/>
      <c r="B120" s="10" t="s">
        <v>174</v>
      </c>
      <c r="C120" s="35"/>
      <c r="D120" s="28">
        <f>J121+J122+J123+J124+J125+J126+J127+J128</f>
        <v>2933.7000000000003</v>
      </c>
      <c r="E120" s="28"/>
      <c r="F120" s="28"/>
      <c r="G120" s="28"/>
      <c r="H120" s="28"/>
      <c r="I120" s="28"/>
      <c r="J120" s="28"/>
      <c r="K120" s="20"/>
    </row>
    <row r="121" spans="1:12" ht="27" thickBot="1" x14ac:dyDescent="0.35">
      <c r="A121" s="14" t="s">
        <v>175</v>
      </c>
      <c r="B121" s="16" t="s">
        <v>176</v>
      </c>
      <c r="C121" s="28" t="s">
        <v>17</v>
      </c>
      <c r="D121" s="28" t="s">
        <v>17</v>
      </c>
      <c r="E121" s="62" t="s">
        <v>33</v>
      </c>
      <c r="F121" s="66">
        <v>2.2000000000000002</v>
      </c>
      <c r="G121" s="77">
        <v>925</v>
      </c>
      <c r="H121" s="62">
        <v>5</v>
      </c>
      <c r="I121" s="76">
        <f>G121*1.05</f>
        <v>971.25</v>
      </c>
      <c r="J121" s="68">
        <f>I121*F121</f>
        <v>2136.75</v>
      </c>
      <c r="K121" s="11" t="s">
        <v>177</v>
      </c>
    </row>
    <row r="122" spans="1:12" ht="21" thickBot="1" x14ac:dyDescent="0.35">
      <c r="A122" s="14" t="s">
        <v>178</v>
      </c>
      <c r="B122" s="10" t="s">
        <v>1</v>
      </c>
      <c r="C122" s="29" t="s">
        <v>17</v>
      </c>
      <c r="D122" s="29" t="s">
        <v>17</v>
      </c>
      <c r="E122" s="66" t="s">
        <v>36</v>
      </c>
      <c r="F122" s="66">
        <v>0.1</v>
      </c>
      <c r="G122" s="77">
        <v>300</v>
      </c>
      <c r="H122" s="66">
        <v>5</v>
      </c>
      <c r="I122" s="76">
        <f t="shared" ref="I122:I128" si="16">G122*1.05</f>
        <v>315</v>
      </c>
      <c r="J122" s="68">
        <f t="shared" ref="J122:J128" si="17">I122*F122</f>
        <v>31.5</v>
      </c>
      <c r="K122" s="11" t="s">
        <v>37</v>
      </c>
    </row>
    <row r="123" spans="1:12" ht="21" thickBot="1" x14ac:dyDescent="0.35">
      <c r="A123" s="14" t="s">
        <v>179</v>
      </c>
      <c r="B123" s="10" t="s">
        <v>39</v>
      </c>
      <c r="C123" s="29" t="s">
        <v>17</v>
      </c>
      <c r="D123" s="29" t="s">
        <v>17</v>
      </c>
      <c r="E123" s="66" t="s">
        <v>40</v>
      </c>
      <c r="F123" s="66">
        <v>0.1</v>
      </c>
      <c r="G123" s="77">
        <v>210</v>
      </c>
      <c r="H123" s="66">
        <v>5</v>
      </c>
      <c r="I123" s="76">
        <f t="shared" si="16"/>
        <v>220.5</v>
      </c>
      <c r="J123" s="68">
        <f t="shared" si="17"/>
        <v>22.05</v>
      </c>
      <c r="K123" s="11" t="s">
        <v>41</v>
      </c>
    </row>
    <row r="124" spans="1:12" ht="21" thickBot="1" x14ac:dyDescent="0.35">
      <c r="A124" s="14" t="s">
        <v>180</v>
      </c>
      <c r="B124" s="10" t="s">
        <v>2</v>
      </c>
      <c r="C124" s="29" t="s">
        <v>17</v>
      </c>
      <c r="D124" s="29" t="s">
        <v>17</v>
      </c>
      <c r="E124" s="66" t="s">
        <v>43</v>
      </c>
      <c r="F124" s="66">
        <v>0.5</v>
      </c>
      <c r="G124" s="77">
        <v>700</v>
      </c>
      <c r="H124" s="66">
        <v>5</v>
      </c>
      <c r="I124" s="76">
        <f t="shared" si="16"/>
        <v>735</v>
      </c>
      <c r="J124" s="68">
        <f t="shared" si="17"/>
        <v>367.5</v>
      </c>
      <c r="K124" s="11" t="s">
        <v>44</v>
      </c>
    </row>
    <row r="125" spans="1:12" ht="21" thickBot="1" x14ac:dyDescent="0.35">
      <c r="A125" s="14" t="s">
        <v>181</v>
      </c>
      <c r="B125" s="10" t="s">
        <v>3</v>
      </c>
      <c r="C125" s="29" t="s">
        <v>17</v>
      </c>
      <c r="D125" s="29" t="s">
        <v>17</v>
      </c>
      <c r="E125" s="66" t="s">
        <v>40</v>
      </c>
      <c r="F125" s="66">
        <v>0.1</v>
      </c>
      <c r="G125" s="77">
        <v>270</v>
      </c>
      <c r="H125" s="66">
        <v>5</v>
      </c>
      <c r="I125" s="76">
        <f t="shared" si="16"/>
        <v>283.5</v>
      </c>
      <c r="J125" s="68">
        <f t="shared" si="17"/>
        <v>28.35</v>
      </c>
      <c r="K125" s="11" t="s">
        <v>46</v>
      </c>
    </row>
    <row r="126" spans="1:12" ht="21" thickBot="1" x14ac:dyDescent="0.35">
      <c r="A126" s="14" t="s">
        <v>182</v>
      </c>
      <c r="B126" s="10" t="s">
        <v>4</v>
      </c>
      <c r="C126" s="29" t="s">
        <v>17</v>
      </c>
      <c r="D126" s="29" t="s">
        <v>17</v>
      </c>
      <c r="E126" s="66" t="s">
        <v>48</v>
      </c>
      <c r="F126" s="66">
        <v>0.1</v>
      </c>
      <c r="G126" s="77">
        <v>600</v>
      </c>
      <c r="H126" s="66">
        <v>5</v>
      </c>
      <c r="I126" s="76">
        <f t="shared" si="16"/>
        <v>630</v>
      </c>
      <c r="J126" s="68">
        <f t="shared" si="17"/>
        <v>63</v>
      </c>
      <c r="K126" s="11" t="s">
        <v>49</v>
      </c>
    </row>
    <row r="127" spans="1:12" ht="21" thickBot="1" x14ac:dyDescent="0.35">
      <c r="A127" s="14" t="s">
        <v>183</v>
      </c>
      <c r="B127" s="10" t="s">
        <v>5</v>
      </c>
      <c r="C127" s="29" t="s">
        <v>17</v>
      </c>
      <c r="D127" s="29" t="s">
        <v>17</v>
      </c>
      <c r="E127" s="66" t="s">
        <v>51</v>
      </c>
      <c r="F127" s="66">
        <v>0.5</v>
      </c>
      <c r="G127" s="77">
        <v>500</v>
      </c>
      <c r="H127" s="66">
        <v>5</v>
      </c>
      <c r="I127" s="76">
        <f t="shared" si="16"/>
        <v>525</v>
      </c>
      <c r="J127" s="68">
        <f t="shared" si="17"/>
        <v>262.5</v>
      </c>
      <c r="K127" s="11" t="s">
        <v>52</v>
      </c>
    </row>
    <row r="128" spans="1:12" ht="21" thickBot="1" x14ac:dyDescent="0.35">
      <c r="A128" s="14" t="s">
        <v>184</v>
      </c>
      <c r="B128" s="10" t="s">
        <v>6</v>
      </c>
      <c r="C128" s="29" t="s">
        <v>17</v>
      </c>
      <c r="D128" s="29" t="s">
        <v>17</v>
      </c>
      <c r="E128" s="66" t="s">
        <v>54</v>
      </c>
      <c r="F128" s="66">
        <v>0.1</v>
      </c>
      <c r="G128" s="77">
        <v>210</v>
      </c>
      <c r="H128" s="66">
        <v>5</v>
      </c>
      <c r="I128" s="76">
        <f t="shared" si="16"/>
        <v>220.5</v>
      </c>
      <c r="J128" s="68">
        <f t="shared" si="17"/>
        <v>22.05</v>
      </c>
      <c r="K128" s="11" t="s">
        <v>55</v>
      </c>
      <c r="L128" s="54"/>
    </row>
    <row r="129" spans="1:12" ht="15" thickBot="1" x14ac:dyDescent="0.35">
      <c r="A129" s="78">
        <v>13</v>
      </c>
      <c r="B129" s="79" t="s">
        <v>232</v>
      </c>
      <c r="C129" s="105">
        <v>90</v>
      </c>
      <c r="D129" s="112">
        <f>D130/C129</f>
        <v>39.9</v>
      </c>
      <c r="E129" s="106" t="s">
        <v>17</v>
      </c>
      <c r="F129" s="106" t="s">
        <v>17</v>
      </c>
      <c r="G129" s="106" t="s">
        <v>17</v>
      </c>
      <c r="H129" s="106">
        <v>5</v>
      </c>
      <c r="I129" s="106" t="s">
        <v>17</v>
      </c>
      <c r="J129" s="107">
        <f>D129*C129</f>
        <v>3591</v>
      </c>
      <c r="K129" s="71"/>
    </row>
    <row r="130" spans="1:12" ht="102.6" thickBot="1" x14ac:dyDescent="0.35">
      <c r="A130" s="80"/>
      <c r="B130" s="6" t="s">
        <v>185</v>
      </c>
      <c r="C130" s="81"/>
      <c r="D130" s="59">
        <f>J131</f>
        <v>3591</v>
      </c>
      <c r="E130" s="62"/>
      <c r="F130" s="62"/>
      <c r="G130" s="62"/>
      <c r="H130" s="62"/>
      <c r="I130" s="62"/>
      <c r="J130" s="62"/>
      <c r="K130" s="75"/>
    </row>
    <row r="131" spans="1:12" ht="21" thickBot="1" x14ac:dyDescent="0.35">
      <c r="A131" s="80" t="s">
        <v>186</v>
      </c>
      <c r="B131" s="6" t="s">
        <v>187</v>
      </c>
      <c r="C131" s="81" t="s">
        <v>17</v>
      </c>
      <c r="D131" s="62" t="s">
        <v>17</v>
      </c>
      <c r="E131" s="62" t="s">
        <v>160</v>
      </c>
      <c r="F131" s="62">
        <v>9</v>
      </c>
      <c r="G131" s="59">
        <v>380</v>
      </c>
      <c r="H131" s="62">
        <v>5</v>
      </c>
      <c r="I131" s="59">
        <f>G131*1.05</f>
        <v>399</v>
      </c>
      <c r="J131" s="59">
        <f>I131*F131</f>
        <v>3591</v>
      </c>
      <c r="K131" s="11" t="s">
        <v>188</v>
      </c>
    </row>
    <row r="132" spans="1:12" ht="15" thickBot="1" x14ac:dyDescent="0.35">
      <c r="A132" s="78">
        <v>14</v>
      </c>
      <c r="B132" s="82" t="s">
        <v>189</v>
      </c>
      <c r="C132" s="105">
        <v>400</v>
      </c>
      <c r="D132" s="112">
        <f>D133/C132</f>
        <v>35.700000000000003</v>
      </c>
      <c r="E132" s="106" t="s">
        <v>17</v>
      </c>
      <c r="F132" s="106" t="s">
        <v>17</v>
      </c>
      <c r="G132" s="106" t="s">
        <v>17</v>
      </c>
      <c r="H132" s="106">
        <v>5</v>
      </c>
      <c r="I132" s="106" t="s">
        <v>17</v>
      </c>
      <c r="J132" s="107">
        <f>D132*C132</f>
        <v>14280.000000000002</v>
      </c>
      <c r="K132" s="72"/>
    </row>
    <row r="133" spans="1:12" ht="92.4" thickBot="1" x14ac:dyDescent="0.35">
      <c r="A133" s="80"/>
      <c r="B133" s="6" t="s">
        <v>190</v>
      </c>
      <c r="C133" s="81"/>
      <c r="D133" s="62">
        <f>J134</f>
        <v>14280</v>
      </c>
      <c r="E133" s="62"/>
      <c r="F133" s="62"/>
      <c r="G133" s="62"/>
      <c r="H133" s="62"/>
      <c r="I133" s="62"/>
      <c r="J133" s="62"/>
      <c r="K133" s="62"/>
    </row>
    <row r="134" spans="1:12" ht="21" thickBot="1" x14ac:dyDescent="0.35">
      <c r="A134" s="80" t="s">
        <v>191</v>
      </c>
      <c r="B134" s="6" t="s">
        <v>192</v>
      </c>
      <c r="C134" s="81" t="s">
        <v>17</v>
      </c>
      <c r="D134" s="62" t="s">
        <v>17</v>
      </c>
      <c r="E134" s="62" t="s">
        <v>160</v>
      </c>
      <c r="F134" s="62">
        <v>40</v>
      </c>
      <c r="G134" s="59">
        <v>340</v>
      </c>
      <c r="H134" s="62">
        <v>5</v>
      </c>
      <c r="I134" s="59">
        <f>G134*1.05</f>
        <v>357</v>
      </c>
      <c r="J134" s="59">
        <f>I134*F134</f>
        <v>14280</v>
      </c>
      <c r="K134" s="11" t="s">
        <v>193</v>
      </c>
    </row>
    <row r="135" spans="1:12" ht="15" thickBot="1" x14ac:dyDescent="0.35">
      <c r="A135" s="78">
        <v>15</v>
      </c>
      <c r="B135" s="82" t="s">
        <v>194</v>
      </c>
      <c r="C135" s="105">
        <v>2000</v>
      </c>
      <c r="D135" s="112">
        <f>D136/C135</f>
        <v>35.700000000000003</v>
      </c>
      <c r="E135" s="106" t="s">
        <v>17</v>
      </c>
      <c r="F135" s="106" t="s">
        <v>17</v>
      </c>
      <c r="G135" s="106" t="s">
        <v>17</v>
      </c>
      <c r="H135" s="106">
        <v>5</v>
      </c>
      <c r="I135" s="106" t="s">
        <v>17</v>
      </c>
      <c r="J135" s="107">
        <f>D135*C135</f>
        <v>71400</v>
      </c>
      <c r="K135" s="45" t="s">
        <v>18</v>
      </c>
    </row>
    <row r="136" spans="1:12" ht="92.4" thickBot="1" x14ac:dyDescent="0.35">
      <c r="A136" s="80"/>
      <c r="B136" s="6" t="s">
        <v>233</v>
      </c>
      <c r="C136" s="81"/>
      <c r="D136" s="62">
        <f>J137</f>
        <v>71400</v>
      </c>
      <c r="E136" s="62"/>
      <c r="F136" s="62"/>
      <c r="G136" s="62"/>
      <c r="H136" s="62"/>
      <c r="I136" s="62"/>
      <c r="J136" s="62"/>
      <c r="K136" s="11"/>
    </row>
    <row r="137" spans="1:12" ht="21" thickBot="1" x14ac:dyDescent="0.35">
      <c r="A137" s="80" t="s">
        <v>195</v>
      </c>
      <c r="B137" s="6" t="s">
        <v>196</v>
      </c>
      <c r="C137" s="81" t="s">
        <v>17</v>
      </c>
      <c r="D137" s="62" t="s">
        <v>17</v>
      </c>
      <c r="E137" s="62" t="s">
        <v>160</v>
      </c>
      <c r="F137" s="62">
        <v>200</v>
      </c>
      <c r="G137" s="59">
        <v>340</v>
      </c>
      <c r="H137" s="62">
        <v>5</v>
      </c>
      <c r="I137" s="59">
        <f>G137*1.05</f>
        <v>357</v>
      </c>
      <c r="J137" s="59">
        <f>I137*F137</f>
        <v>71400</v>
      </c>
      <c r="K137" s="11" t="s">
        <v>197</v>
      </c>
    </row>
    <row r="138" spans="1:12" x14ac:dyDescent="0.3">
      <c r="A138" s="123">
        <v>16</v>
      </c>
      <c r="B138" s="125" t="s">
        <v>16</v>
      </c>
      <c r="C138" s="127">
        <v>1500</v>
      </c>
      <c r="D138" s="119">
        <f>D140/C138</f>
        <v>50.19</v>
      </c>
      <c r="E138" s="119" t="s">
        <v>17</v>
      </c>
      <c r="F138" s="119" t="s">
        <v>17</v>
      </c>
      <c r="G138" s="119" t="s">
        <v>17</v>
      </c>
      <c r="H138" s="119">
        <v>5</v>
      </c>
      <c r="I138" s="119"/>
      <c r="J138" s="121">
        <f>D138*C138</f>
        <v>75285</v>
      </c>
      <c r="K138" s="117" t="s">
        <v>18</v>
      </c>
    </row>
    <row r="139" spans="1:12" ht="15" thickBot="1" x14ac:dyDescent="0.35">
      <c r="A139" s="124"/>
      <c r="B139" s="126"/>
      <c r="C139" s="128"/>
      <c r="D139" s="120"/>
      <c r="E139" s="120"/>
      <c r="F139" s="120"/>
      <c r="G139" s="120"/>
      <c r="H139" s="120"/>
      <c r="I139" s="120"/>
      <c r="J139" s="122"/>
      <c r="K139" s="118"/>
    </row>
    <row r="140" spans="1:12" ht="92.4" thickBot="1" x14ac:dyDescent="0.35">
      <c r="A140" s="80"/>
      <c r="B140" s="6" t="s">
        <v>234</v>
      </c>
      <c r="C140" s="81"/>
      <c r="D140" s="62">
        <f>J141+J142</f>
        <v>75285</v>
      </c>
      <c r="E140" s="62"/>
      <c r="F140" s="62"/>
      <c r="G140" s="62"/>
      <c r="H140" s="62"/>
      <c r="I140" s="62"/>
      <c r="J140" s="62"/>
      <c r="K140" s="11"/>
    </row>
    <row r="141" spans="1:12" ht="21" thickBot="1" x14ac:dyDescent="0.35">
      <c r="A141" s="80" t="s">
        <v>198</v>
      </c>
      <c r="B141" s="6" t="s">
        <v>19</v>
      </c>
      <c r="C141" s="81" t="s">
        <v>17</v>
      </c>
      <c r="D141" s="62" t="s">
        <v>17</v>
      </c>
      <c r="E141" s="62" t="s">
        <v>160</v>
      </c>
      <c r="F141" s="62">
        <v>150</v>
      </c>
      <c r="G141" s="59">
        <v>460</v>
      </c>
      <c r="H141" s="62">
        <v>5</v>
      </c>
      <c r="I141" s="59">
        <f>G141*1.05</f>
        <v>483</v>
      </c>
      <c r="J141" s="59">
        <f>I141*F141</f>
        <v>72450</v>
      </c>
      <c r="K141" s="11" t="s">
        <v>199</v>
      </c>
    </row>
    <row r="142" spans="1:12" ht="21" thickBot="1" x14ac:dyDescent="0.35">
      <c r="A142" s="80" t="s">
        <v>200</v>
      </c>
      <c r="B142" s="6" t="s">
        <v>20</v>
      </c>
      <c r="C142" s="81" t="s">
        <v>17</v>
      </c>
      <c r="D142" s="62" t="s">
        <v>17</v>
      </c>
      <c r="E142" s="62" t="s">
        <v>201</v>
      </c>
      <c r="F142" s="62">
        <v>30</v>
      </c>
      <c r="G142" s="59">
        <v>90</v>
      </c>
      <c r="H142" s="62">
        <v>5</v>
      </c>
      <c r="I142" s="59">
        <f>G142*1.05</f>
        <v>94.5</v>
      </c>
      <c r="J142" s="59">
        <f>I142*F142</f>
        <v>2835</v>
      </c>
      <c r="K142" s="11" t="s">
        <v>235</v>
      </c>
      <c r="L142" s="54"/>
    </row>
    <row r="143" spans="1:12" ht="15" thickBot="1" x14ac:dyDescent="0.35">
      <c r="A143" s="78">
        <v>17</v>
      </c>
      <c r="B143" s="82" t="s">
        <v>202</v>
      </c>
      <c r="C143" s="105">
        <v>3000</v>
      </c>
      <c r="D143" s="112">
        <f>D144/C143</f>
        <v>35.700000000000003</v>
      </c>
      <c r="E143" s="106" t="s">
        <v>17</v>
      </c>
      <c r="F143" s="106" t="s">
        <v>17</v>
      </c>
      <c r="G143" s="106" t="s">
        <v>17</v>
      </c>
      <c r="H143" s="106">
        <v>5</v>
      </c>
      <c r="I143" s="106" t="s">
        <v>17</v>
      </c>
      <c r="J143" s="107">
        <f>D143*C143</f>
        <v>107100.00000000001</v>
      </c>
      <c r="K143" s="45" t="s">
        <v>18</v>
      </c>
    </row>
    <row r="144" spans="1:12" ht="102.6" thickBot="1" x14ac:dyDescent="0.35">
      <c r="A144" s="80"/>
      <c r="B144" s="6" t="s">
        <v>203</v>
      </c>
      <c r="C144" s="81"/>
      <c r="D144" s="62">
        <f>J145</f>
        <v>107100</v>
      </c>
      <c r="E144" s="62"/>
      <c r="F144" s="62"/>
      <c r="G144" s="62"/>
      <c r="H144" s="62"/>
      <c r="I144" s="62"/>
      <c r="J144" s="62"/>
      <c r="K144" s="11"/>
    </row>
    <row r="145" spans="1:11" ht="21" thickBot="1" x14ac:dyDescent="0.35">
      <c r="A145" s="80" t="s">
        <v>204</v>
      </c>
      <c r="B145" s="6" t="s">
        <v>205</v>
      </c>
      <c r="C145" s="81" t="s">
        <v>17</v>
      </c>
      <c r="D145" s="62" t="s">
        <v>17</v>
      </c>
      <c r="E145" s="62" t="s">
        <v>160</v>
      </c>
      <c r="F145" s="62">
        <v>300</v>
      </c>
      <c r="G145" s="59">
        <v>340</v>
      </c>
      <c r="H145" s="62">
        <v>5</v>
      </c>
      <c r="I145" s="59">
        <f>G145*1.05</f>
        <v>357</v>
      </c>
      <c r="J145" s="59">
        <f>I145*F145</f>
        <v>107100</v>
      </c>
      <c r="K145" s="11" t="s">
        <v>206</v>
      </c>
    </row>
    <row r="146" spans="1:11" ht="15" thickBot="1" x14ac:dyDescent="0.35">
      <c r="A146" s="78">
        <v>18</v>
      </c>
      <c r="B146" s="82" t="s">
        <v>207</v>
      </c>
      <c r="C146" s="105">
        <v>150</v>
      </c>
      <c r="D146" s="112">
        <f>D147/C146</f>
        <v>147</v>
      </c>
      <c r="E146" s="106" t="s">
        <v>17</v>
      </c>
      <c r="F146" s="106" t="s">
        <v>17</v>
      </c>
      <c r="G146" s="106" t="s">
        <v>17</v>
      </c>
      <c r="H146" s="106">
        <v>5</v>
      </c>
      <c r="I146" s="106" t="s">
        <v>17</v>
      </c>
      <c r="J146" s="107">
        <f>D146*C146</f>
        <v>22050</v>
      </c>
      <c r="K146" s="45" t="s">
        <v>208</v>
      </c>
    </row>
    <row r="147" spans="1:11" ht="82.2" thickBot="1" x14ac:dyDescent="0.35">
      <c r="A147" s="80"/>
      <c r="B147" s="6" t="s">
        <v>209</v>
      </c>
      <c r="C147" s="81"/>
      <c r="D147" s="62">
        <f>J148</f>
        <v>22050</v>
      </c>
      <c r="E147" s="62"/>
      <c r="F147" s="62"/>
      <c r="G147" s="62"/>
      <c r="H147" s="62"/>
      <c r="I147" s="62"/>
      <c r="J147" s="62"/>
      <c r="K147" s="11"/>
    </row>
    <row r="148" spans="1:11" ht="31.2" thickBot="1" x14ac:dyDescent="0.35">
      <c r="A148" s="80" t="s">
        <v>210</v>
      </c>
      <c r="B148" s="6" t="s">
        <v>211</v>
      </c>
      <c r="C148" s="81" t="s">
        <v>17</v>
      </c>
      <c r="D148" s="62" t="s">
        <v>17</v>
      </c>
      <c r="E148" s="62" t="s">
        <v>212</v>
      </c>
      <c r="F148" s="62">
        <v>25</v>
      </c>
      <c r="G148" s="59">
        <v>840</v>
      </c>
      <c r="H148" s="62">
        <v>5</v>
      </c>
      <c r="I148" s="59">
        <f>G148*1.05</f>
        <v>882</v>
      </c>
      <c r="J148" s="59">
        <f>I148*F148</f>
        <v>22050</v>
      </c>
      <c r="K148" s="11" t="s">
        <v>236</v>
      </c>
    </row>
    <row r="149" spans="1:11" ht="15" thickBot="1" x14ac:dyDescent="0.35">
      <c r="A149" s="78">
        <v>19</v>
      </c>
      <c r="B149" s="82" t="s">
        <v>213</v>
      </c>
      <c r="C149" s="105">
        <v>300</v>
      </c>
      <c r="D149" s="106">
        <f>I151/30</f>
        <v>141.75</v>
      </c>
      <c r="E149" s="106" t="s">
        <v>17</v>
      </c>
      <c r="F149" s="106" t="s">
        <v>17</v>
      </c>
      <c r="G149" s="106" t="s">
        <v>17</v>
      </c>
      <c r="H149" s="106">
        <v>5</v>
      </c>
      <c r="I149" s="106" t="s">
        <v>17</v>
      </c>
      <c r="J149" s="107">
        <f>D149*C149</f>
        <v>42525</v>
      </c>
      <c r="K149" s="45" t="s">
        <v>208</v>
      </c>
    </row>
    <row r="150" spans="1:11" ht="163.80000000000001" thickBot="1" x14ac:dyDescent="0.35">
      <c r="A150" s="80"/>
      <c r="B150" s="6" t="s">
        <v>214</v>
      </c>
      <c r="C150" s="81"/>
      <c r="D150" s="62">
        <f>J151</f>
        <v>42525</v>
      </c>
      <c r="E150" s="62"/>
      <c r="F150" s="62"/>
      <c r="G150" s="62"/>
      <c r="H150" s="62"/>
      <c r="I150" s="62"/>
      <c r="J150" s="62"/>
      <c r="K150" s="11"/>
    </row>
    <row r="151" spans="1:11" ht="21" thickBot="1" x14ac:dyDescent="0.35">
      <c r="A151" s="80" t="s">
        <v>215</v>
      </c>
      <c r="B151" s="6" t="s">
        <v>216</v>
      </c>
      <c r="C151" s="81" t="s">
        <v>17</v>
      </c>
      <c r="D151" s="62" t="s">
        <v>17</v>
      </c>
      <c r="E151" s="62" t="s">
        <v>217</v>
      </c>
      <c r="F151" s="62">
        <v>10</v>
      </c>
      <c r="G151" s="59">
        <f>135*30</f>
        <v>4050</v>
      </c>
      <c r="H151" s="62">
        <v>5</v>
      </c>
      <c r="I151" s="59">
        <f>G151*1.05</f>
        <v>4252.5</v>
      </c>
      <c r="J151" s="59">
        <f>I151*F151</f>
        <v>42525</v>
      </c>
      <c r="K151" s="11" t="s">
        <v>218</v>
      </c>
    </row>
    <row r="152" spans="1:11" ht="15" thickBot="1" x14ac:dyDescent="0.35">
      <c r="A152" s="78">
        <v>20</v>
      </c>
      <c r="B152" s="82" t="s">
        <v>219</v>
      </c>
      <c r="C152" s="105">
        <v>60</v>
      </c>
      <c r="D152" s="112">
        <f>D153/C152</f>
        <v>126</v>
      </c>
      <c r="E152" s="106" t="s">
        <v>17</v>
      </c>
      <c r="F152" s="106" t="s">
        <v>17</v>
      </c>
      <c r="G152" s="106" t="s">
        <v>17</v>
      </c>
      <c r="H152" s="106">
        <v>5</v>
      </c>
      <c r="I152" s="106" t="s">
        <v>17</v>
      </c>
      <c r="J152" s="107">
        <f>D152*C152</f>
        <v>7560</v>
      </c>
      <c r="K152" s="45" t="s">
        <v>208</v>
      </c>
    </row>
    <row r="153" spans="1:11" ht="112.8" thickBot="1" x14ac:dyDescent="0.35">
      <c r="A153" s="80"/>
      <c r="B153" s="6" t="s">
        <v>220</v>
      </c>
      <c r="C153" s="81"/>
      <c r="D153" s="62">
        <f>J154</f>
        <v>7560</v>
      </c>
      <c r="E153" s="62"/>
      <c r="F153" s="62"/>
      <c r="G153" s="62"/>
      <c r="H153" s="62"/>
      <c r="I153" s="62"/>
      <c r="J153" s="62"/>
      <c r="K153" s="11"/>
    </row>
    <row r="154" spans="1:11" ht="21" thickBot="1" x14ac:dyDescent="0.35">
      <c r="A154" s="80" t="s">
        <v>221</v>
      </c>
      <c r="B154" s="6" t="s">
        <v>222</v>
      </c>
      <c r="C154" s="81" t="s">
        <v>17</v>
      </c>
      <c r="D154" s="62" t="s">
        <v>17</v>
      </c>
      <c r="E154" s="62" t="s">
        <v>217</v>
      </c>
      <c r="F154" s="62">
        <v>2</v>
      </c>
      <c r="G154" s="59">
        <v>3600</v>
      </c>
      <c r="H154" s="62">
        <v>5</v>
      </c>
      <c r="I154" s="59">
        <f>G154*1.05</f>
        <v>3780</v>
      </c>
      <c r="J154" s="59">
        <f>I154*F154</f>
        <v>7560</v>
      </c>
      <c r="K154" s="11" t="s">
        <v>223</v>
      </c>
    </row>
    <row r="155" spans="1:11" ht="15" thickBot="1" x14ac:dyDescent="0.35">
      <c r="A155" s="78">
        <v>21</v>
      </c>
      <c r="B155" s="82" t="s">
        <v>224</v>
      </c>
      <c r="C155" s="105">
        <v>36</v>
      </c>
      <c r="D155" s="112">
        <f>I157/30</f>
        <v>136.5</v>
      </c>
      <c r="E155" s="106" t="s">
        <v>17</v>
      </c>
      <c r="F155" s="106" t="s">
        <v>17</v>
      </c>
      <c r="G155" s="106" t="s">
        <v>17</v>
      </c>
      <c r="H155" s="106">
        <v>5</v>
      </c>
      <c r="I155" s="106" t="s">
        <v>17</v>
      </c>
      <c r="J155" s="113">
        <f>D155*C155</f>
        <v>4914</v>
      </c>
      <c r="K155" s="44" t="s">
        <v>208</v>
      </c>
    </row>
    <row r="156" spans="1:11" ht="153.6" thickBot="1" x14ac:dyDescent="0.35">
      <c r="A156" s="80"/>
      <c r="B156" s="6" t="s">
        <v>225</v>
      </c>
      <c r="C156" s="81"/>
      <c r="D156" s="62">
        <f>J157</f>
        <v>4914</v>
      </c>
      <c r="E156" s="62"/>
      <c r="F156" s="62"/>
      <c r="G156" s="62"/>
      <c r="H156" s="62"/>
      <c r="I156" s="62"/>
      <c r="J156" s="62"/>
      <c r="K156" s="1"/>
    </row>
    <row r="157" spans="1:11" ht="40.200000000000003" thickBot="1" x14ac:dyDescent="0.35">
      <c r="A157" s="80" t="s">
        <v>226</v>
      </c>
      <c r="B157" s="6" t="s">
        <v>227</v>
      </c>
      <c r="C157" s="81" t="s">
        <v>17</v>
      </c>
      <c r="D157" s="62" t="s">
        <v>17</v>
      </c>
      <c r="E157" s="62" t="s">
        <v>217</v>
      </c>
      <c r="F157" s="62">
        <v>1.2</v>
      </c>
      <c r="G157" s="59">
        <v>3900</v>
      </c>
      <c r="H157" s="62">
        <v>5</v>
      </c>
      <c r="I157" s="59">
        <f>G157*1.05</f>
        <v>4095</v>
      </c>
      <c r="J157" s="59">
        <f>I157*F157</f>
        <v>4914</v>
      </c>
      <c r="K157" s="1" t="s">
        <v>228</v>
      </c>
    </row>
    <row r="158" spans="1:11" ht="15" thickBot="1" x14ac:dyDescent="0.35">
      <c r="A158" s="80"/>
      <c r="B158" s="83" t="s">
        <v>229</v>
      </c>
      <c r="C158" s="84"/>
      <c r="D158" s="73"/>
      <c r="E158" s="74"/>
      <c r="F158" s="75"/>
      <c r="G158" s="75"/>
      <c r="H158" s="75"/>
      <c r="I158" s="75"/>
      <c r="J158" s="88">
        <f>J155+J152+J149+J146+J143+J138+J135+J132+J129+J119+J109+J101+J91+J81+J71+J60+J49+J39+J29+J17+J6</f>
        <v>420284.55</v>
      </c>
      <c r="K158" s="86"/>
    </row>
    <row r="159" spans="1:11" x14ac:dyDescent="0.3">
      <c r="A159" s="36"/>
    </row>
  </sheetData>
  <mergeCells count="42">
    <mergeCell ref="I4:I5"/>
    <mergeCell ref="J4:J5"/>
    <mergeCell ref="K4:K5"/>
    <mergeCell ref="A18:A19"/>
    <mergeCell ref="C18:C19"/>
    <mergeCell ref="D18:D19"/>
    <mergeCell ref="E18:E19"/>
    <mergeCell ref="F18:F19"/>
    <mergeCell ref="G18:G19"/>
    <mergeCell ref="H18:H19"/>
    <mergeCell ref="A4:A5"/>
    <mergeCell ref="B4:B5"/>
    <mergeCell ref="E4:E5"/>
    <mergeCell ref="F4:F5"/>
    <mergeCell ref="G4:G5"/>
    <mergeCell ref="H4:H5"/>
    <mergeCell ref="G102:G107"/>
    <mergeCell ref="H102:H107"/>
    <mergeCell ref="I102:I107"/>
    <mergeCell ref="J102:J107"/>
    <mergeCell ref="K102:K107"/>
    <mergeCell ref="B102:B107"/>
    <mergeCell ref="C102:C107"/>
    <mergeCell ref="D102:D107"/>
    <mergeCell ref="E102:E107"/>
    <mergeCell ref="F102:F107"/>
    <mergeCell ref="A1:K3"/>
    <mergeCell ref="K138:K139"/>
    <mergeCell ref="F138:F139"/>
    <mergeCell ref="G138:G139"/>
    <mergeCell ref="H138:H139"/>
    <mergeCell ref="I138:I139"/>
    <mergeCell ref="J138:J139"/>
    <mergeCell ref="A138:A139"/>
    <mergeCell ref="B138:B139"/>
    <mergeCell ref="C138:C139"/>
    <mergeCell ref="D138:D139"/>
    <mergeCell ref="E138:E139"/>
    <mergeCell ref="I18:I19"/>
    <mergeCell ref="J18:J19"/>
    <mergeCell ref="K18:K19"/>
    <mergeCell ref="A102:A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F1076F74-2EA7-4721-BB39-24BBBF837057}">
  <ds:schemaRefs>
    <ds:schemaRef ds:uri="http://schemas.microsoft.com/sharepoint/v3/contenttype/forms"/>
  </ds:schemaRefs>
</ds:datastoreItem>
</file>

<file path=customXml/itemProps2.xml><?xml version="1.0" encoding="utf-8"?>
<ds:datastoreItem xmlns:ds="http://schemas.openxmlformats.org/officeDocument/2006/customXml" ds:itemID="{DCC2F55F-C6E2-4635-BBB5-713BC2778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1E17EF-0BBD-4A3B-A068-A74D6B3B8647}">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4</vt:i4>
      </vt:variant>
    </vt:vector>
  </HeadingPairs>
  <TitlesOfParts>
    <vt:vector size="5" baseType="lpstr">
      <vt:lpstr>Skaciavimas</vt:lpstr>
      <vt:lpstr>Skaciavimas!_Hlk169082009</vt:lpstr>
      <vt:lpstr>Skaciavimas!_Hlk169161000</vt:lpstr>
      <vt:lpstr>Skaciavimas!_Hlk169168149</vt:lpstr>
      <vt:lpstr>Skaciavimas!_Hlk169512417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Stasys Križanauskas | Diamedica</dc:creator>
  <cp:lastModifiedBy>Kul ligonine</cp:lastModifiedBy>
  <dcterms:created xsi:type="dcterms:W3CDTF">2024-06-12T06:10:27Z</dcterms:created>
  <dcterms:modified xsi:type="dcterms:W3CDTF">2024-09-20T12:10:24Z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