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pasiūlymai\2024 m\Hemodializės\UAB RENALFARMA\"/>
    </mc:Choice>
  </mc:AlternateContent>
  <bookViews>
    <workbookView xWindow="-120" yWindow="-120" windowWidth="24270" windowHeight="13155" activeTab="1"/>
  </bookViews>
  <sheets>
    <sheet name="Pasiūlymas" sheetId="1" r:id="rId1"/>
    <sheet name="Subtiekėjai ir priedai" sheetId="2" r:id="rId2"/>
  </sheets>
  <calcPr calcId="181029" concurrentCalc="0"/>
</workbook>
</file>

<file path=xl/calcChain.xml><?xml version="1.0" encoding="utf-8"?>
<calcChain xmlns="http://schemas.openxmlformats.org/spreadsheetml/2006/main">
  <c r="G286" i="1" l="1"/>
  <c r="F284" i="1"/>
  <c r="F285" i="1"/>
  <c r="F286" i="1"/>
  <c r="F287" i="1"/>
  <c r="G274" i="1"/>
  <c r="F272" i="1"/>
  <c r="G273" i="1"/>
  <c r="F273" i="1"/>
  <c r="F274" i="1"/>
  <c r="F275" i="1"/>
  <c r="G262" i="1"/>
  <c r="F260" i="1"/>
  <c r="F261" i="1"/>
  <c r="F262" i="1"/>
  <c r="F263" i="1"/>
  <c r="G250" i="1"/>
  <c r="F248" i="1"/>
  <c r="F247" i="1"/>
  <c r="F246" i="1"/>
  <c r="F245" i="1"/>
  <c r="F244" i="1"/>
  <c r="F249" i="1"/>
  <c r="F250" i="1"/>
  <c r="F251" i="1"/>
  <c r="G234" i="1"/>
  <c r="F232" i="1"/>
  <c r="F233" i="1"/>
  <c r="F234" i="1"/>
  <c r="F235" i="1"/>
  <c r="G222" i="1"/>
  <c r="F220" i="1"/>
  <c r="G221" i="1"/>
  <c r="F221" i="1"/>
  <c r="F222" i="1"/>
  <c r="F223" i="1"/>
  <c r="G210" i="1"/>
  <c r="F208" i="1"/>
  <c r="F209" i="1"/>
  <c r="F210" i="1"/>
  <c r="F211" i="1"/>
  <c r="G198" i="1"/>
  <c r="F196" i="1"/>
  <c r="G197" i="1"/>
  <c r="F197" i="1"/>
  <c r="F198" i="1"/>
  <c r="F199" i="1"/>
  <c r="G186" i="1"/>
  <c r="F184" i="1"/>
  <c r="F185" i="1"/>
  <c r="F186" i="1"/>
  <c r="F187" i="1"/>
  <c r="G174" i="1"/>
  <c r="F172" i="1"/>
  <c r="F171" i="1"/>
  <c r="G161" i="1"/>
  <c r="F159" i="1"/>
  <c r="G160" i="1"/>
  <c r="G149" i="1"/>
  <c r="F147" i="1"/>
  <c r="F148" i="1"/>
  <c r="F149" i="1"/>
  <c r="F150" i="1"/>
  <c r="G148" i="1"/>
  <c r="G137" i="1"/>
  <c r="F135" i="1"/>
  <c r="G136" i="1"/>
  <c r="G125" i="1"/>
  <c r="F123" i="1"/>
  <c r="G124" i="1"/>
  <c r="F124" i="1"/>
  <c r="F125" i="1"/>
  <c r="F126" i="1"/>
  <c r="G113" i="1"/>
  <c r="F111" i="1"/>
  <c r="F110" i="1"/>
  <c r="F109" i="1"/>
  <c r="F108" i="1"/>
  <c r="F107" i="1"/>
  <c r="F106" i="1"/>
  <c r="G112" i="1"/>
  <c r="G96" i="1"/>
  <c r="F94" i="1"/>
  <c r="G95" i="1"/>
  <c r="G84" i="1"/>
  <c r="F82" i="1"/>
  <c r="G83" i="1"/>
  <c r="F83" i="1"/>
  <c r="F84" i="1"/>
  <c r="F85" i="1"/>
  <c r="G72" i="1"/>
  <c r="F70" i="1"/>
  <c r="F71" i="1"/>
  <c r="F72" i="1"/>
  <c r="F73" i="1"/>
  <c r="G60" i="1"/>
  <c r="F58" i="1"/>
  <c r="F57" i="1"/>
  <c r="F56" i="1"/>
  <c r="F55" i="1"/>
  <c r="G59" i="1"/>
  <c r="G45" i="1"/>
  <c r="F43" i="1"/>
  <c r="F42" i="1"/>
  <c r="F41" i="1"/>
  <c r="F40" i="1"/>
  <c r="F39" i="1"/>
  <c r="F38" i="1"/>
  <c r="F37" i="1"/>
  <c r="G44" i="1"/>
  <c r="G21" i="1"/>
  <c r="F160" i="1"/>
  <c r="F161" i="1"/>
  <c r="F162" i="1"/>
  <c r="F95" i="1"/>
  <c r="F96" i="1"/>
  <c r="F97" i="1"/>
  <c r="F44" i="1"/>
  <c r="F45" i="1"/>
  <c r="F46" i="1"/>
  <c r="G71" i="1"/>
  <c r="G185" i="1"/>
  <c r="G209" i="1"/>
  <c r="G233" i="1"/>
  <c r="G261" i="1"/>
  <c r="G285" i="1"/>
  <c r="F59" i="1"/>
  <c r="F60" i="1"/>
  <c r="F61" i="1"/>
  <c r="F112" i="1"/>
  <c r="F113" i="1"/>
  <c r="F114" i="1"/>
  <c r="F136" i="1"/>
  <c r="F137" i="1"/>
  <c r="F138" i="1"/>
  <c r="F173" i="1"/>
  <c r="F174" i="1"/>
  <c r="F175" i="1"/>
  <c r="G173" i="1"/>
  <c r="G249" i="1"/>
</calcChain>
</file>

<file path=xl/sharedStrings.xml><?xml version="1.0" encoding="utf-8"?>
<sst xmlns="http://schemas.openxmlformats.org/spreadsheetml/2006/main" count="521" uniqueCount="237">
  <si>
    <t>PIRKIMO SĄLYGŲ PRIEDAS "PASIŪLYMO FORMA"</t>
  </si>
  <si>
    <t>HEMODIALIZĖS APARATAI IR PRIEMONĖS DIALIZEI</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</si>
  <si>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</si>
  <si>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</si>
  <si>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</si>
  <si>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</si>
  <si>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</si>
  <si>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</si>
  <si>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</si>
  <si>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</si>
  <si>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</si>
  <si>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</si>
  <si>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</si>
  <si>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</si>
  <si>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</si>
  <si>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</si>
  <si>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</si>
  <si>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</si>
  <si>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</si>
  <si>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</si>
  <si>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</si>
  <si>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</si>
  <si>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</si>
  <si>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</si>
  <si>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</si>
  <si>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</si>
  <si>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</si>
  <si>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HEMODIALIZĖS PRIEMONĖS IR JOMS TINKANTYS APARATAI</t>
  </si>
  <si>
    <t>Tiekėjo pasiūlymas:</t>
  </si>
  <si>
    <t>Nr.</t>
  </si>
  <si>
    <t>Pavadinimas</t>
  </si>
  <si>
    <t>Kiekis</t>
  </si>
  <si>
    <t>Mato vienetas</t>
  </si>
  <si>
    <t>Kaina be PVM, Eur</t>
  </si>
  <si>
    <t>Suma be PVM, Eur</t>
  </si>
  <si>
    <t>Gamintojas, modelis</t>
  </si>
  <si>
    <t>1.</t>
  </si>
  <si>
    <t>Hemodializės priemonės ir joms tinkantys aparatai</t>
  </si>
  <si>
    <t>1.1.</t>
  </si>
  <si>
    <t>Kraujo magistralių, tinkančių siūlomiems aparatams, komplektas</t>
  </si>
  <si>
    <t>kompl.</t>
  </si>
  <si>
    <t>1.2.</t>
  </si>
  <si>
    <t>Vienkartiniai priedai kraujo tūrio kitimo matavimui </t>
  </si>
  <si>
    <t>vnt.</t>
  </si>
  <si>
    <t>1.3.</t>
  </si>
  <si>
    <t>Dializatoriai. Sintetinė membrana,plotas 1,8-2,2 m2, KUF 23-29 ml/ (h-mmHg)</t>
  </si>
  <si>
    <t>1.4.</t>
  </si>
  <si>
    <t xml:space="preserve">Sausos sodos kolonėlės tinkančios siūlomiems aparatams </t>
  </si>
  <si>
    <t>1.5.</t>
  </si>
  <si>
    <t>Pirogeninis dializuojančio tirpalo filtras su sintetine membrana, su jungtimis tinkančiomis siūlomam aparatui</t>
  </si>
  <si>
    <t>1.6.</t>
  </si>
  <si>
    <t>Priemonėms tinkantis hemodializės aparatas panaudai visam sutarties laikotarpiui (3 metams).</t>
  </si>
  <si>
    <t>1.7.</t>
  </si>
  <si>
    <t>Dezinfekuojantis tirpalas, tinkantis siūlomų aparatų cheminei dezinfekcijai</t>
  </si>
  <si>
    <t>ltr.</t>
  </si>
  <si>
    <t>Suma be PVM</t>
  </si>
  <si>
    <t>Taikomas PVM dydis (%)</t>
  </si>
  <si>
    <t>PVM suma</t>
  </si>
  <si>
    <t>Suma su PVM</t>
  </si>
  <si>
    <t>2. DALIS</t>
  </si>
  <si>
    <t>FISTULINĖS ADATOS</t>
  </si>
  <si>
    <t>2.</t>
  </si>
  <si>
    <t>Fistulinės adatos</t>
  </si>
  <si>
    <t>2.1.</t>
  </si>
  <si>
    <t>Fistulinės adatos arterinės 15G</t>
  </si>
  <si>
    <t>2.2.</t>
  </si>
  <si>
    <t>Fistulinės adatos veninės15G</t>
  </si>
  <si>
    <t>2.3.</t>
  </si>
  <si>
    <t>Fistulinės adatos arterinės 16G</t>
  </si>
  <si>
    <t>2.4.</t>
  </si>
  <si>
    <t>Fistulinės adatos veninės16G</t>
  </si>
  <si>
    <t>3. DALIS</t>
  </si>
  <si>
    <t>ARTERIO – VENINĖS FISTULĖS KATETERIAI SU ADATA 16G /18G</t>
  </si>
  <si>
    <t>3.</t>
  </si>
  <si>
    <t>Arterio – veninės fistulės kateteriai su adata 16G /18G</t>
  </si>
  <si>
    <t>3.1.</t>
  </si>
  <si>
    <t>4. DALIS</t>
  </si>
  <si>
    <t>KRAUJO MAGISTRALĖS TINKANČIOS NIKKISO DBB 06-07 APARATAMS</t>
  </si>
  <si>
    <t>4.</t>
  </si>
  <si>
    <t>Kraujo magistralės tinkančios Nikkiso DBB 06-07 aparatams</t>
  </si>
  <si>
    <t>4.1.</t>
  </si>
  <si>
    <t>5. DALIS</t>
  </si>
  <si>
    <t>APIROGENINIAI FILTRAI TINKANTYS NIKKISO DBB06-07 APARATAMS</t>
  </si>
  <si>
    <t>5.</t>
  </si>
  <si>
    <t>Apirogeniniai filtrai tinkantys Nikkiso DBB06-07 aparatams</t>
  </si>
  <si>
    <t>5.1.</t>
  </si>
  <si>
    <t>6. DALIS</t>
  </si>
  <si>
    <t>KONCENTRATAI BIKARBONATINEI DIALIZEI</t>
  </si>
  <si>
    <t>6.</t>
  </si>
  <si>
    <t>Koncentratai bikarbonatinei dializei</t>
  </si>
  <si>
    <t>6.1.</t>
  </si>
  <si>
    <t>Rūgštus koncentratas bikarbonatinei dializei K-1,0 mmol/lCa-1,5 mmol/l</t>
  </si>
  <si>
    <t>L</t>
  </si>
  <si>
    <t>6.2.</t>
  </si>
  <si>
    <t>Rūgštus koncentratas bikarbonatinei dializei K-2,0 mmol/lCa-1,5 mmol/l</t>
  </si>
  <si>
    <t>6.3.</t>
  </si>
  <si>
    <t>Rūgštus koncentratas bikarbonatinei dializei K-3,0 mmol/l Ca-1,5 mmol/l</t>
  </si>
  <si>
    <t>6.4.</t>
  </si>
  <si>
    <t>Bazinis koncentrato 8,4 % NaHCO3  tirpalas bikarbonatinei dializei</t>
  </si>
  <si>
    <t>6.5.</t>
  </si>
  <si>
    <t>Rūgštus koncentratas bikarbonatinei dializei K-2,0 mmol/l Ca-1,75 mmol/</t>
  </si>
  <si>
    <t>6.6.</t>
  </si>
  <si>
    <t>Rūgštus koncentratas bikarbonatinei dializei K-2,0 mmol/l Ca-1,25 mmol/</t>
  </si>
  <si>
    <t>7. DALIS</t>
  </si>
  <si>
    <t xml:space="preserve">SAUSOS SODOS KOLONĖLĖS TINKANČIOS SIŪLOMIEMS APARATAMS </t>
  </si>
  <si>
    <t>7.</t>
  </si>
  <si>
    <t>7.1.</t>
  </si>
  <si>
    <t>8. DALIS</t>
  </si>
  <si>
    <t>TRUMPALAIKIS CENTRINĖS VENOS KATETERIS HEMODIALIZEI (DVIKANALIS)</t>
  </si>
  <si>
    <t>8.</t>
  </si>
  <si>
    <t>Trumpalaikis centrinės venos kateteris hemodializei (dvikanalis)</t>
  </si>
  <si>
    <t>8.1.</t>
  </si>
  <si>
    <t>9. DALIS</t>
  </si>
  <si>
    <t>TRIKANALIS CENTRINĖS VENOS KATETERIS HEMODIALIZEI.</t>
  </si>
  <si>
    <t>9.</t>
  </si>
  <si>
    <t>Trikanalis centrinės venos kateteris hemodializei.</t>
  </si>
  <si>
    <t>9.1.</t>
  </si>
  <si>
    <t>Rinkinys centrinės venos kateterizavimui hemodializės procedūrai atlikti (trikanalis)</t>
  </si>
  <si>
    <t>10. DALIS</t>
  </si>
  <si>
    <t xml:space="preserve">KAMŠTELIAI INTRAVENINIAM KATETERIUI. </t>
  </si>
  <si>
    <t>10.</t>
  </si>
  <si>
    <t xml:space="preserve">Kamšteliai intraveniniam kateteriui. </t>
  </si>
  <si>
    <t>10.1.</t>
  </si>
  <si>
    <t>Kamšteliai intraveniniam kateteriui. Vienkartiniai, sterilūs</t>
  </si>
  <si>
    <t>11. DALIS</t>
  </si>
  <si>
    <t>RINKINYS HEMODIALIZĖS PAJUNGIMUI IR ATJUNGIMUI.</t>
  </si>
  <si>
    <t>11.</t>
  </si>
  <si>
    <t>Rinkinys hemodializės pajungimui ir atjungimui.</t>
  </si>
  <si>
    <t>11.1.</t>
  </si>
  <si>
    <t>Rinkinys HD atlikti per arterioveninę jungtį</t>
  </si>
  <si>
    <t>11.2.</t>
  </si>
  <si>
    <t>Rinkinys HD pajungimui ir atjungimui per centrinės venos kateterį</t>
  </si>
  <si>
    <t>12. DALIS</t>
  </si>
  <si>
    <t>ADHEZYVINIS TVARSTIS-MAIŠELIS</t>
  </si>
  <si>
    <t>12.</t>
  </si>
  <si>
    <t>Adhezyvinis tvarstis-maišelis</t>
  </si>
  <si>
    <t>12.1.</t>
  </si>
  <si>
    <t>13. DALIS</t>
  </si>
  <si>
    <t>DIALIZATORIAI</t>
  </si>
  <si>
    <t>13.</t>
  </si>
  <si>
    <t>Dializatoriai</t>
  </si>
  <si>
    <t>13.1.</t>
  </si>
  <si>
    <t>Dializatoriai . Celiuliozės membrana , plotas 1,7-1,9 m2, KUF 14-17 ml/ (h-mmHg)</t>
  </si>
  <si>
    <t>14. DALIS</t>
  </si>
  <si>
    <t>14.</t>
  </si>
  <si>
    <t>14.1.</t>
  </si>
  <si>
    <t>Dializatoriai. Polyamix membrana,plotas 1,8 -2,1  m2 , KUF 60 -90 ml/ (h-mmHg)</t>
  </si>
  <si>
    <t>15. DALIS</t>
  </si>
  <si>
    <t>CITRINOS RŪGŠTIS 50% </t>
  </si>
  <si>
    <t>15.</t>
  </si>
  <si>
    <t>Citrinos rūgštis 50% </t>
  </si>
  <si>
    <t>15.1.</t>
  </si>
  <si>
    <t>16. DALIS</t>
  </si>
  <si>
    <t>DIDELIO PLOTO DIALIZATORIUS SKIRTAS ATLIKTI DIALIZĘ BE HEPARINO.</t>
  </si>
  <si>
    <t>16.</t>
  </si>
  <si>
    <t>Didelio ploto dializatorius skirtas atlikti dializę be heparino.</t>
  </si>
  <si>
    <t>16.1.</t>
  </si>
  <si>
    <t>17. DALIS</t>
  </si>
  <si>
    <t>TVARSČIAI</t>
  </si>
  <si>
    <t>17.</t>
  </si>
  <si>
    <t>Tvarsčiai</t>
  </si>
  <si>
    <t>17.1.</t>
  </si>
  <si>
    <t>Centrinės venos kateterio tvarsčio pagalvėlė</t>
  </si>
  <si>
    <t>17.2.</t>
  </si>
  <si>
    <t>Gelinis hipoalerginis pleistras – tvarstis CVK</t>
  </si>
  <si>
    <t>17.3.</t>
  </si>
  <si>
    <t>Hemostatinė pagalvėlė</t>
  </si>
  <si>
    <t>17.4.</t>
  </si>
  <si>
    <t>Gelinis / hipoalerginis pleistras veninės ir arterinės adatos dūriui užklijuoti</t>
  </si>
  <si>
    <t>17.5.</t>
  </si>
  <si>
    <t>Hemostatinis spaudžiamasis tvarstis</t>
  </si>
  <si>
    <t>18. DALIS</t>
  </si>
  <si>
    <t>DIDELIO PRALAIDUMO TRUMPALAIKIS CENTRINĖS VENOS KATETERIS HEMODIALIZEI (DVIKANALIS)</t>
  </si>
  <si>
    <t>18.</t>
  </si>
  <si>
    <t>Didelio pralaidumo trumpalaikis centrinės venos kateteris hemodializei (dvikanalis)</t>
  </si>
  <si>
    <t>18.1.</t>
  </si>
  <si>
    <t>19. DALIS</t>
  </si>
  <si>
    <t>DIDELIO PRALAIDUMO TRUMPALAIKIS CENTRINĖS VENOS KATETERIS HEMODIALIZEI (TRIKANALIS)</t>
  </si>
  <si>
    <t>19.</t>
  </si>
  <si>
    <t>Didelio pralaidumo trumpalaikis centrinės venos kateteris hemodializei (trikanalis)</t>
  </si>
  <si>
    <t>19.1.</t>
  </si>
  <si>
    <t>20. DALIS</t>
  </si>
  <si>
    <t>SAUGŪS FISTULIŲ KATETERIAI</t>
  </si>
  <si>
    <t>20.</t>
  </si>
  <si>
    <t>Saugūs fistulių kateteriai</t>
  </si>
  <si>
    <t>20.1.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</si>
  <si>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</si>
  <si>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</si>
  <si>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</si>
  <si>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</si>
  <si>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</si>
  <si>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</si>
  <si>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</si>
  <si>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</si>
  <si>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</si>
  <si>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</si>
  <si>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</si>
  <si>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</si>
  <si>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</si>
  <si>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</si>
  <si>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</si>
  <si>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</si>
  <si>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</si>
  <si>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</si>
  <si>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Prekės pavyzdys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</si>
  <si>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</si>
  <si>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</si>
  <si>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</si>
  <si>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8662 2024-06-03 13:22:20</t>
  </si>
  <si>
    <t>Nipro, A198/V766</t>
  </si>
  <si>
    <t>Medikit, SP502-18(25)</t>
  </si>
  <si>
    <t>Nipro, Niprocart 760 gr.</t>
  </si>
  <si>
    <t>Nipro, AV1525HTC15RGT</t>
  </si>
  <si>
    <t>Nipro, AV1525TC15BGT</t>
  </si>
  <si>
    <t>Nipro, AV1625HTC15RGT</t>
  </si>
  <si>
    <t>Nipro, AV1625TC15BGT</t>
  </si>
  <si>
    <t>Nipro, Sureflux 17L, Sureflux 19L</t>
  </si>
  <si>
    <t>MTN, Citric Acid 50%</t>
  </si>
  <si>
    <t>Bard(BD), Power Trialysis</t>
  </si>
  <si>
    <t>2024 m. liepos 12 d.</t>
  </si>
  <si>
    <t>20240712-1</t>
  </si>
  <si>
    <t>Vilnius</t>
  </si>
  <si>
    <t>UAB Renalfarma</t>
  </si>
  <si>
    <t>Žirmūnų 139A, LT-09120 Vilnius</t>
  </si>
  <si>
    <t>LT100003758319</t>
  </si>
  <si>
    <t>AB SEB bankas, banko kodas 70440, as/s LT167044060006223330</t>
  </si>
  <si>
    <t>Vilma Brazinskienė</t>
  </si>
  <si>
    <t>+370 5 205 1452, info@renalfarma.lt</t>
  </si>
  <si>
    <t>Vytautas Jucys, Direktorius</t>
  </si>
  <si>
    <t>Vytautas Jucys, '+370 5 205 1452, info@renalfarma.lt</t>
  </si>
  <si>
    <t>Įmonėje valdymo ir priežiūros organai nesudaryti. Direktorius Vytautas Jucys, Vyr.finansininkė Eglė Jucienė</t>
  </si>
  <si>
    <t>Ne</t>
  </si>
  <si>
    <t>Logistikos vadovė</t>
  </si>
  <si>
    <t>Įgaliojimas pasirašyti pasiūlymą</t>
  </si>
  <si>
    <t>Taip</t>
  </si>
  <si>
    <t>Deklaracijos</t>
  </si>
  <si>
    <t>Prekių bukletai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</si>
</sst>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3" borderId="7"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87"/>
  <sheetViews>
    <sheetView topLeftCell="A307" zoomScale="85" zoomScaleNormal="85" workbookViewId="0">
      <selection activeCell="C20" sqref="C20:F20"/>
    </sheetView>
  </sheetViews>
  <sheetFormatPr defaultColWidth="10.75" defaultRowHeight="15" x14ac:dyDescent="0.25"/>
  <cols>
    <col min="1" max="1" width="9.25" style="1" customWidth="1"/>
    <col min="2" max="2" width="78" style="1" customWidth="1"/>
    <col min="3" max="6" width="29.25" style="1" customWidth="1"/>
    <col min="7" max="7" width="20.5" style="1" customWidth="1"/>
    <col min="8" max="8" width="26.5" style="1" customWidth="1"/>
    <col min="9" max="15" width="25" style="1" customWidth="1"/>
    <col min="16" max="16" width="10.75" style="1" customWidth="1"/>
    <col min="17" max="16384" width="10.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t="s">
        <v>219</v>
      </c>
    </row>
    <row r="9" spans="1:6" x14ac:dyDescent="0.25">
      <c r="A9" s="4" t="s">
        <v>5</v>
      </c>
      <c r="B9" s="13" t="s">
        <v>220</v>
      </c>
    </row>
    <row r="10" spans="1:6" x14ac:dyDescent="0.25">
      <c r="A10" s="4" t="s">
        <v>6</v>
      </c>
      <c r="B10" s="13" t="s">
        <v>221</v>
      </c>
    </row>
    <row r="12" spans="1:6" ht="15.75" x14ac:dyDescent="0.25">
      <c r="A12" s="29" t="s">
        <v>7</v>
      </c>
      <c r="B12" s="30"/>
      <c r="C12" s="26" t="s">
        <v>222</v>
      </c>
      <c r="D12" s="27"/>
      <c r="E12" s="27"/>
      <c r="F12" s="28"/>
    </row>
    <row r="13" spans="1:6" ht="15.95" customHeight="1" x14ac:dyDescent="0.25">
      <c r="A13" s="34" t="s">
        <v>8</v>
      </c>
      <c r="B13" s="35"/>
      <c r="C13" s="26">
        <v>301485538</v>
      </c>
      <c r="D13" s="27"/>
      <c r="E13" s="27"/>
      <c r="F13" s="28"/>
    </row>
    <row r="14" spans="1:6" ht="15.95" customHeight="1" x14ac:dyDescent="0.25">
      <c r="A14" s="34" t="s">
        <v>9</v>
      </c>
      <c r="B14" s="35"/>
      <c r="C14" s="26" t="s">
        <v>223</v>
      </c>
      <c r="D14" s="27"/>
      <c r="E14" s="27"/>
      <c r="F14" s="28"/>
    </row>
    <row r="15" spans="1:6" ht="15.95" customHeight="1" x14ac:dyDescent="0.25">
      <c r="A15" s="29" t="s">
        <v>10</v>
      </c>
      <c r="B15" s="30"/>
      <c r="C15" s="26" t="s">
        <v>224</v>
      </c>
      <c r="D15" s="27"/>
      <c r="E15" s="27"/>
      <c r="F15" s="28"/>
    </row>
    <row r="16" spans="1:6" ht="63.2" customHeight="1" x14ac:dyDescent="0.25">
      <c r="A16" s="38" t="s">
        <v>11</v>
      </c>
      <c r="B16" s="35"/>
      <c r="C16" s="26" t="s">
        <v>225</v>
      </c>
      <c r="D16" s="27"/>
      <c r="E16" s="27"/>
      <c r="F16" s="28"/>
    </row>
    <row r="17" spans="1:7" ht="15.95" customHeight="1" x14ac:dyDescent="0.25">
      <c r="A17" s="29" t="s">
        <v>12</v>
      </c>
      <c r="B17" s="30"/>
      <c r="C17" s="26" t="s">
        <v>226</v>
      </c>
      <c r="D17" s="27"/>
      <c r="E17" s="27"/>
      <c r="F17" s="28"/>
    </row>
    <row r="18" spans="1:7" ht="15.95" customHeight="1" x14ac:dyDescent="0.25">
      <c r="A18" s="29" t="s">
        <v>13</v>
      </c>
      <c r="B18" s="30"/>
      <c r="C18" s="26" t="s">
        <v>227</v>
      </c>
      <c r="D18" s="27"/>
      <c r="E18" s="27"/>
      <c r="F18" s="28"/>
    </row>
    <row r="19" spans="1:7" ht="48" customHeight="1" x14ac:dyDescent="0.25">
      <c r="A19" s="29" t="s">
        <v>14</v>
      </c>
      <c r="B19" s="30"/>
      <c r="C19" s="26" t="s">
        <v>228</v>
      </c>
      <c r="D19" s="27"/>
      <c r="E19" s="27"/>
      <c r="F19" s="28"/>
    </row>
    <row r="20" spans="1:7" ht="54.95" customHeight="1" x14ac:dyDescent="0.25">
      <c r="A20" s="29" t="s">
        <v>15</v>
      </c>
      <c r="B20" s="30"/>
      <c r="C20" s="26" t="s">
        <v>229</v>
      </c>
      <c r="D20" s="27"/>
      <c r="E20" s="27"/>
      <c r="F20" s="28"/>
    </row>
    <row r="21" spans="1:7" ht="71.099999999999994" customHeight="1" x14ac:dyDescent="0.25">
      <c r="A21" s="31" t="s">
        <v>16</v>
      </c>
      <c r="B21" s="32"/>
      <c r="C21" s="36" t="s">
        <v>230</v>
      </c>
      <c r="D21" s="37"/>
      <c r="E21" s="37"/>
      <c r="F21" s="37"/>
      <c r="G21" s="14" t="str">
        <f>IF((SUMPRODUCT(--(C21=""))&gt;0), "Privaloma užpildyti, kai taikomi pašalinimo pagrindai", "")</f>
        <v/>
      </c>
    </row>
    <row r="22" spans="1:7" ht="18" customHeight="1" x14ac:dyDescent="0.25">
      <c r="A22" s="5"/>
      <c r="B22" s="5"/>
      <c r="C22" s="6"/>
      <c r="D22" s="6"/>
      <c r="E22" s="6"/>
      <c r="F22" s="6"/>
    </row>
    <row r="23" spans="1:7" x14ac:dyDescent="0.25">
      <c r="A23" s="39" t="s">
        <v>17</v>
      </c>
      <c r="B23" s="25"/>
      <c r="C23" s="25"/>
      <c r="D23" s="25"/>
      <c r="E23" s="25"/>
      <c r="F23" s="25"/>
    </row>
    <row r="24" spans="1:7" x14ac:dyDescent="0.25">
      <c r="A24" s="25" t="s">
        <v>18</v>
      </c>
      <c r="B24" s="25"/>
      <c r="C24" s="25"/>
      <c r="D24" s="25"/>
      <c r="E24" s="25"/>
      <c r="F24" s="25"/>
    </row>
    <row r="25" spans="1:7" x14ac:dyDescent="0.25">
      <c r="A25" s="25" t="s">
        <v>19</v>
      </c>
      <c r="B25" s="25"/>
      <c r="C25" s="25"/>
      <c r="D25" s="25"/>
      <c r="E25" s="25"/>
      <c r="F25" s="25"/>
    </row>
    <row r="26" spans="1:7" x14ac:dyDescent="0.25">
      <c r="A26" s="25" t="s">
        <v>20</v>
      </c>
      <c r="B26" s="25"/>
      <c r="C26" s="25"/>
      <c r="D26" s="25"/>
      <c r="E26" s="25"/>
      <c r="F26" s="25"/>
    </row>
    <row r="27" spans="1:7" x14ac:dyDescent="0.25">
      <c r="A27" s="25" t="s">
        <v>21</v>
      </c>
      <c r="B27" s="25"/>
      <c r="C27" s="25"/>
      <c r="D27" s="25"/>
      <c r="E27" s="25"/>
      <c r="F27" s="25"/>
    </row>
    <row r="28" spans="1:7" ht="31.9" customHeight="1" x14ac:dyDescent="0.25">
      <c r="A28" s="33" t="s">
        <v>22</v>
      </c>
      <c r="B28" s="25"/>
      <c r="C28" s="25"/>
      <c r="D28" s="25"/>
      <c r="E28" s="25"/>
      <c r="F28" s="25"/>
    </row>
    <row r="29" spans="1:7" x14ac:dyDescent="0.25">
      <c r="A29" s="25" t="s">
        <v>23</v>
      </c>
      <c r="B29" s="25"/>
      <c r="C29" s="25"/>
      <c r="D29" s="25"/>
      <c r="E29" s="25"/>
      <c r="F29" s="25"/>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x14ac:dyDescent="0.25">
      <c r="A35" s="16" t="s">
        <v>29</v>
      </c>
      <c r="B35" s="16" t="s">
        <v>30</v>
      </c>
      <c r="C35" s="16" t="s">
        <v>31</v>
      </c>
      <c r="D35" s="16" t="s">
        <v>32</v>
      </c>
      <c r="E35" s="16" t="s">
        <v>33</v>
      </c>
      <c r="F35" s="16" t="s">
        <v>34</v>
      </c>
      <c r="G35" s="16" t="s">
        <v>35</v>
      </c>
    </row>
    <row r="36" spans="1:7" x14ac:dyDescent="0.25">
      <c r="A36" s="16" t="s">
        <v>36</v>
      </c>
      <c r="B36" s="16" t="s">
        <v>37</v>
      </c>
      <c r="C36" s="17"/>
      <c r="D36" s="17"/>
      <c r="E36" s="17"/>
      <c r="F36" s="17"/>
      <c r="G36" s="17"/>
    </row>
    <row r="37" spans="1:7" x14ac:dyDescent="0.25">
      <c r="A37" s="17" t="s">
        <v>38</v>
      </c>
      <c r="B37" s="17" t="s">
        <v>39</v>
      </c>
      <c r="C37" s="17">
        <v>4500</v>
      </c>
      <c r="D37" s="17" t="s">
        <v>40</v>
      </c>
      <c r="E37" s="18"/>
      <c r="F37" s="17" t="str">
        <f t="shared" ref="F37:F43" si="0">IF(ISBLANK(E37),"", PRODUCT(C37,E37))</f>
        <v/>
      </c>
      <c r="G37" s="19"/>
    </row>
    <row r="38" spans="1:7" x14ac:dyDescent="0.25">
      <c r="A38" s="17" t="s">
        <v>41</v>
      </c>
      <c r="B38" s="17" t="s">
        <v>42</v>
      </c>
      <c r="C38" s="17">
        <v>4500</v>
      </c>
      <c r="D38" s="17" t="s">
        <v>43</v>
      </c>
      <c r="E38" s="18"/>
      <c r="F38" s="17" t="str">
        <f t="shared" si="0"/>
        <v/>
      </c>
      <c r="G38" s="19"/>
    </row>
    <row r="39" spans="1:7" x14ac:dyDescent="0.25">
      <c r="A39" s="17" t="s">
        <v>44</v>
      </c>
      <c r="B39" s="17" t="s">
        <v>45</v>
      </c>
      <c r="C39" s="17">
        <v>4500</v>
      </c>
      <c r="D39" s="17" t="s">
        <v>43</v>
      </c>
      <c r="E39" s="18"/>
      <c r="F39" s="17" t="str">
        <f t="shared" si="0"/>
        <v/>
      </c>
      <c r="G39" s="19"/>
    </row>
    <row r="40" spans="1:7" x14ac:dyDescent="0.25">
      <c r="A40" s="17" t="s">
        <v>46</v>
      </c>
      <c r="B40" s="17" t="s">
        <v>47</v>
      </c>
      <c r="C40" s="17">
        <v>4500</v>
      </c>
      <c r="D40" s="17" t="s">
        <v>43</v>
      </c>
      <c r="E40" s="18"/>
      <c r="F40" s="17" t="str">
        <f t="shared" si="0"/>
        <v/>
      </c>
      <c r="G40" s="19"/>
    </row>
    <row r="41" spans="1:7" x14ac:dyDescent="0.25">
      <c r="A41" s="17" t="s">
        <v>48</v>
      </c>
      <c r="B41" s="17" t="s">
        <v>49</v>
      </c>
      <c r="C41" s="17">
        <v>50</v>
      </c>
      <c r="D41" s="17" t="s">
        <v>43</v>
      </c>
      <c r="E41" s="18"/>
      <c r="F41" s="17" t="str">
        <f t="shared" si="0"/>
        <v/>
      </c>
      <c r="G41" s="19"/>
    </row>
    <row r="42" spans="1:7" x14ac:dyDescent="0.25">
      <c r="A42" s="17" t="s">
        <v>50</v>
      </c>
      <c r="B42" s="17" t="s">
        <v>51</v>
      </c>
      <c r="C42" s="17">
        <v>5</v>
      </c>
      <c r="D42" s="17" t="s">
        <v>43</v>
      </c>
      <c r="E42" s="18"/>
      <c r="F42" s="17" t="str">
        <f t="shared" si="0"/>
        <v/>
      </c>
      <c r="G42" s="19"/>
    </row>
    <row r="43" spans="1:7" x14ac:dyDescent="0.25">
      <c r="A43" s="17" t="s">
        <v>52</v>
      </c>
      <c r="B43" s="17" t="s">
        <v>53</v>
      </c>
      <c r="C43" s="17">
        <v>55</v>
      </c>
      <c r="D43" s="17" t="s">
        <v>54</v>
      </c>
      <c r="E43" s="18"/>
      <c r="F43" s="17" t="str">
        <f t="shared" si="0"/>
        <v/>
      </c>
      <c r="G43" s="19"/>
    </row>
    <row r="44" spans="1:7" x14ac:dyDescent="0.25">
      <c r="E44" s="16" t="s">
        <v>55</v>
      </c>
      <c r="F44" s="16" t="str">
        <f>IF((SUMPRODUCT(--(F37:F43=""))&gt;0), "", ROUND(SUM(F37:F43),2))</f>
        <v/>
      </c>
      <c r="G44" s="14" t="str">
        <f>IF((SUMPRODUCT(--(F37:F43=""))&gt;0), "Neužpildytos visų objektų kainos", "")</f>
        <v>Neužpildytos visų objektų kainos</v>
      </c>
    </row>
    <row r="45" spans="1:7" x14ac:dyDescent="0.25">
      <c r="C45" s="16" t="s">
        <v>56</v>
      </c>
      <c r="D45" s="19"/>
      <c r="E45" s="16" t="s">
        <v>57</v>
      </c>
      <c r="F45" s="16" t="str">
        <f>IF(OR(F44="",D45=""),"", ROUND(PRODUCT(D45,F44)/100,2))</f>
        <v/>
      </c>
      <c r="G45" s="14" t="str">
        <f>IF(D45="", "Nurodykite taikomą PVM dydį", "")</f>
        <v>Nurodykite taikomą PVM dydį</v>
      </c>
    </row>
    <row r="46" spans="1:7" x14ac:dyDescent="0.25">
      <c r="E46" s="16" t="s">
        <v>58</v>
      </c>
      <c r="F46" s="16">
        <f>IF(ISBLANK(F45), "", ROUND(SUM(F44:F45),2))</f>
        <v>0</v>
      </c>
    </row>
    <row r="50" spans="1:7" x14ac:dyDescent="0.25">
      <c r="A50" s="12" t="s">
        <v>59</v>
      </c>
      <c r="B50" s="12" t="s">
        <v>60</v>
      </c>
    </row>
    <row r="52" spans="1:7" x14ac:dyDescent="0.25">
      <c r="A52" s="12" t="s">
        <v>28</v>
      </c>
    </row>
    <row r="53" spans="1:7" x14ac:dyDescent="0.25">
      <c r="A53" s="16" t="s">
        <v>29</v>
      </c>
      <c r="B53" s="16" t="s">
        <v>30</v>
      </c>
      <c r="C53" s="16" t="s">
        <v>31</v>
      </c>
      <c r="D53" s="16" t="s">
        <v>32</v>
      </c>
      <c r="E53" s="16" t="s">
        <v>33</v>
      </c>
      <c r="F53" s="16" t="s">
        <v>34</v>
      </c>
      <c r="G53" s="16" t="s">
        <v>35</v>
      </c>
    </row>
    <row r="54" spans="1:7" x14ac:dyDescent="0.25">
      <c r="A54" s="16" t="s">
        <v>61</v>
      </c>
      <c r="B54" s="16" t="s">
        <v>62</v>
      </c>
      <c r="C54" s="17"/>
      <c r="D54" s="17"/>
      <c r="E54" s="17"/>
      <c r="F54" s="17"/>
      <c r="G54" s="17"/>
    </row>
    <row r="55" spans="1:7" x14ac:dyDescent="0.25">
      <c r="A55" s="17" t="s">
        <v>63</v>
      </c>
      <c r="B55" s="17" t="s">
        <v>64</v>
      </c>
      <c r="C55" s="17">
        <v>4000</v>
      </c>
      <c r="D55" s="17" t="s">
        <v>43</v>
      </c>
      <c r="E55" s="18">
        <v>0.37</v>
      </c>
      <c r="F55" s="17">
        <f>IF(ISBLANK(E55),"", PRODUCT(C55,E55))</f>
        <v>1480</v>
      </c>
      <c r="G55" s="19" t="s">
        <v>212</v>
      </c>
    </row>
    <row r="56" spans="1:7" x14ac:dyDescent="0.25">
      <c r="A56" s="17" t="s">
        <v>65</v>
      </c>
      <c r="B56" s="17" t="s">
        <v>66</v>
      </c>
      <c r="C56" s="17">
        <v>4000</v>
      </c>
      <c r="D56" s="17" t="s">
        <v>43</v>
      </c>
      <c r="E56" s="18">
        <v>0.37</v>
      </c>
      <c r="F56" s="17">
        <f>IF(ISBLANK(E56),"", PRODUCT(C56,E56))</f>
        <v>1480</v>
      </c>
      <c r="G56" s="19" t="s">
        <v>213</v>
      </c>
    </row>
    <row r="57" spans="1:7" x14ac:dyDescent="0.25">
      <c r="A57" s="17" t="s">
        <v>67</v>
      </c>
      <c r="B57" s="17" t="s">
        <v>68</v>
      </c>
      <c r="C57" s="17">
        <v>4000</v>
      </c>
      <c r="D57" s="17" t="s">
        <v>43</v>
      </c>
      <c r="E57" s="18">
        <v>0.37</v>
      </c>
      <c r="F57" s="17">
        <f>IF(ISBLANK(E57),"", PRODUCT(C57,E57))</f>
        <v>1480</v>
      </c>
      <c r="G57" s="19" t="s">
        <v>214</v>
      </c>
    </row>
    <row r="58" spans="1:7" x14ac:dyDescent="0.25">
      <c r="A58" s="17" t="s">
        <v>69</v>
      </c>
      <c r="B58" s="17" t="s">
        <v>70</v>
      </c>
      <c r="C58" s="17">
        <v>4000</v>
      </c>
      <c r="D58" s="17" t="s">
        <v>43</v>
      </c>
      <c r="E58" s="18">
        <v>0.37</v>
      </c>
      <c r="F58" s="17">
        <f>IF(ISBLANK(E58),"", PRODUCT(C58,E58))</f>
        <v>1480</v>
      </c>
      <c r="G58" s="19" t="s">
        <v>215</v>
      </c>
    </row>
    <row r="59" spans="1:7" x14ac:dyDescent="0.25">
      <c r="E59" s="16" t="s">
        <v>55</v>
      </c>
      <c r="F59" s="16">
        <f>IF((SUMPRODUCT(--(F55:F58=""))&gt;0), "", ROUND(SUM(F55:F58),2))</f>
        <v>5920</v>
      </c>
      <c r="G59" s="14" t="str">
        <f>IF((SUMPRODUCT(--(F55:F58=""))&gt;0), "Neužpildytos visų objektų kainos", "")</f>
        <v/>
      </c>
    </row>
    <row r="60" spans="1:7" x14ac:dyDescent="0.25">
      <c r="C60" s="16" t="s">
        <v>56</v>
      </c>
      <c r="D60" s="19">
        <v>5</v>
      </c>
      <c r="E60" s="16" t="s">
        <v>57</v>
      </c>
      <c r="F60" s="16">
        <f>IF(OR(F59="",D60=""),"", ROUND(PRODUCT(D60,F59)/100,2))</f>
        <v>296</v>
      </c>
      <c r="G60" s="14" t="str">
        <f>IF(D60="", "Nurodykite taikomą PVM dydį", "")</f>
        <v/>
      </c>
    </row>
    <row r="61" spans="1:7" x14ac:dyDescent="0.25">
      <c r="E61" s="16" t="s">
        <v>58</v>
      </c>
      <c r="F61" s="16">
        <f>IF(ISBLANK(F60), "", ROUND(SUM(F59:F60),2))</f>
        <v>6216</v>
      </c>
    </row>
    <row r="65" spans="1:7" x14ac:dyDescent="0.25">
      <c r="A65" s="12" t="s">
        <v>71</v>
      </c>
      <c r="B65" s="12" t="s">
        <v>72</v>
      </c>
    </row>
    <row r="67" spans="1:7" x14ac:dyDescent="0.25">
      <c r="A67" s="12" t="s">
        <v>28</v>
      </c>
    </row>
    <row r="68" spans="1:7" x14ac:dyDescent="0.25">
      <c r="A68" s="16" t="s">
        <v>29</v>
      </c>
      <c r="B68" s="16" t="s">
        <v>30</v>
      </c>
      <c r="C68" s="16" t="s">
        <v>31</v>
      </c>
      <c r="D68" s="16" t="s">
        <v>32</v>
      </c>
      <c r="E68" s="16" t="s">
        <v>33</v>
      </c>
      <c r="F68" s="16" t="s">
        <v>34</v>
      </c>
      <c r="G68" s="16" t="s">
        <v>35</v>
      </c>
    </row>
    <row r="69" spans="1:7" x14ac:dyDescent="0.25">
      <c r="A69" s="16" t="s">
        <v>73</v>
      </c>
      <c r="B69" s="16" t="s">
        <v>74</v>
      </c>
      <c r="C69" s="17"/>
      <c r="D69" s="17"/>
      <c r="E69" s="17"/>
      <c r="F69" s="17"/>
      <c r="G69" s="17"/>
    </row>
    <row r="70" spans="1:7" x14ac:dyDescent="0.25">
      <c r="A70" s="17" t="s">
        <v>75</v>
      </c>
      <c r="B70" s="17" t="s">
        <v>74</v>
      </c>
      <c r="C70" s="17">
        <v>1500</v>
      </c>
      <c r="D70" s="17" t="s">
        <v>43</v>
      </c>
      <c r="E70" s="18">
        <v>1.52</v>
      </c>
      <c r="F70" s="17">
        <f>IF(ISBLANK(E70),"", PRODUCT(C70,E70))</f>
        <v>2280</v>
      </c>
      <c r="G70" s="19" t="s">
        <v>210</v>
      </c>
    </row>
    <row r="71" spans="1:7" x14ac:dyDescent="0.25">
      <c r="E71" s="16" t="s">
        <v>55</v>
      </c>
      <c r="F71" s="16">
        <f>IF(F70="","",ROUND(SUM(F70:F70),2))</f>
        <v>2280</v>
      </c>
      <c r="G71" s="14" t="str">
        <f>IF(F70="","Neužpildytos visos objektų kainos","")</f>
        <v/>
      </c>
    </row>
    <row r="72" spans="1:7" x14ac:dyDescent="0.25">
      <c r="C72" s="16" t="s">
        <v>56</v>
      </c>
      <c r="D72" s="19">
        <v>5</v>
      </c>
      <c r="E72" s="16" t="s">
        <v>57</v>
      </c>
      <c r="F72" s="16">
        <f>IF(OR(F71="",D72=""),"", ROUND(PRODUCT(D72,F71)/100,2))</f>
        <v>114</v>
      </c>
      <c r="G72" s="14" t="str">
        <f>IF(D72="", "Nurodykite taikomą PVM dydį", "")</f>
        <v/>
      </c>
    </row>
    <row r="73" spans="1:7" x14ac:dyDescent="0.25">
      <c r="E73" s="16" t="s">
        <v>58</v>
      </c>
      <c r="F73" s="16">
        <f>IF(ISBLANK(F72), "", ROUND(SUM(F71:F72),2))</f>
        <v>2394</v>
      </c>
    </row>
    <row r="77" spans="1:7" x14ac:dyDescent="0.25">
      <c r="A77" s="12" t="s">
        <v>76</v>
      </c>
      <c r="B77" s="12" t="s">
        <v>77</v>
      </c>
    </row>
    <row r="79" spans="1:7" x14ac:dyDescent="0.25">
      <c r="A79" s="12" t="s">
        <v>28</v>
      </c>
    </row>
    <row r="80" spans="1:7" x14ac:dyDescent="0.25">
      <c r="A80" s="16" t="s">
        <v>29</v>
      </c>
      <c r="B80" s="16" t="s">
        <v>30</v>
      </c>
      <c r="C80" s="16" t="s">
        <v>31</v>
      </c>
      <c r="D80" s="16" t="s">
        <v>32</v>
      </c>
      <c r="E80" s="16" t="s">
        <v>33</v>
      </c>
      <c r="F80" s="16" t="s">
        <v>34</v>
      </c>
      <c r="G80" s="16" t="s">
        <v>35</v>
      </c>
    </row>
    <row r="81" spans="1:7" x14ac:dyDescent="0.25">
      <c r="A81" s="16" t="s">
        <v>78</v>
      </c>
      <c r="B81" s="16" t="s">
        <v>79</v>
      </c>
      <c r="C81" s="17"/>
      <c r="D81" s="17"/>
      <c r="E81" s="17"/>
      <c r="F81" s="17"/>
      <c r="G81" s="17"/>
    </row>
    <row r="82" spans="1:7" x14ac:dyDescent="0.25">
      <c r="A82" s="17" t="s">
        <v>80</v>
      </c>
      <c r="B82" s="17" t="s">
        <v>79</v>
      </c>
      <c r="C82" s="17">
        <v>4500</v>
      </c>
      <c r="D82" s="17" t="s">
        <v>40</v>
      </c>
      <c r="E82" s="18">
        <v>3.8</v>
      </c>
      <c r="F82" s="17">
        <f>IF(ISBLANK(E82),"", PRODUCT(C82,E82))</f>
        <v>17100</v>
      </c>
      <c r="G82" s="19" t="s">
        <v>209</v>
      </c>
    </row>
    <row r="83" spans="1:7" x14ac:dyDescent="0.25">
      <c r="E83" s="16" t="s">
        <v>55</v>
      </c>
      <c r="F83" s="16">
        <f>IF(F82="","",ROUND(SUM(F82:F82),2))</f>
        <v>17100</v>
      </c>
      <c r="G83" s="14" t="str">
        <f>IF(F82="","Neužpildytos visos objektų kainos","")</f>
        <v/>
      </c>
    </row>
    <row r="84" spans="1:7" x14ac:dyDescent="0.25">
      <c r="C84" s="16" t="s">
        <v>56</v>
      </c>
      <c r="D84" s="19">
        <v>5</v>
      </c>
      <c r="E84" s="16" t="s">
        <v>57</v>
      </c>
      <c r="F84" s="16">
        <f>IF(OR(F83="",D84=""),"", ROUND(PRODUCT(D84,F83)/100,2))</f>
        <v>855</v>
      </c>
      <c r="G84" s="14" t="str">
        <f>IF(D84="", "Nurodykite taikomą PVM dydį", "")</f>
        <v/>
      </c>
    </row>
    <row r="85" spans="1:7" x14ac:dyDescent="0.25">
      <c r="E85" s="16" t="s">
        <v>58</v>
      </c>
      <c r="F85" s="16">
        <f>IF(ISBLANK(F84), "", ROUND(SUM(F83:F84),2))</f>
        <v>17955</v>
      </c>
    </row>
    <row r="89" spans="1:7" x14ac:dyDescent="0.25">
      <c r="A89" s="12" t="s">
        <v>81</v>
      </c>
      <c r="B89" s="12" t="s">
        <v>82</v>
      </c>
    </row>
    <row r="91" spans="1:7" x14ac:dyDescent="0.25">
      <c r="A91" s="12" t="s">
        <v>28</v>
      </c>
    </row>
    <row r="92" spans="1:7" x14ac:dyDescent="0.25">
      <c r="A92" s="16" t="s">
        <v>29</v>
      </c>
      <c r="B92" s="16" t="s">
        <v>30</v>
      </c>
      <c r="C92" s="16" t="s">
        <v>31</v>
      </c>
      <c r="D92" s="16" t="s">
        <v>32</v>
      </c>
      <c r="E92" s="16" t="s">
        <v>33</v>
      </c>
      <c r="F92" s="16" t="s">
        <v>34</v>
      </c>
      <c r="G92" s="16" t="s">
        <v>35</v>
      </c>
    </row>
    <row r="93" spans="1:7" x14ac:dyDescent="0.25">
      <c r="A93" s="16" t="s">
        <v>83</v>
      </c>
      <c r="B93" s="16" t="s">
        <v>84</v>
      </c>
      <c r="C93" s="17"/>
      <c r="D93" s="17"/>
      <c r="E93" s="17"/>
      <c r="F93" s="17"/>
      <c r="G93" s="17"/>
    </row>
    <row r="94" spans="1:7" x14ac:dyDescent="0.25">
      <c r="A94" s="17" t="s">
        <v>85</v>
      </c>
      <c r="B94" s="17" t="s">
        <v>84</v>
      </c>
      <c r="C94" s="17">
        <v>50</v>
      </c>
      <c r="D94" s="17" t="s">
        <v>43</v>
      </c>
      <c r="E94" s="18"/>
      <c r="F94" s="17" t="str">
        <f>IF(ISBLANK(E94),"", PRODUCT(C94,E94))</f>
        <v/>
      </c>
      <c r="G94" s="19"/>
    </row>
    <row r="95" spans="1:7" x14ac:dyDescent="0.25">
      <c r="E95" s="16" t="s">
        <v>55</v>
      </c>
      <c r="F95" s="16" t="str">
        <f>IF(F94="","",ROUND(SUM(F94:F94),2))</f>
        <v/>
      </c>
      <c r="G95" s="14" t="str">
        <f>IF(F94="","Neužpildytos visos objektų kainos","")</f>
        <v>Neužpildytos visos objektų kainos</v>
      </c>
    </row>
    <row r="96" spans="1:7" x14ac:dyDescent="0.25">
      <c r="C96" s="16" t="s">
        <v>56</v>
      </c>
      <c r="D96" s="19"/>
      <c r="E96" s="16" t="s">
        <v>57</v>
      </c>
      <c r="F96" s="16" t="str">
        <f>IF(OR(F95="",D96=""),"", ROUND(PRODUCT(D96,F95)/100,2))</f>
        <v/>
      </c>
      <c r="G96" s="14" t="str">
        <f>IF(D96="", "Nurodykite taikomą PVM dydį", "")</f>
        <v>Nurodykite taikomą PVM dydį</v>
      </c>
    </row>
    <row r="97" spans="1:7" x14ac:dyDescent="0.25">
      <c r="E97" s="16" t="s">
        <v>58</v>
      </c>
      <c r="F97" s="16">
        <f>IF(ISBLANK(F96), "", ROUND(SUM(F95:F96),2))</f>
        <v>0</v>
      </c>
    </row>
    <row r="101" spans="1:7" x14ac:dyDescent="0.25">
      <c r="A101" s="12" t="s">
        <v>86</v>
      </c>
      <c r="B101" s="12" t="s">
        <v>87</v>
      </c>
    </row>
    <row r="103" spans="1:7" x14ac:dyDescent="0.25">
      <c r="A103" s="12" t="s">
        <v>28</v>
      </c>
    </row>
    <row r="104" spans="1:7" x14ac:dyDescent="0.25">
      <c r="A104" s="16" t="s">
        <v>29</v>
      </c>
      <c r="B104" s="16" t="s">
        <v>30</v>
      </c>
      <c r="C104" s="16" t="s">
        <v>31</v>
      </c>
      <c r="D104" s="16" t="s">
        <v>32</v>
      </c>
      <c r="E104" s="16" t="s">
        <v>33</v>
      </c>
      <c r="F104" s="16" t="s">
        <v>34</v>
      </c>
      <c r="G104" s="16" t="s">
        <v>35</v>
      </c>
    </row>
    <row r="105" spans="1:7" x14ac:dyDescent="0.25">
      <c r="A105" s="16" t="s">
        <v>88</v>
      </c>
      <c r="B105" s="16" t="s">
        <v>89</v>
      </c>
      <c r="C105" s="17"/>
      <c r="D105" s="17"/>
      <c r="E105" s="17"/>
      <c r="F105" s="17"/>
      <c r="G105" s="17"/>
    </row>
    <row r="106" spans="1:7" x14ac:dyDescent="0.25">
      <c r="A106" s="17" t="s">
        <v>90</v>
      </c>
      <c r="B106" s="17" t="s">
        <v>91</v>
      </c>
      <c r="C106" s="17">
        <v>200</v>
      </c>
      <c r="D106" s="17" t="s">
        <v>92</v>
      </c>
      <c r="E106" s="18"/>
      <c r="F106" s="17" t="str">
        <f t="shared" ref="F106:F111" si="1">IF(ISBLANK(E106),"", PRODUCT(C106,E106))</f>
        <v/>
      </c>
      <c r="G106" s="19"/>
    </row>
    <row r="107" spans="1:7" x14ac:dyDescent="0.25">
      <c r="A107" s="17" t="s">
        <v>93</v>
      </c>
      <c r="B107" s="17" t="s">
        <v>94</v>
      </c>
      <c r="C107" s="17">
        <v>26000</v>
      </c>
      <c r="D107" s="17" t="s">
        <v>92</v>
      </c>
      <c r="E107" s="18"/>
      <c r="F107" s="17" t="str">
        <f t="shared" si="1"/>
        <v/>
      </c>
      <c r="G107" s="19"/>
    </row>
    <row r="108" spans="1:7" x14ac:dyDescent="0.25">
      <c r="A108" s="17" t="s">
        <v>95</v>
      </c>
      <c r="B108" s="17" t="s">
        <v>96</v>
      </c>
      <c r="C108" s="17">
        <v>8000</v>
      </c>
      <c r="D108" s="17" t="s">
        <v>92</v>
      </c>
      <c r="E108" s="18"/>
      <c r="F108" s="17" t="str">
        <f t="shared" si="1"/>
        <v/>
      </c>
      <c r="G108" s="19"/>
    </row>
    <row r="109" spans="1:7" x14ac:dyDescent="0.25">
      <c r="A109" s="17" t="s">
        <v>97</v>
      </c>
      <c r="B109" s="17" t="s">
        <v>98</v>
      </c>
      <c r="C109" s="17">
        <v>1500</v>
      </c>
      <c r="D109" s="17" t="s">
        <v>92</v>
      </c>
      <c r="E109" s="18"/>
      <c r="F109" s="17" t="str">
        <f t="shared" si="1"/>
        <v/>
      </c>
      <c r="G109" s="19"/>
    </row>
    <row r="110" spans="1:7" x14ac:dyDescent="0.25">
      <c r="A110" s="17" t="s">
        <v>99</v>
      </c>
      <c r="B110" s="17" t="s">
        <v>100</v>
      </c>
      <c r="C110" s="17">
        <v>3000</v>
      </c>
      <c r="D110" s="17" t="s">
        <v>92</v>
      </c>
      <c r="E110" s="18"/>
      <c r="F110" s="17" t="str">
        <f t="shared" si="1"/>
        <v/>
      </c>
      <c r="G110" s="19"/>
    </row>
    <row r="111" spans="1:7" x14ac:dyDescent="0.25">
      <c r="A111" s="17" t="s">
        <v>101</v>
      </c>
      <c r="B111" s="17" t="s">
        <v>102</v>
      </c>
      <c r="C111" s="17">
        <v>6000</v>
      </c>
      <c r="D111" s="17" t="s">
        <v>92</v>
      </c>
      <c r="E111" s="18"/>
      <c r="F111" s="17" t="str">
        <f t="shared" si="1"/>
        <v/>
      </c>
      <c r="G111" s="19"/>
    </row>
    <row r="112" spans="1:7" x14ac:dyDescent="0.25">
      <c r="E112" s="16" t="s">
        <v>55</v>
      </c>
      <c r="F112" s="16" t="str">
        <f>IF((SUMPRODUCT(--(F106:F111=""))&gt;0), "", ROUND(SUM(F106:F111),2))</f>
        <v/>
      </c>
      <c r="G112" s="14" t="str">
        <f>IF((SUMPRODUCT(--(F106:F111=""))&gt;0), "Neužpildytos visų objektų kainos", "")</f>
        <v>Neužpildytos visų objektų kainos</v>
      </c>
    </row>
    <row r="113" spans="1:7" x14ac:dyDescent="0.25">
      <c r="C113" s="16" t="s">
        <v>56</v>
      </c>
      <c r="D113" s="19"/>
      <c r="E113" s="16" t="s">
        <v>57</v>
      </c>
      <c r="F113" s="16" t="str">
        <f>IF(OR(F112="",D113=""),"", ROUND(PRODUCT(D113,F112)/100,2))</f>
        <v/>
      </c>
      <c r="G113" s="14" t="str">
        <f>IF(D113="", "Nurodykite taikomą PVM dydį", "")</f>
        <v>Nurodykite taikomą PVM dydį</v>
      </c>
    </row>
    <row r="114" spans="1:7" x14ac:dyDescent="0.25">
      <c r="E114" s="16" t="s">
        <v>58</v>
      </c>
      <c r="F114" s="16">
        <f>IF(ISBLANK(F113), "", ROUND(SUM(F112:F113),2))</f>
        <v>0</v>
      </c>
    </row>
    <row r="118" spans="1:7" x14ac:dyDescent="0.25">
      <c r="A118" s="12" t="s">
        <v>103</v>
      </c>
      <c r="B118" s="12" t="s">
        <v>104</v>
      </c>
    </row>
    <row r="120" spans="1:7" x14ac:dyDescent="0.25">
      <c r="A120" s="12" t="s">
        <v>28</v>
      </c>
    </row>
    <row r="121" spans="1:7" x14ac:dyDescent="0.25">
      <c r="A121" s="16" t="s">
        <v>29</v>
      </c>
      <c r="B121" s="16" t="s">
        <v>30</v>
      </c>
      <c r="C121" s="16" t="s">
        <v>31</v>
      </c>
      <c r="D121" s="16" t="s">
        <v>32</v>
      </c>
      <c r="E121" s="16" t="s">
        <v>33</v>
      </c>
      <c r="F121" s="16" t="s">
        <v>34</v>
      </c>
      <c r="G121" s="16" t="s">
        <v>35</v>
      </c>
    </row>
    <row r="122" spans="1:7" x14ac:dyDescent="0.25">
      <c r="A122" s="16" t="s">
        <v>105</v>
      </c>
      <c r="B122" s="16" t="s">
        <v>47</v>
      </c>
      <c r="C122" s="17"/>
      <c r="D122" s="17"/>
      <c r="E122" s="17"/>
      <c r="F122" s="17"/>
      <c r="G122" s="17"/>
    </row>
    <row r="123" spans="1:7" x14ac:dyDescent="0.25">
      <c r="A123" s="17" t="s">
        <v>106</v>
      </c>
      <c r="B123" s="17" t="s">
        <v>47</v>
      </c>
      <c r="C123" s="17">
        <v>4000</v>
      </c>
      <c r="D123" s="17" t="s">
        <v>43</v>
      </c>
      <c r="E123" s="18">
        <v>2.38</v>
      </c>
      <c r="F123" s="17">
        <f>IF(ISBLANK(E123),"", PRODUCT(C123,E123))</f>
        <v>9520</v>
      </c>
      <c r="G123" s="19" t="s">
        <v>211</v>
      </c>
    </row>
    <row r="124" spans="1:7" x14ac:dyDescent="0.25">
      <c r="E124" s="16" t="s">
        <v>55</v>
      </c>
      <c r="F124" s="16">
        <f>IF(F123="","",ROUND(SUM(F123:F123),2))</f>
        <v>9520</v>
      </c>
      <c r="G124" s="14" t="str">
        <f>IF(F123="","Neužpildytos visos objektų kainos","")</f>
        <v/>
      </c>
    </row>
    <row r="125" spans="1:7" x14ac:dyDescent="0.25">
      <c r="C125" s="16" t="s">
        <v>56</v>
      </c>
      <c r="D125" s="19">
        <v>5</v>
      </c>
      <c r="E125" s="16" t="s">
        <v>57</v>
      </c>
      <c r="F125" s="16">
        <f>IF(OR(F124="",D125=""),"", ROUND(PRODUCT(D125,F124)/100,2))</f>
        <v>476</v>
      </c>
      <c r="G125" s="14" t="str">
        <f>IF(D125="", "Nurodykite taikomą PVM dydį", "")</f>
        <v/>
      </c>
    </row>
    <row r="126" spans="1:7" x14ac:dyDescent="0.25">
      <c r="E126" s="16" t="s">
        <v>58</v>
      </c>
      <c r="F126" s="16">
        <f>IF(ISBLANK(F125), "", ROUND(SUM(F124:F125),2))</f>
        <v>9996</v>
      </c>
    </row>
    <row r="130" spans="1:7" x14ac:dyDescent="0.25">
      <c r="A130" s="12" t="s">
        <v>107</v>
      </c>
      <c r="B130" s="12" t="s">
        <v>108</v>
      </c>
    </row>
    <row r="132" spans="1:7" x14ac:dyDescent="0.25">
      <c r="A132" s="12" t="s">
        <v>28</v>
      </c>
    </row>
    <row r="133" spans="1:7" x14ac:dyDescent="0.25">
      <c r="A133" s="16" t="s">
        <v>29</v>
      </c>
      <c r="B133" s="16" t="s">
        <v>30</v>
      </c>
      <c r="C133" s="16" t="s">
        <v>31</v>
      </c>
      <c r="D133" s="16" t="s">
        <v>32</v>
      </c>
      <c r="E133" s="16" t="s">
        <v>33</v>
      </c>
      <c r="F133" s="16" t="s">
        <v>34</v>
      </c>
      <c r="G133" s="16" t="s">
        <v>35</v>
      </c>
    </row>
    <row r="134" spans="1:7" x14ac:dyDescent="0.25">
      <c r="A134" s="16" t="s">
        <v>109</v>
      </c>
      <c r="B134" s="16" t="s">
        <v>110</v>
      </c>
      <c r="C134" s="17"/>
      <c r="D134" s="17"/>
      <c r="E134" s="17"/>
      <c r="F134" s="17"/>
      <c r="G134" s="17"/>
    </row>
    <row r="135" spans="1:7" x14ac:dyDescent="0.25">
      <c r="A135" s="17" t="s">
        <v>111</v>
      </c>
      <c r="B135" s="17" t="s">
        <v>110</v>
      </c>
      <c r="C135" s="17">
        <v>50</v>
      </c>
      <c r="D135" s="17" t="s">
        <v>43</v>
      </c>
      <c r="E135" s="18"/>
      <c r="F135" s="17" t="str">
        <f>IF(ISBLANK(E135),"", PRODUCT(C135,E135))</f>
        <v/>
      </c>
      <c r="G135" s="19"/>
    </row>
    <row r="136" spans="1:7" x14ac:dyDescent="0.25">
      <c r="E136" s="16" t="s">
        <v>55</v>
      </c>
      <c r="F136" s="16" t="str">
        <f>IF(F135="","",ROUND(SUM(F135:F135),2))</f>
        <v/>
      </c>
      <c r="G136" s="14" t="str">
        <f>IF(F135="","Neužpildytos visos objektų kainos","")</f>
        <v>Neužpildytos visos objektų kainos</v>
      </c>
    </row>
    <row r="137" spans="1:7" x14ac:dyDescent="0.25">
      <c r="C137" s="16" t="s">
        <v>56</v>
      </c>
      <c r="D137" s="19"/>
      <c r="E137" s="16" t="s">
        <v>57</v>
      </c>
      <c r="F137" s="16" t="str">
        <f>IF(OR(F136="",D137=""),"", ROUND(PRODUCT(D137,F136)/100,2))</f>
        <v/>
      </c>
      <c r="G137" s="14" t="str">
        <f>IF(D137="", "Nurodykite taikomą PVM dydį", "")</f>
        <v>Nurodykite taikomą PVM dydį</v>
      </c>
    </row>
    <row r="138" spans="1:7" x14ac:dyDescent="0.25">
      <c r="E138" s="16" t="s">
        <v>58</v>
      </c>
      <c r="F138" s="16">
        <f>IF(ISBLANK(F137), "", ROUND(SUM(F136:F137),2))</f>
        <v>0</v>
      </c>
    </row>
    <row r="142" spans="1:7" x14ac:dyDescent="0.25">
      <c r="A142" s="12" t="s">
        <v>112</v>
      </c>
      <c r="B142" s="12" t="s">
        <v>113</v>
      </c>
    </row>
    <row r="144" spans="1:7" x14ac:dyDescent="0.25">
      <c r="A144" s="12" t="s">
        <v>28</v>
      </c>
    </row>
    <row r="145" spans="1:7" x14ac:dyDescent="0.25">
      <c r="A145" s="16" t="s">
        <v>29</v>
      </c>
      <c r="B145" s="16" t="s">
        <v>30</v>
      </c>
      <c r="C145" s="16" t="s">
        <v>31</v>
      </c>
      <c r="D145" s="16" t="s">
        <v>32</v>
      </c>
      <c r="E145" s="16" t="s">
        <v>33</v>
      </c>
      <c r="F145" s="16" t="s">
        <v>34</v>
      </c>
      <c r="G145" s="16" t="s">
        <v>35</v>
      </c>
    </row>
    <row r="146" spans="1:7" x14ac:dyDescent="0.25">
      <c r="A146" s="16" t="s">
        <v>114</v>
      </c>
      <c r="B146" s="16" t="s">
        <v>115</v>
      </c>
      <c r="C146" s="17"/>
      <c r="D146" s="17"/>
      <c r="E146" s="17"/>
      <c r="F146" s="17"/>
      <c r="G146" s="17"/>
    </row>
    <row r="147" spans="1:7" x14ac:dyDescent="0.25">
      <c r="A147" s="17" t="s">
        <v>116</v>
      </c>
      <c r="B147" s="17" t="s">
        <v>117</v>
      </c>
      <c r="C147" s="17">
        <v>100</v>
      </c>
      <c r="D147" s="17" t="s">
        <v>43</v>
      </c>
      <c r="E147" s="18"/>
      <c r="F147" s="17" t="str">
        <f>IF(ISBLANK(E147),"", PRODUCT(C147,E147))</f>
        <v/>
      </c>
      <c r="G147" s="19"/>
    </row>
    <row r="148" spans="1:7" x14ac:dyDescent="0.25">
      <c r="E148" s="16" t="s">
        <v>55</v>
      </c>
      <c r="F148" s="16" t="str">
        <f>IF(F147="","",ROUND(SUM(F147:F147),2))</f>
        <v/>
      </c>
      <c r="G148" s="14" t="str">
        <f>IF(F147="","Neužpildytos visos objektų kainos","")</f>
        <v>Neužpildytos visos objektų kainos</v>
      </c>
    </row>
    <row r="149" spans="1:7" x14ac:dyDescent="0.25">
      <c r="C149" s="16" t="s">
        <v>56</v>
      </c>
      <c r="D149" s="19"/>
      <c r="E149" s="16" t="s">
        <v>57</v>
      </c>
      <c r="F149" s="16" t="str">
        <f>IF(OR(F148="",D149=""),"", ROUND(PRODUCT(D149,F148)/100,2))</f>
        <v/>
      </c>
      <c r="G149" s="14" t="str">
        <f>IF(D149="", "Nurodykite taikomą PVM dydį", "")</f>
        <v>Nurodykite taikomą PVM dydį</v>
      </c>
    </row>
    <row r="150" spans="1:7" x14ac:dyDescent="0.25">
      <c r="E150" s="16" t="s">
        <v>58</v>
      </c>
      <c r="F150" s="16">
        <f>IF(ISBLANK(F149), "", ROUND(SUM(F148:F149),2))</f>
        <v>0</v>
      </c>
    </row>
    <row r="154" spans="1:7" x14ac:dyDescent="0.25">
      <c r="A154" s="12" t="s">
        <v>118</v>
      </c>
      <c r="B154" s="12" t="s">
        <v>119</v>
      </c>
    </row>
    <row r="156" spans="1:7" x14ac:dyDescent="0.25">
      <c r="A156" s="12" t="s">
        <v>28</v>
      </c>
    </row>
    <row r="157" spans="1:7" x14ac:dyDescent="0.25">
      <c r="A157" s="16" t="s">
        <v>29</v>
      </c>
      <c r="B157" s="16" t="s">
        <v>30</v>
      </c>
      <c r="C157" s="16" t="s">
        <v>31</v>
      </c>
      <c r="D157" s="16" t="s">
        <v>32</v>
      </c>
      <c r="E157" s="16" t="s">
        <v>33</v>
      </c>
      <c r="F157" s="16" t="s">
        <v>34</v>
      </c>
      <c r="G157" s="16" t="s">
        <v>35</v>
      </c>
    </row>
    <row r="158" spans="1:7" x14ac:dyDescent="0.25">
      <c r="A158" s="16" t="s">
        <v>120</v>
      </c>
      <c r="B158" s="16" t="s">
        <v>121</v>
      </c>
      <c r="C158" s="17"/>
      <c r="D158" s="17"/>
      <c r="E158" s="17"/>
      <c r="F158" s="17"/>
      <c r="G158" s="17"/>
    </row>
    <row r="159" spans="1:7" x14ac:dyDescent="0.25">
      <c r="A159" s="17" t="s">
        <v>122</v>
      </c>
      <c r="B159" s="17" t="s">
        <v>123</v>
      </c>
      <c r="C159" s="17">
        <v>4000</v>
      </c>
      <c r="D159" s="17" t="s">
        <v>43</v>
      </c>
      <c r="E159" s="18"/>
      <c r="F159" s="17" t="str">
        <f>IF(ISBLANK(E159),"", PRODUCT(C159,E159))</f>
        <v/>
      </c>
      <c r="G159" s="19"/>
    </row>
    <row r="160" spans="1:7" x14ac:dyDescent="0.25">
      <c r="E160" s="16" t="s">
        <v>55</v>
      </c>
      <c r="F160" s="16" t="str">
        <f>IF(F159="","",ROUND(SUM(F159:F159),2))</f>
        <v/>
      </c>
      <c r="G160" s="14" t="str">
        <f>IF(F159="","Neužpildytos visos objektų kainos","")</f>
        <v>Neužpildytos visos objektų kainos</v>
      </c>
    </row>
    <row r="161" spans="1:7" x14ac:dyDescent="0.25">
      <c r="C161" s="16" t="s">
        <v>56</v>
      </c>
      <c r="D161" s="19"/>
      <c r="E161" s="16" t="s">
        <v>57</v>
      </c>
      <c r="F161" s="16" t="str">
        <f>IF(OR(F160="",D161=""),"", ROUND(PRODUCT(D161,F160)/100,2))</f>
        <v/>
      </c>
      <c r="G161" s="14" t="str">
        <f>IF(D161="", "Nurodykite taikomą PVM dydį", "")</f>
        <v>Nurodykite taikomą PVM dydį</v>
      </c>
    </row>
    <row r="162" spans="1:7" x14ac:dyDescent="0.25">
      <c r="E162" s="16" t="s">
        <v>58</v>
      </c>
      <c r="F162" s="16">
        <f>IF(ISBLANK(F161), "", ROUND(SUM(F160:F161),2))</f>
        <v>0</v>
      </c>
    </row>
    <row r="166" spans="1:7" x14ac:dyDescent="0.25">
      <c r="A166" s="12" t="s">
        <v>124</v>
      </c>
      <c r="B166" s="12" t="s">
        <v>125</v>
      </c>
    </row>
    <row r="168" spans="1:7" x14ac:dyDescent="0.25">
      <c r="A168" s="12" t="s">
        <v>28</v>
      </c>
    </row>
    <row r="169" spans="1:7" x14ac:dyDescent="0.25">
      <c r="A169" s="16" t="s">
        <v>29</v>
      </c>
      <c r="B169" s="16" t="s">
        <v>30</v>
      </c>
      <c r="C169" s="16" t="s">
        <v>31</v>
      </c>
      <c r="D169" s="16" t="s">
        <v>32</v>
      </c>
      <c r="E169" s="16" t="s">
        <v>33</v>
      </c>
      <c r="F169" s="16" t="s">
        <v>34</v>
      </c>
      <c r="G169" s="16" t="s">
        <v>35</v>
      </c>
    </row>
    <row r="170" spans="1:7" x14ac:dyDescent="0.25">
      <c r="A170" s="16" t="s">
        <v>126</v>
      </c>
      <c r="B170" s="16" t="s">
        <v>127</v>
      </c>
      <c r="C170" s="17"/>
      <c r="D170" s="17"/>
      <c r="E170" s="17"/>
      <c r="F170" s="17"/>
      <c r="G170" s="17"/>
    </row>
    <row r="171" spans="1:7" x14ac:dyDescent="0.25">
      <c r="A171" s="17" t="s">
        <v>128</v>
      </c>
      <c r="B171" s="17" t="s">
        <v>129</v>
      </c>
      <c r="C171" s="17">
        <v>7000</v>
      </c>
      <c r="D171" s="17" t="s">
        <v>40</v>
      </c>
      <c r="E171" s="18"/>
      <c r="F171" s="17" t="str">
        <f>IF(ISBLANK(E171),"", PRODUCT(C171,E171))</f>
        <v/>
      </c>
      <c r="G171" s="19"/>
    </row>
    <row r="172" spans="1:7" x14ac:dyDescent="0.25">
      <c r="A172" s="17" t="s">
        <v>130</v>
      </c>
      <c r="B172" s="17" t="s">
        <v>131</v>
      </c>
      <c r="C172" s="17">
        <v>3000</v>
      </c>
      <c r="D172" s="17" t="s">
        <v>40</v>
      </c>
      <c r="E172" s="18"/>
      <c r="F172" s="17" t="str">
        <f>IF(ISBLANK(E172),"", PRODUCT(C172,E172))</f>
        <v/>
      </c>
      <c r="G172" s="19"/>
    </row>
    <row r="173" spans="1:7" x14ac:dyDescent="0.25">
      <c r="E173" s="16" t="s">
        <v>55</v>
      </c>
      <c r="F173" s="16" t="str">
        <f>IF((SUMPRODUCT(--(F171:F172=""))&gt;0), "", ROUND(SUM(F171:F172),2))</f>
        <v/>
      </c>
      <c r="G173" s="14" t="str">
        <f>IF((SUMPRODUCT(--(F171:F172=""))&gt;0), "Neužpildytos visų objektų kainos", "")</f>
        <v>Neužpildytos visų objektų kainos</v>
      </c>
    </row>
    <row r="174" spans="1:7" x14ac:dyDescent="0.25">
      <c r="C174" s="16" t="s">
        <v>56</v>
      </c>
      <c r="D174" s="19"/>
      <c r="E174" s="16" t="s">
        <v>57</v>
      </c>
      <c r="F174" s="16" t="str">
        <f>IF(OR(F173="",D174=""),"", ROUND(PRODUCT(D174,F173)/100,2))</f>
        <v/>
      </c>
      <c r="G174" s="14" t="str">
        <f>IF(D174="", "Nurodykite taikomą PVM dydį", "")</f>
        <v>Nurodykite taikomą PVM dydį</v>
      </c>
    </row>
    <row r="175" spans="1:7" x14ac:dyDescent="0.25">
      <c r="E175" s="16" t="s">
        <v>58</v>
      </c>
      <c r="F175" s="16">
        <f>IF(ISBLANK(F174), "", ROUND(SUM(F173:F174),2))</f>
        <v>0</v>
      </c>
    </row>
    <row r="179" spans="1:7" x14ac:dyDescent="0.25">
      <c r="A179" s="12" t="s">
        <v>132</v>
      </c>
      <c r="B179" s="12" t="s">
        <v>133</v>
      </c>
    </row>
    <row r="181" spans="1:7" x14ac:dyDescent="0.25">
      <c r="A181" s="12" t="s">
        <v>28</v>
      </c>
    </row>
    <row r="182" spans="1:7" x14ac:dyDescent="0.25">
      <c r="A182" s="16" t="s">
        <v>29</v>
      </c>
      <c r="B182" s="16" t="s">
        <v>30</v>
      </c>
      <c r="C182" s="16" t="s">
        <v>31</v>
      </c>
      <c r="D182" s="16" t="s">
        <v>32</v>
      </c>
      <c r="E182" s="16" t="s">
        <v>33</v>
      </c>
      <c r="F182" s="16" t="s">
        <v>34</v>
      </c>
      <c r="G182" s="16" t="s">
        <v>35</v>
      </c>
    </row>
    <row r="183" spans="1:7" x14ac:dyDescent="0.25">
      <c r="A183" s="16" t="s">
        <v>134</v>
      </c>
      <c r="B183" s="16" t="s">
        <v>135</v>
      </c>
      <c r="C183" s="17"/>
      <c r="D183" s="17"/>
      <c r="E183" s="17"/>
      <c r="F183" s="17"/>
      <c r="G183" s="17"/>
    </row>
    <row r="184" spans="1:7" x14ac:dyDescent="0.25">
      <c r="A184" s="17" t="s">
        <v>136</v>
      </c>
      <c r="B184" s="17" t="s">
        <v>135</v>
      </c>
      <c r="C184" s="17">
        <v>2000</v>
      </c>
      <c r="D184" s="17" t="s">
        <v>43</v>
      </c>
      <c r="E184" s="18"/>
      <c r="F184" s="17" t="str">
        <f>IF(ISBLANK(E184),"", PRODUCT(C184,E184))</f>
        <v/>
      </c>
      <c r="G184" s="19"/>
    </row>
    <row r="185" spans="1:7" x14ac:dyDescent="0.25">
      <c r="E185" s="16" t="s">
        <v>55</v>
      </c>
      <c r="F185" s="16" t="str">
        <f>IF(F184="","",ROUND(SUM(F184:F184),2))</f>
        <v/>
      </c>
      <c r="G185" s="14" t="str">
        <f>IF(F184="","Neužpildytos visos objektų kainos","")</f>
        <v>Neužpildytos visos objektų kainos</v>
      </c>
    </row>
    <row r="186" spans="1:7" x14ac:dyDescent="0.25">
      <c r="C186" s="16" t="s">
        <v>56</v>
      </c>
      <c r="D186" s="19"/>
      <c r="E186" s="16" t="s">
        <v>57</v>
      </c>
      <c r="F186" s="16" t="str">
        <f>IF(OR(F185="",D186=""),"", ROUND(PRODUCT(D186,F185)/100,2))</f>
        <v/>
      </c>
      <c r="G186" s="14" t="str">
        <f>IF(D186="", "Nurodykite taikomą PVM dydį", "")</f>
        <v>Nurodykite taikomą PVM dydį</v>
      </c>
    </row>
    <row r="187" spans="1:7" x14ac:dyDescent="0.25">
      <c r="E187" s="16" t="s">
        <v>58</v>
      </c>
      <c r="F187" s="16">
        <f>IF(ISBLANK(F186), "", ROUND(SUM(F185:F186),2))</f>
        <v>0</v>
      </c>
    </row>
    <row r="191" spans="1:7" x14ac:dyDescent="0.25">
      <c r="A191" s="12" t="s">
        <v>137</v>
      </c>
      <c r="B191" s="12" t="s">
        <v>138</v>
      </c>
    </row>
    <row r="193" spans="1:7" x14ac:dyDescent="0.25">
      <c r="A193" s="12" t="s">
        <v>28</v>
      </c>
    </row>
    <row r="194" spans="1:7" x14ac:dyDescent="0.25">
      <c r="A194" s="16" t="s">
        <v>29</v>
      </c>
      <c r="B194" s="16" t="s">
        <v>30</v>
      </c>
      <c r="C194" s="16" t="s">
        <v>31</v>
      </c>
      <c r="D194" s="16" t="s">
        <v>32</v>
      </c>
      <c r="E194" s="16" t="s">
        <v>33</v>
      </c>
      <c r="F194" s="16" t="s">
        <v>34</v>
      </c>
      <c r="G194" s="16" t="s">
        <v>35</v>
      </c>
    </row>
    <row r="195" spans="1:7" x14ac:dyDescent="0.25">
      <c r="A195" s="16" t="s">
        <v>139</v>
      </c>
      <c r="B195" s="16" t="s">
        <v>140</v>
      </c>
      <c r="C195" s="17"/>
      <c r="D195" s="17"/>
      <c r="E195" s="17"/>
      <c r="F195" s="17"/>
      <c r="G195" s="17"/>
    </row>
    <row r="196" spans="1:7" x14ac:dyDescent="0.25">
      <c r="A196" s="17" t="s">
        <v>141</v>
      </c>
      <c r="B196" s="17" t="s">
        <v>142</v>
      </c>
      <c r="C196" s="17">
        <v>4000</v>
      </c>
      <c r="D196" s="17" t="s">
        <v>43</v>
      </c>
      <c r="E196" s="18">
        <v>18.5</v>
      </c>
      <c r="F196" s="17">
        <f>IF(ISBLANK(E196),"", PRODUCT(C196,E196))</f>
        <v>74000</v>
      </c>
      <c r="G196" s="19" t="s">
        <v>216</v>
      </c>
    </row>
    <row r="197" spans="1:7" x14ac:dyDescent="0.25">
      <c r="E197" s="16" t="s">
        <v>55</v>
      </c>
      <c r="F197" s="16">
        <f>IF(F196="","",ROUND(SUM(F196:F196),2))</f>
        <v>74000</v>
      </c>
      <c r="G197" s="14" t="str">
        <f>IF(F196="","Neužpildytos visos objektų kainos","")</f>
        <v/>
      </c>
    </row>
    <row r="198" spans="1:7" x14ac:dyDescent="0.25">
      <c r="C198" s="16" t="s">
        <v>56</v>
      </c>
      <c r="D198" s="19">
        <v>5</v>
      </c>
      <c r="E198" s="16" t="s">
        <v>57</v>
      </c>
      <c r="F198" s="16">
        <f>IF(OR(F197="",D198=""),"", ROUND(PRODUCT(D198,F197)/100,2))</f>
        <v>3700</v>
      </c>
      <c r="G198" s="14" t="str">
        <f>IF(D198="", "Nurodykite taikomą PVM dydį", "")</f>
        <v/>
      </c>
    </row>
    <row r="199" spans="1:7" x14ac:dyDescent="0.25">
      <c r="E199" s="16" t="s">
        <v>58</v>
      </c>
      <c r="F199" s="16">
        <f>IF(ISBLANK(F198), "", ROUND(SUM(F197:F198),2))</f>
        <v>77700</v>
      </c>
    </row>
    <row r="203" spans="1:7" x14ac:dyDescent="0.25">
      <c r="A203" s="12" t="s">
        <v>143</v>
      </c>
      <c r="B203" s="12" t="s">
        <v>138</v>
      </c>
    </row>
    <row r="205" spans="1:7" x14ac:dyDescent="0.25">
      <c r="A205" s="12" t="s">
        <v>28</v>
      </c>
    </row>
    <row r="206" spans="1:7" x14ac:dyDescent="0.25">
      <c r="A206" s="16" t="s">
        <v>29</v>
      </c>
      <c r="B206" s="16" t="s">
        <v>30</v>
      </c>
      <c r="C206" s="16" t="s">
        <v>31</v>
      </c>
      <c r="D206" s="16" t="s">
        <v>32</v>
      </c>
      <c r="E206" s="16" t="s">
        <v>33</v>
      </c>
      <c r="F206" s="16" t="s">
        <v>34</v>
      </c>
      <c r="G206" s="16" t="s">
        <v>35</v>
      </c>
    </row>
    <row r="207" spans="1:7" x14ac:dyDescent="0.25">
      <c r="A207" s="16" t="s">
        <v>144</v>
      </c>
      <c r="B207" s="16" t="s">
        <v>140</v>
      </c>
      <c r="C207" s="17"/>
      <c r="D207" s="17"/>
      <c r="E207" s="17"/>
      <c r="F207" s="17"/>
      <c r="G207" s="17"/>
    </row>
    <row r="208" spans="1:7" x14ac:dyDescent="0.25">
      <c r="A208" s="17" t="s">
        <v>145</v>
      </c>
      <c r="B208" s="17" t="s">
        <v>146</v>
      </c>
      <c r="C208" s="17">
        <v>700</v>
      </c>
      <c r="D208" s="17" t="s">
        <v>43</v>
      </c>
      <c r="E208" s="18"/>
      <c r="F208" s="17" t="str">
        <f>IF(ISBLANK(E208),"", PRODUCT(C208,E208))</f>
        <v/>
      </c>
      <c r="G208" s="19"/>
    </row>
    <row r="209" spans="1:7" x14ac:dyDescent="0.25">
      <c r="E209" s="16" t="s">
        <v>55</v>
      </c>
      <c r="F209" s="16" t="str">
        <f>IF(F208="","",ROUND(SUM(F208:F208),2))</f>
        <v/>
      </c>
      <c r="G209" s="14" t="str">
        <f>IF(F208="","Neužpildytos visos objektų kainos","")</f>
        <v>Neužpildytos visos objektų kainos</v>
      </c>
    </row>
    <row r="210" spans="1:7" x14ac:dyDescent="0.25">
      <c r="C210" s="16" t="s">
        <v>56</v>
      </c>
      <c r="D210" s="19"/>
      <c r="E210" s="16" t="s">
        <v>57</v>
      </c>
      <c r="F210" s="16" t="str">
        <f>IF(OR(F209="",D210=""),"", ROUND(PRODUCT(D210,F209)/100,2))</f>
        <v/>
      </c>
      <c r="G210" s="14" t="str">
        <f>IF(D210="", "Nurodykite taikomą PVM dydį", "")</f>
        <v>Nurodykite taikomą PVM dydį</v>
      </c>
    </row>
    <row r="211" spans="1:7" x14ac:dyDescent="0.25">
      <c r="E211" s="16" t="s">
        <v>58</v>
      </c>
      <c r="F211" s="16">
        <f>IF(ISBLANK(F210), "", ROUND(SUM(F209:F210),2))</f>
        <v>0</v>
      </c>
    </row>
    <row r="215" spans="1:7" x14ac:dyDescent="0.25">
      <c r="A215" s="12" t="s">
        <v>147</v>
      </c>
      <c r="B215" s="12" t="s">
        <v>148</v>
      </c>
    </row>
    <row r="217" spans="1:7" x14ac:dyDescent="0.25">
      <c r="A217" s="12" t="s">
        <v>28</v>
      </c>
    </row>
    <row r="218" spans="1:7" x14ac:dyDescent="0.25">
      <c r="A218" s="16" t="s">
        <v>29</v>
      </c>
      <c r="B218" s="16" t="s">
        <v>30</v>
      </c>
      <c r="C218" s="16" t="s">
        <v>31</v>
      </c>
      <c r="D218" s="16" t="s">
        <v>32</v>
      </c>
      <c r="E218" s="16" t="s">
        <v>33</v>
      </c>
      <c r="F218" s="16" t="s">
        <v>34</v>
      </c>
      <c r="G218" s="16" t="s">
        <v>35</v>
      </c>
    </row>
    <row r="219" spans="1:7" x14ac:dyDescent="0.25">
      <c r="A219" s="16" t="s">
        <v>149</v>
      </c>
      <c r="B219" s="16" t="s">
        <v>150</v>
      </c>
      <c r="C219" s="17"/>
      <c r="D219" s="17"/>
      <c r="E219" s="17"/>
      <c r="F219" s="17"/>
      <c r="G219" s="17"/>
    </row>
    <row r="220" spans="1:7" x14ac:dyDescent="0.25">
      <c r="A220" s="17" t="s">
        <v>151</v>
      </c>
      <c r="B220" s="17" t="s">
        <v>150</v>
      </c>
      <c r="C220" s="17">
        <v>1000</v>
      </c>
      <c r="D220" s="17" t="s">
        <v>54</v>
      </c>
      <c r="E220" s="18">
        <v>3.9</v>
      </c>
      <c r="F220" s="17">
        <f>IF(ISBLANK(E220),"", PRODUCT(C220,E220))</f>
        <v>3900</v>
      </c>
      <c r="G220" s="19" t="s">
        <v>217</v>
      </c>
    </row>
    <row r="221" spans="1:7" x14ac:dyDescent="0.25">
      <c r="E221" s="16" t="s">
        <v>55</v>
      </c>
      <c r="F221" s="16">
        <f>IF(F220="","",ROUND(SUM(F220:F220),2))</f>
        <v>3900</v>
      </c>
      <c r="G221" s="14" t="str">
        <f>IF(F220="","Neužpildytos visos objektų kainos","")</f>
        <v/>
      </c>
    </row>
    <row r="222" spans="1:7" x14ac:dyDescent="0.25">
      <c r="C222" s="16" t="s">
        <v>56</v>
      </c>
      <c r="D222" s="19">
        <v>5</v>
      </c>
      <c r="E222" s="16" t="s">
        <v>57</v>
      </c>
      <c r="F222" s="16">
        <f>IF(OR(F221="",D222=""),"", ROUND(PRODUCT(D222,F221)/100,2))</f>
        <v>195</v>
      </c>
      <c r="G222" s="14" t="str">
        <f>IF(D222="", "Nurodykite taikomą PVM dydį", "")</f>
        <v/>
      </c>
    </row>
    <row r="223" spans="1:7" x14ac:dyDescent="0.25">
      <c r="E223" s="16" t="s">
        <v>58</v>
      </c>
      <c r="F223" s="16">
        <f>IF(ISBLANK(F222), "", ROUND(SUM(F221:F222),2))</f>
        <v>4095</v>
      </c>
    </row>
    <row r="227" spans="1:7" x14ac:dyDescent="0.25">
      <c r="A227" s="12" t="s">
        <v>152</v>
      </c>
      <c r="B227" s="12" t="s">
        <v>153</v>
      </c>
    </row>
    <row r="229" spans="1:7" x14ac:dyDescent="0.25">
      <c r="A229" s="12" t="s">
        <v>28</v>
      </c>
    </row>
    <row r="230" spans="1:7" x14ac:dyDescent="0.25">
      <c r="A230" s="16" t="s">
        <v>29</v>
      </c>
      <c r="B230" s="16" t="s">
        <v>30</v>
      </c>
      <c r="C230" s="16" t="s">
        <v>31</v>
      </c>
      <c r="D230" s="16" t="s">
        <v>32</v>
      </c>
      <c r="E230" s="16" t="s">
        <v>33</v>
      </c>
      <c r="F230" s="16" t="s">
        <v>34</v>
      </c>
      <c r="G230" s="16" t="s">
        <v>35</v>
      </c>
    </row>
    <row r="231" spans="1:7" x14ac:dyDescent="0.25">
      <c r="A231" s="16" t="s">
        <v>154</v>
      </c>
      <c r="B231" s="16" t="s">
        <v>155</v>
      </c>
      <c r="C231" s="17"/>
      <c r="D231" s="17"/>
      <c r="E231" s="17"/>
      <c r="F231" s="17"/>
      <c r="G231" s="17"/>
    </row>
    <row r="232" spans="1:7" x14ac:dyDescent="0.25">
      <c r="A232" s="17" t="s">
        <v>156</v>
      </c>
      <c r="B232" s="17" t="s">
        <v>155</v>
      </c>
      <c r="C232" s="17">
        <v>100</v>
      </c>
      <c r="D232" s="17" t="s">
        <v>43</v>
      </c>
      <c r="E232" s="18"/>
      <c r="F232" s="17" t="str">
        <f>IF(ISBLANK(E232),"", PRODUCT(C232,E232))</f>
        <v/>
      </c>
      <c r="G232" s="19"/>
    </row>
    <row r="233" spans="1:7" x14ac:dyDescent="0.25">
      <c r="E233" s="16" t="s">
        <v>55</v>
      </c>
      <c r="F233" s="16" t="str">
        <f>IF(F232="","",ROUND(SUM(F232:F232),2))</f>
        <v/>
      </c>
      <c r="G233" s="14" t="str">
        <f>IF(F232="","Neužpildytos visos objektų kainos","")</f>
        <v>Neužpildytos visos objektų kainos</v>
      </c>
    </row>
    <row r="234" spans="1:7" x14ac:dyDescent="0.25">
      <c r="C234" s="16" t="s">
        <v>56</v>
      </c>
      <c r="D234" s="19"/>
      <c r="E234" s="16" t="s">
        <v>57</v>
      </c>
      <c r="F234" s="16" t="str">
        <f>IF(OR(F233="",D234=""),"", ROUND(PRODUCT(D234,F233)/100,2))</f>
        <v/>
      </c>
      <c r="G234" s="14" t="str">
        <f>IF(D234="", "Nurodykite taikomą PVM dydį", "")</f>
        <v>Nurodykite taikomą PVM dydį</v>
      </c>
    </row>
    <row r="235" spans="1:7" x14ac:dyDescent="0.25">
      <c r="E235" s="16" t="s">
        <v>58</v>
      </c>
      <c r="F235" s="16">
        <f>IF(ISBLANK(F234), "", ROUND(SUM(F233:F234),2))</f>
        <v>0</v>
      </c>
    </row>
    <row r="239" spans="1:7" x14ac:dyDescent="0.25">
      <c r="A239" s="12" t="s">
        <v>157</v>
      </c>
      <c r="B239" s="12" t="s">
        <v>158</v>
      </c>
    </row>
    <row r="241" spans="1:7" x14ac:dyDescent="0.25">
      <c r="A241" s="12" t="s">
        <v>28</v>
      </c>
    </row>
    <row r="242" spans="1:7" x14ac:dyDescent="0.25">
      <c r="A242" s="16" t="s">
        <v>29</v>
      </c>
      <c r="B242" s="16" t="s">
        <v>30</v>
      </c>
      <c r="C242" s="16" t="s">
        <v>31</v>
      </c>
      <c r="D242" s="16" t="s">
        <v>32</v>
      </c>
      <c r="E242" s="16" t="s">
        <v>33</v>
      </c>
      <c r="F242" s="16" t="s">
        <v>34</v>
      </c>
      <c r="G242" s="16" t="s">
        <v>35</v>
      </c>
    </row>
    <row r="243" spans="1:7" x14ac:dyDescent="0.25">
      <c r="A243" s="16" t="s">
        <v>159</v>
      </c>
      <c r="B243" s="16" t="s">
        <v>160</v>
      </c>
      <c r="C243" s="17"/>
      <c r="D243" s="17"/>
      <c r="E243" s="17"/>
      <c r="F243" s="17"/>
      <c r="G243" s="17"/>
    </row>
    <row r="244" spans="1:7" x14ac:dyDescent="0.25">
      <c r="A244" s="17" t="s">
        <v>161</v>
      </c>
      <c r="B244" s="17" t="s">
        <v>162</v>
      </c>
      <c r="C244" s="17">
        <v>500</v>
      </c>
      <c r="D244" s="17" t="s">
        <v>43</v>
      </c>
      <c r="E244" s="18"/>
      <c r="F244" s="17" t="str">
        <f>IF(ISBLANK(E244),"", PRODUCT(C244,E244))</f>
        <v/>
      </c>
      <c r="G244" s="19"/>
    </row>
    <row r="245" spans="1:7" x14ac:dyDescent="0.25">
      <c r="A245" s="17" t="s">
        <v>163</v>
      </c>
      <c r="B245" s="17" t="s">
        <v>164</v>
      </c>
      <c r="C245" s="17">
        <v>500</v>
      </c>
      <c r="D245" s="17" t="s">
        <v>43</v>
      </c>
      <c r="E245" s="18"/>
      <c r="F245" s="17" t="str">
        <f>IF(ISBLANK(E245),"", PRODUCT(C245,E245))</f>
        <v/>
      </c>
      <c r="G245" s="19"/>
    </row>
    <row r="246" spans="1:7" x14ac:dyDescent="0.25">
      <c r="A246" s="17" t="s">
        <v>165</v>
      </c>
      <c r="B246" s="17" t="s">
        <v>166</v>
      </c>
      <c r="C246" s="17">
        <v>5200</v>
      </c>
      <c r="D246" s="17" t="s">
        <v>43</v>
      </c>
      <c r="E246" s="18"/>
      <c r="F246" s="17" t="str">
        <f>IF(ISBLANK(E246),"", PRODUCT(C246,E246))</f>
        <v/>
      </c>
      <c r="G246" s="19"/>
    </row>
    <row r="247" spans="1:7" x14ac:dyDescent="0.25">
      <c r="A247" s="17" t="s">
        <v>167</v>
      </c>
      <c r="B247" s="17" t="s">
        <v>168</v>
      </c>
      <c r="C247" s="17">
        <v>100</v>
      </c>
      <c r="D247" s="17" t="s">
        <v>43</v>
      </c>
      <c r="E247" s="18"/>
      <c r="F247" s="17" t="str">
        <f>IF(ISBLANK(E247),"", PRODUCT(C247,E247))</f>
        <v/>
      </c>
      <c r="G247" s="19"/>
    </row>
    <row r="248" spans="1:7" x14ac:dyDescent="0.25">
      <c r="A248" s="17" t="s">
        <v>169</v>
      </c>
      <c r="B248" s="17" t="s">
        <v>170</v>
      </c>
      <c r="C248" s="17">
        <v>500</v>
      </c>
      <c r="D248" s="17" t="s">
        <v>43</v>
      </c>
      <c r="E248" s="18"/>
      <c r="F248" s="17" t="str">
        <f>IF(ISBLANK(E248),"", PRODUCT(C248,E248))</f>
        <v/>
      </c>
      <c r="G248" s="19"/>
    </row>
    <row r="249" spans="1:7" x14ac:dyDescent="0.25">
      <c r="E249" s="16" t="s">
        <v>55</v>
      </c>
      <c r="F249" s="16" t="str">
        <f>IF((SUMPRODUCT(--(F244:F248=""))&gt;0), "", ROUND(SUM(F244:F248),2))</f>
        <v/>
      </c>
      <c r="G249" s="14" t="str">
        <f>IF((SUMPRODUCT(--(F244:F248=""))&gt;0), "Neužpildytos visų objektų kainos", "")</f>
        <v>Neužpildytos visų objektų kainos</v>
      </c>
    </row>
    <row r="250" spans="1:7" x14ac:dyDescent="0.25">
      <c r="C250" s="16" t="s">
        <v>56</v>
      </c>
      <c r="D250" s="19"/>
      <c r="E250" s="16" t="s">
        <v>57</v>
      </c>
      <c r="F250" s="16" t="str">
        <f>IF(OR(F249="",D250=""),"", ROUND(PRODUCT(D250,F249)/100,2))</f>
        <v/>
      </c>
      <c r="G250" s="14" t="str">
        <f>IF(D250="", "Nurodykite taikomą PVM dydį", "")</f>
        <v>Nurodykite taikomą PVM dydį</v>
      </c>
    </row>
    <row r="251" spans="1:7" x14ac:dyDescent="0.25">
      <c r="E251" s="16" t="s">
        <v>58</v>
      </c>
      <c r="F251" s="16">
        <f>IF(ISBLANK(F250), "", ROUND(SUM(F249:F250),2))</f>
        <v>0</v>
      </c>
    </row>
    <row r="255" spans="1:7" x14ac:dyDescent="0.25">
      <c r="A255" s="12" t="s">
        <v>171</v>
      </c>
      <c r="B255" s="12" t="s">
        <v>172</v>
      </c>
    </row>
    <row r="257" spans="1:7" x14ac:dyDescent="0.25">
      <c r="A257" s="12" t="s">
        <v>28</v>
      </c>
    </row>
    <row r="258" spans="1:7" x14ac:dyDescent="0.25">
      <c r="A258" s="16" t="s">
        <v>29</v>
      </c>
      <c r="B258" s="16" t="s">
        <v>30</v>
      </c>
      <c r="C258" s="16" t="s">
        <v>31</v>
      </c>
      <c r="D258" s="16" t="s">
        <v>32</v>
      </c>
      <c r="E258" s="16" t="s">
        <v>33</v>
      </c>
      <c r="F258" s="16" t="s">
        <v>34</v>
      </c>
      <c r="G258" s="16" t="s">
        <v>35</v>
      </c>
    </row>
    <row r="259" spans="1:7" x14ac:dyDescent="0.25">
      <c r="A259" s="16" t="s">
        <v>173</v>
      </c>
      <c r="B259" s="16" t="s">
        <v>174</v>
      </c>
      <c r="C259" s="17"/>
      <c r="D259" s="17"/>
      <c r="E259" s="17"/>
      <c r="F259" s="17"/>
      <c r="G259" s="17"/>
    </row>
    <row r="260" spans="1:7" x14ac:dyDescent="0.25">
      <c r="A260" s="17" t="s">
        <v>175</v>
      </c>
      <c r="B260" s="17" t="s">
        <v>174</v>
      </c>
      <c r="C260" s="17">
        <v>100</v>
      </c>
      <c r="D260" s="17" t="s">
        <v>43</v>
      </c>
      <c r="E260" s="18"/>
      <c r="F260" s="17" t="str">
        <f>IF(ISBLANK(E260),"", PRODUCT(C260,E260))</f>
        <v/>
      </c>
      <c r="G260" s="19"/>
    </row>
    <row r="261" spans="1:7" x14ac:dyDescent="0.25">
      <c r="E261" s="16" t="s">
        <v>55</v>
      </c>
      <c r="F261" s="16" t="str">
        <f>IF(F260="","",ROUND(SUM(F260:F260),2))</f>
        <v/>
      </c>
      <c r="G261" s="14" t="str">
        <f>IF(F260="","Neužpildytos visos objektų kainos","")</f>
        <v>Neužpildytos visos objektų kainos</v>
      </c>
    </row>
    <row r="262" spans="1:7" x14ac:dyDescent="0.25">
      <c r="C262" s="16" t="s">
        <v>56</v>
      </c>
      <c r="D262" s="19"/>
      <c r="E262" s="16" t="s">
        <v>57</v>
      </c>
      <c r="F262" s="16" t="str">
        <f>IF(OR(F261="",D262=""),"", ROUND(PRODUCT(D262,F261)/100,2))</f>
        <v/>
      </c>
      <c r="G262" s="14" t="str">
        <f>IF(D262="", "Nurodykite taikomą PVM dydį", "")</f>
        <v>Nurodykite taikomą PVM dydį</v>
      </c>
    </row>
    <row r="263" spans="1:7" x14ac:dyDescent="0.25">
      <c r="E263" s="16" t="s">
        <v>58</v>
      </c>
      <c r="F263" s="16">
        <f>IF(ISBLANK(F262), "", ROUND(SUM(F261:F262),2))</f>
        <v>0</v>
      </c>
    </row>
    <row r="267" spans="1:7" x14ac:dyDescent="0.25">
      <c r="A267" s="12" t="s">
        <v>176</v>
      </c>
      <c r="B267" s="12" t="s">
        <v>177</v>
      </c>
    </row>
    <row r="269" spans="1:7" x14ac:dyDescent="0.25">
      <c r="A269" s="12" t="s">
        <v>28</v>
      </c>
    </row>
    <row r="270" spans="1:7" x14ac:dyDescent="0.25">
      <c r="A270" s="16" t="s">
        <v>29</v>
      </c>
      <c r="B270" s="16" t="s">
        <v>30</v>
      </c>
      <c r="C270" s="16" t="s">
        <v>31</v>
      </c>
      <c r="D270" s="16" t="s">
        <v>32</v>
      </c>
      <c r="E270" s="16" t="s">
        <v>33</v>
      </c>
      <c r="F270" s="16" t="s">
        <v>34</v>
      </c>
      <c r="G270" s="16" t="s">
        <v>35</v>
      </c>
    </row>
    <row r="271" spans="1:7" x14ac:dyDescent="0.25">
      <c r="A271" s="16" t="s">
        <v>178</v>
      </c>
      <c r="B271" s="16" t="s">
        <v>179</v>
      </c>
      <c r="C271" s="17"/>
      <c r="D271" s="17"/>
      <c r="E271" s="17"/>
      <c r="F271" s="17"/>
      <c r="G271" s="17"/>
    </row>
    <row r="272" spans="1:7" x14ac:dyDescent="0.25">
      <c r="A272" s="17" t="s">
        <v>180</v>
      </c>
      <c r="B272" s="17" t="s">
        <v>179</v>
      </c>
      <c r="C272" s="17">
        <v>200</v>
      </c>
      <c r="D272" s="17" t="s">
        <v>43</v>
      </c>
      <c r="E272" s="18">
        <v>121</v>
      </c>
      <c r="F272" s="17">
        <f>IF(ISBLANK(E272),"", PRODUCT(C272,E272))</f>
        <v>24200</v>
      </c>
      <c r="G272" s="19" t="s">
        <v>218</v>
      </c>
    </row>
    <row r="273" spans="1:7" x14ac:dyDescent="0.25">
      <c r="E273" s="16" t="s">
        <v>55</v>
      </c>
      <c r="F273" s="16">
        <f>IF(F272="","",ROUND(SUM(F272:F272),2))</f>
        <v>24200</v>
      </c>
      <c r="G273" s="14" t="str">
        <f>IF(F272="","Neužpildytos visos objektų kainos","")</f>
        <v/>
      </c>
    </row>
    <row r="274" spans="1:7" x14ac:dyDescent="0.25">
      <c r="C274" s="16" t="s">
        <v>56</v>
      </c>
      <c r="D274" s="19">
        <v>5</v>
      </c>
      <c r="E274" s="16" t="s">
        <v>57</v>
      </c>
      <c r="F274" s="16">
        <f>IF(OR(F273="",D274=""),"", ROUND(PRODUCT(D274,F273)/100,2))</f>
        <v>1210</v>
      </c>
      <c r="G274" s="14" t="str">
        <f>IF(D274="", "Nurodykite taikomą PVM dydį", "")</f>
        <v/>
      </c>
    </row>
    <row r="275" spans="1:7" x14ac:dyDescent="0.25">
      <c r="E275" s="16" t="s">
        <v>58</v>
      </c>
      <c r="F275" s="16">
        <f>IF(ISBLANK(F274), "", ROUND(SUM(F273:F274),2))</f>
        <v>25410</v>
      </c>
    </row>
    <row r="279" spans="1:7" x14ac:dyDescent="0.25">
      <c r="A279" s="12" t="s">
        <v>181</v>
      </c>
      <c r="B279" s="12" t="s">
        <v>182</v>
      </c>
    </row>
    <row r="281" spans="1:7" x14ac:dyDescent="0.25">
      <c r="A281" s="12" t="s">
        <v>28</v>
      </c>
    </row>
    <row r="282" spans="1:7" x14ac:dyDescent="0.25">
      <c r="A282" s="16" t="s">
        <v>29</v>
      </c>
      <c r="B282" s="16" t="s">
        <v>30</v>
      </c>
      <c r="C282" s="16" t="s">
        <v>31</v>
      </c>
      <c r="D282" s="16" t="s">
        <v>32</v>
      </c>
      <c r="E282" s="16" t="s">
        <v>33</v>
      </c>
      <c r="F282" s="16" t="s">
        <v>34</v>
      </c>
      <c r="G282" s="16" t="s">
        <v>35</v>
      </c>
    </row>
    <row r="283" spans="1:7" x14ac:dyDescent="0.25">
      <c r="A283" s="16" t="s">
        <v>183</v>
      </c>
      <c r="B283" s="16" t="s">
        <v>184</v>
      </c>
      <c r="C283" s="17"/>
      <c r="D283" s="17"/>
      <c r="E283" s="17"/>
      <c r="F283" s="17"/>
      <c r="G283" s="17"/>
    </row>
    <row r="284" spans="1:7" x14ac:dyDescent="0.25">
      <c r="A284" s="17" t="s">
        <v>185</v>
      </c>
      <c r="B284" s="17" t="s">
        <v>184</v>
      </c>
      <c r="C284" s="17">
        <v>1500</v>
      </c>
      <c r="D284" s="17" t="s">
        <v>43</v>
      </c>
      <c r="E284" s="18"/>
      <c r="F284" s="17" t="str">
        <f>IF(ISBLANK(E284),"", PRODUCT(C284,E284))</f>
        <v/>
      </c>
      <c r="G284" s="19"/>
    </row>
    <row r="285" spans="1:7" x14ac:dyDescent="0.25">
      <c r="E285" s="16" t="s">
        <v>55</v>
      </c>
      <c r="F285" s="16" t="str">
        <f>IF(F284="","",ROUND(SUM(F284:F284),2))</f>
        <v/>
      </c>
      <c r="G285" s="14" t="str">
        <f>IF(F284="","Neužpildytos visos objektų kainos","")</f>
        <v>Neužpildytos visos objektų kainos</v>
      </c>
    </row>
    <row r="286" spans="1:7" x14ac:dyDescent="0.25">
      <c r="C286" s="16" t="s">
        <v>56</v>
      </c>
      <c r="D286" s="19"/>
      <c r="E286" s="16" t="s">
        <v>57</v>
      </c>
      <c r="F286" s="16" t="str">
        <f>IF(OR(F285="",D286=""),"", ROUND(PRODUCT(D286,F285)/100,2))</f>
        <v/>
      </c>
      <c r="G286" s="14" t="str">
        <f>IF(D286="", "Nurodykite taikomą PVM dydį", "")</f>
        <v>Nurodykite taikomą PVM dydį</v>
      </c>
    </row>
    <row r="287" spans="1:7" x14ac:dyDescent="0.25">
      <c r="E287" s="16" t="s">
        <v>58</v>
      </c>
      <c r="F287" s="16">
        <f>IF(ISBLANK(F286), "", ROUND(SUM(F285:F286),2))</f>
        <v>0</v>
      </c>
    </row>
  </sheetData>
  <sheetProtection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abSelected="1" topLeftCell="A46" workbookViewId="0">
      <selection activeCell="H42" sqref="H42:J42"/>
    </sheetView>
  </sheetViews>
  <sheetFormatPr defaultColWidth="10.75" defaultRowHeight="15" x14ac:dyDescent="0.25"/>
  <cols>
    <col min="1" max="1" width="13.75" style="1" customWidth="1"/>
    <col min="2" max="2" width="10.75" style="1" customWidth="1"/>
    <col min="3" max="16384" width="10.75" style="1"/>
  </cols>
  <sheetData>
    <row r="2" spans="1:11" x14ac:dyDescent="0.25">
      <c r="A2" s="44" t="s">
        <v>186</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7"/>
      <c r="B4" s="7"/>
      <c r="C4" s="7"/>
      <c r="D4" s="7"/>
      <c r="E4" s="7"/>
      <c r="F4" s="7"/>
      <c r="G4" s="7"/>
      <c r="H4" s="7"/>
      <c r="I4" s="7"/>
      <c r="J4" s="7"/>
    </row>
    <row r="5" spans="1:11" ht="48" customHeight="1" x14ac:dyDescent="0.25">
      <c r="A5" s="62" t="s">
        <v>187</v>
      </c>
      <c r="B5" s="51"/>
      <c r="C5" s="49" t="s">
        <v>188</v>
      </c>
      <c r="D5" s="50"/>
      <c r="E5" s="51"/>
      <c r="F5" s="49" t="s">
        <v>189</v>
      </c>
      <c r="G5" s="50"/>
      <c r="H5" s="51"/>
      <c r="I5" s="49" t="s">
        <v>190</v>
      </c>
      <c r="J5" s="51"/>
      <c r="K5" s="9" t="s">
        <v>191</v>
      </c>
    </row>
    <row r="6" spans="1:11" ht="48.95" customHeight="1" x14ac:dyDescent="0.25">
      <c r="A6" s="40"/>
      <c r="B6" s="30"/>
      <c r="C6" s="46"/>
      <c r="D6" s="42"/>
      <c r="E6" s="30"/>
      <c r="F6" s="46"/>
      <c r="G6" s="42"/>
      <c r="H6" s="30"/>
      <c r="I6" s="46"/>
      <c r="J6" s="30"/>
      <c r="K6" s="20"/>
    </row>
    <row r="7" spans="1:11" ht="48.95" customHeight="1" x14ac:dyDescent="0.25">
      <c r="A7" s="40"/>
      <c r="B7" s="30"/>
      <c r="C7" s="46"/>
      <c r="D7" s="42"/>
      <c r="E7" s="30"/>
      <c r="F7" s="46"/>
      <c r="G7" s="42"/>
      <c r="H7" s="30"/>
      <c r="I7" s="46"/>
      <c r="J7" s="30"/>
      <c r="K7" s="20"/>
    </row>
    <row r="8" spans="1:11" ht="48.95" customHeight="1" x14ac:dyDescent="0.25">
      <c r="A8" s="40"/>
      <c r="B8" s="30"/>
      <c r="C8" s="46"/>
      <c r="D8" s="42"/>
      <c r="E8" s="30"/>
      <c r="F8" s="46"/>
      <c r="G8" s="42"/>
      <c r="H8" s="30"/>
      <c r="I8" s="46"/>
      <c r="J8" s="30"/>
      <c r="K8" s="20"/>
    </row>
    <row r="9" spans="1:11" ht="48.95" customHeight="1" x14ac:dyDescent="0.25">
      <c r="A9" s="40"/>
      <c r="B9" s="30"/>
      <c r="C9" s="46"/>
      <c r="D9" s="42"/>
      <c r="E9" s="30"/>
      <c r="F9" s="46"/>
      <c r="G9" s="42"/>
      <c r="H9" s="30"/>
      <c r="I9" s="46"/>
      <c r="J9" s="30"/>
      <c r="K9" s="20"/>
    </row>
    <row r="10" spans="1:11" ht="48.95" customHeight="1" x14ac:dyDescent="0.25">
      <c r="A10" s="40"/>
      <c r="B10" s="30"/>
      <c r="C10" s="46"/>
      <c r="D10" s="42"/>
      <c r="E10" s="30"/>
      <c r="F10" s="46"/>
      <c r="G10" s="42"/>
      <c r="H10" s="30"/>
      <c r="I10" s="46"/>
      <c r="J10" s="30"/>
      <c r="K10" s="20"/>
    </row>
    <row r="11" spans="1:11" ht="48.95" customHeight="1" x14ac:dyDescent="0.25">
      <c r="A11" s="40"/>
      <c r="B11" s="30"/>
      <c r="C11" s="46"/>
      <c r="D11" s="42"/>
      <c r="E11" s="30"/>
      <c r="F11" s="46"/>
      <c r="G11" s="42"/>
      <c r="H11" s="30"/>
      <c r="I11" s="46"/>
      <c r="J11" s="30"/>
      <c r="K11" s="20"/>
    </row>
    <row r="12" spans="1:11" ht="48.95" customHeight="1" x14ac:dyDescent="0.25">
      <c r="A12" s="40"/>
      <c r="B12" s="30"/>
      <c r="C12" s="46"/>
      <c r="D12" s="42"/>
      <c r="E12" s="30"/>
      <c r="F12" s="46"/>
      <c r="G12" s="42"/>
      <c r="H12" s="30"/>
      <c r="I12" s="46"/>
      <c r="J12" s="30"/>
      <c r="K12" s="20"/>
    </row>
    <row r="13" spans="1:11" ht="48.95" customHeight="1" x14ac:dyDescent="0.25">
      <c r="A13" s="40"/>
      <c r="B13" s="30"/>
      <c r="C13" s="46"/>
      <c r="D13" s="42"/>
      <c r="E13" s="30"/>
      <c r="F13" s="46"/>
      <c r="G13" s="42"/>
      <c r="H13" s="30"/>
      <c r="I13" s="46"/>
      <c r="J13" s="30"/>
      <c r="K13" s="20"/>
    </row>
    <row r="14" spans="1:11" ht="48.95" customHeight="1" x14ac:dyDescent="0.25">
      <c r="A14" s="40"/>
      <c r="B14" s="30"/>
      <c r="C14" s="46"/>
      <c r="D14" s="42"/>
      <c r="E14" s="30"/>
      <c r="F14" s="46"/>
      <c r="G14" s="42"/>
      <c r="H14" s="30"/>
      <c r="I14" s="46"/>
      <c r="J14" s="30"/>
      <c r="K14" s="20"/>
    </row>
    <row r="15" spans="1:11" ht="48" customHeight="1" thickBot="1" x14ac:dyDescent="0.3">
      <c r="A15" s="67"/>
      <c r="B15" s="56"/>
      <c r="C15" s="61"/>
      <c r="D15" s="55"/>
      <c r="E15" s="56"/>
      <c r="F15" s="61"/>
      <c r="G15" s="55"/>
      <c r="H15" s="56"/>
      <c r="I15" s="61"/>
      <c r="J15" s="56"/>
      <c r="K15" s="21"/>
    </row>
    <row r="16" spans="1:11" ht="18.95" customHeight="1" x14ac:dyDescent="0.25">
      <c r="A16" s="10"/>
      <c r="B16" s="10"/>
      <c r="C16" s="10"/>
      <c r="D16" s="10"/>
      <c r="E16" s="10"/>
      <c r="F16" s="10"/>
      <c r="G16" s="10"/>
      <c r="H16" s="10"/>
      <c r="I16" s="10"/>
      <c r="J16" s="10"/>
      <c r="K16" s="11"/>
    </row>
    <row r="17" spans="1:11" ht="48.95" customHeight="1" x14ac:dyDescent="0.25">
      <c r="A17" s="52" t="s">
        <v>192</v>
      </c>
      <c r="B17" s="25"/>
      <c r="C17" s="25"/>
      <c r="D17" s="25"/>
      <c r="E17" s="25"/>
      <c r="F17" s="25"/>
      <c r="G17" s="25"/>
      <c r="H17" s="25"/>
      <c r="I17" s="25"/>
      <c r="J17" s="25"/>
      <c r="K17" s="25"/>
    </row>
    <row r="18" spans="1:11" ht="15.95" customHeight="1" thickBot="1" x14ac:dyDescent="0.3">
      <c r="A18" s="10"/>
      <c r="B18" s="10"/>
      <c r="C18" s="10"/>
      <c r="D18" s="10"/>
      <c r="E18" s="10"/>
      <c r="F18" s="10"/>
      <c r="G18" s="10"/>
      <c r="H18" s="10"/>
      <c r="I18" s="10"/>
      <c r="J18" s="10"/>
      <c r="K18" s="11"/>
    </row>
    <row r="19" spans="1:11" ht="48.95" customHeight="1" x14ac:dyDescent="0.25">
      <c r="A19" s="62" t="s">
        <v>30</v>
      </c>
      <c r="B19" s="51"/>
      <c r="C19" s="49" t="s">
        <v>188</v>
      </c>
      <c r="D19" s="50"/>
      <c r="E19" s="51"/>
      <c r="F19" s="49" t="s">
        <v>193</v>
      </c>
      <c r="G19" s="50"/>
      <c r="H19" s="51"/>
      <c r="I19" s="65" t="s">
        <v>190</v>
      </c>
      <c r="J19" s="66"/>
      <c r="K19" s="11"/>
    </row>
    <row r="20" spans="1:11" ht="48.95" customHeight="1" x14ac:dyDescent="0.25">
      <c r="A20" s="40"/>
      <c r="B20" s="30"/>
      <c r="C20" s="46"/>
      <c r="D20" s="42"/>
      <c r="E20" s="30"/>
      <c r="F20" s="46"/>
      <c r="G20" s="42"/>
      <c r="H20" s="30"/>
      <c r="I20" s="48"/>
      <c r="J20" s="43"/>
      <c r="K20" s="11"/>
    </row>
    <row r="21" spans="1:11" ht="48.95" customHeight="1" x14ac:dyDescent="0.25">
      <c r="A21" s="40"/>
      <c r="B21" s="30"/>
      <c r="C21" s="46"/>
      <c r="D21" s="42"/>
      <c r="E21" s="30"/>
      <c r="F21" s="46"/>
      <c r="G21" s="42"/>
      <c r="H21" s="30"/>
      <c r="I21" s="48"/>
      <c r="J21" s="43"/>
      <c r="K21" s="11"/>
    </row>
    <row r="22" spans="1:11" ht="48.95" customHeight="1" x14ac:dyDescent="0.25">
      <c r="A22" s="40"/>
      <c r="B22" s="30"/>
      <c r="C22" s="46"/>
      <c r="D22" s="42"/>
      <c r="E22" s="30"/>
      <c r="F22" s="46"/>
      <c r="G22" s="42"/>
      <c r="H22" s="30"/>
      <c r="I22" s="48"/>
      <c r="J22" s="43"/>
      <c r="K22" s="11"/>
    </row>
    <row r="23" spans="1:11" ht="48.95" customHeight="1" x14ac:dyDescent="0.25">
      <c r="A23" s="40"/>
      <c r="B23" s="30"/>
      <c r="C23" s="46"/>
      <c r="D23" s="42"/>
      <c r="E23" s="30"/>
      <c r="F23" s="46"/>
      <c r="G23" s="42"/>
      <c r="H23" s="30"/>
      <c r="I23" s="48"/>
      <c r="J23" s="43"/>
      <c r="K23" s="11"/>
    </row>
    <row r="24" spans="1:11" ht="48.95" customHeight="1" x14ac:dyDescent="0.25">
      <c r="A24" s="40"/>
      <c r="B24" s="30"/>
      <c r="C24" s="46"/>
      <c r="D24" s="42"/>
      <c r="E24" s="30"/>
      <c r="F24" s="46"/>
      <c r="G24" s="42"/>
      <c r="H24" s="30"/>
      <c r="I24" s="48"/>
      <c r="J24" s="43"/>
      <c r="K24" s="11"/>
    </row>
    <row r="25" spans="1:11" ht="48.95" customHeight="1" x14ac:dyDescent="0.25">
      <c r="A25" s="40"/>
      <c r="B25" s="30"/>
      <c r="C25" s="46"/>
      <c r="D25" s="42"/>
      <c r="E25" s="30"/>
      <c r="F25" s="46"/>
      <c r="G25" s="42"/>
      <c r="H25" s="30"/>
      <c r="I25" s="48"/>
      <c r="J25" s="43"/>
      <c r="K25" s="11"/>
    </row>
    <row r="26" spans="1:11" ht="48.95" customHeight="1" x14ac:dyDescent="0.25">
      <c r="A26" s="40"/>
      <c r="B26" s="30"/>
      <c r="C26" s="46"/>
      <c r="D26" s="42"/>
      <c r="E26" s="30"/>
      <c r="F26" s="46"/>
      <c r="G26" s="42"/>
      <c r="H26" s="30"/>
      <c r="I26" s="48"/>
      <c r="J26" s="43"/>
      <c r="K26" s="11"/>
    </row>
    <row r="27" spans="1:11" ht="48.95" customHeight="1" x14ac:dyDescent="0.25">
      <c r="A27" s="40"/>
      <c r="B27" s="30"/>
      <c r="C27" s="46"/>
      <c r="D27" s="42"/>
      <c r="E27" s="30"/>
      <c r="F27" s="46"/>
      <c r="G27" s="42"/>
      <c r="H27" s="30"/>
      <c r="I27" s="48"/>
      <c r="J27" s="43"/>
      <c r="K27" s="11"/>
    </row>
    <row r="28" spans="1:11" ht="48.95" customHeight="1" x14ac:dyDescent="0.25">
      <c r="A28" s="40"/>
      <c r="B28" s="30"/>
      <c r="C28" s="46"/>
      <c r="D28" s="42"/>
      <c r="E28" s="30"/>
      <c r="F28" s="46"/>
      <c r="G28" s="42"/>
      <c r="H28" s="30"/>
      <c r="I28" s="48"/>
      <c r="J28" s="43"/>
      <c r="K28" s="11"/>
    </row>
    <row r="29" spans="1:11" ht="48.95" customHeight="1" x14ac:dyDescent="0.25">
      <c r="A29" s="40"/>
      <c r="B29" s="30"/>
      <c r="C29" s="46"/>
      <c r="D29" s="42"/>
      <c r="E29" s="30"/>
      <c r="F29" s="46"/>
      <c r="G29" s="42"/>
      <c r="H29" s="30"/>
      <c r="I29" s="48"/>
      <c r="J29" s="43"/>
      <c r="K29" s="11"/>
    </row>
    <row r="31" spans="1:11" ht="33" customHeight="1" x14ac:dyDescent="0.25">
      <c r="A31" s="53"/>
      <c r="B31" s="25"/>
      <c r="C31" s="25"/>
      <c r="D31" s="25"/>
      <c r="E31" s="25"/>
      <c r="F31" s="25"/>
      <c r="G31" s="25"/>
      <c r="H31" s="25"/>
      <c r="I31" s="25"/>
      <c r="J31" s="25"/>
    </row>
    <row r="33" spans="1:10" ht="15.95" customHeight="1" x14ac:dyDescent="0.25">
      <c r="A33" s="64" t="s">
        <v>194</v>
      </c>
      <c r="B33" s="25"/>
      <c r="C33" s="25"/>
      <c r="D33" s="25"/>
      <c r="E33" s="25"/>
      <c r="F33" s="25"/>
      <c r="G33" s="25"/>
      <c r="H33" s="25"/>
      <c r="I33" s="25"/>
      <c r="J33" s="25"/>
    </row>
    <row r="34" spans="1:10" ht="15.95" customHeight="1" thickBot="1" x14ac:dyDescent="0.3"/>
    <row r="35" spans="1:10" ht="15.95" customHeight="1" x14ac:dyDescent="0.25">
      <c r="A35" s="8" t="s">
        <v>29</v>
      </c>
      <c r="B35" s="68" t="s">
        <v>195</v>
      </c>
      <c r="C35" s="50"/>
      <c r="D35" s="50"/>
      <c r="E35" s="50"/>
      <c r="F35" s="50"/>
      <c r="G35" s="51"/>
      <c r="H35" s="69" t="s">
        <v>196</v>
      </c>
      <c r="I35" s="50"/>
      <c r="J35" s="66"/>
    </row>
    <row r="36" spans="1:10" ht="48" customHeight="1" x14ac:dyDescent="0.25">
      <c r="A36" s="22" t="s">
        <v>197</v>
      </c>
      <c r="B36" s="47" t="s">
        <v>198</v>
      </c>
      <c r="C36" s="42"/>
      <c r="D36" s="42"/>
      <c r="E36" s="42"/>
      <c r="F36" s="42"/>
      <c r="G36" s="30"/>
      <c r="H36" s="41"/>
      <c r="I36" s="42"/>
      <c r="J36" s="43"/>
    </row>
    <row r="37" spans="1:10" ht="48" customHeight="1" x14ac:dyDescent="0.25">
      <c r="A37" s="22" t="s">
        <v>199</v>
      </c>
      <c r="B37" s="47" t="s">
        <v>200</v>
      </c>
      <c r="C37" s="42"/>
      <c r="D37" s="42"/>
      <c r="E37" s="42"/>
      <c r="F37" s="42"/>
      <c r="G37" s="30"/>
      <c r="H37" s="41" t="s">
        <v>231</v>
      </c>
      <c r="I37" s="42"/>
      <c r="J37" s="43"/>
    </row>
    <row r="38" spans="1:10" ht="48" customHeight="1" x14ac:dyDescent="0.25">
      <c r="A38" s="22" t="s">
        <v>201</v>
      </c>
      <c r="B38" s="47" t="s">
        <v>202</v>
      </c>
      <c r="C38" s="42"/>
      <c r="D38" s="42"/>
      <c r="E38" s="42"/>
      <c r="F38" s="42"/>
      <c r="G38" s="30"/>
      <c r="H38" s="41"/>
      <c r="I38" s="42"/>
      <c r="J38" s="43"/>
    </row>
    <row r="39" spans="1:10" ht="48" customHeight="1" x14ac:dyDescent="0.25">
      <c r="A39" s="22" t="s">
        <v>203</v>
      </c>
      <c r="B39" s="47" t="s">
        <v>204</v>
      </c>
      <c r="C39" s="42"/>
      <c r="D39" s="42"/>
      <c r="E39" s="42"/>
      <c r="F39" s="42"/>
      <c r="G39" s="30"/>
      <c r="H39" s="41"/>
      <c r="I39" s="42"/>
      <c r="J39" s="43"/>
    </row>
    <row r="40" spans="1:10" ht="48" customHeight="1" x14ac:dyDescent="0.25">
      <c r="A40" s="23">
        <v>5</v>
      </c>
      <c r="B40" s="45" t="s">
        <v>233</v>
      </c>
      <c r="C40" s="42"/>
      <c r="D40" s="42"/>
      <c r="E40" s="42"/>
      <c r="F40" s="42"/>
      <c r="G40" s="30"/>
      <c r="H40" s="41" t="s">
        <v>234</v>
      </c>
      <c r="I40" s="42"/>
      <c r="J40" s="43"/>
    </row>
    <row r="41" spans="1:10" ht="48" customHeight="1" x14ac:dyDescent="0.25">
      <c r="A41" s="23">
        <v>6</v>
      </c>
      <c r="B41" s="45" t="s">
        <v>235</v>
      </c>
      <c r="C41" s="42"/>
      <c r="D41" s="42"/>
      <c r="E41" s="42"/>
      <c r="F41" s="42"/>
      <c r="G41" s="30"/>
      <c r="H41" s="41" t="s">
        <v>234</v>
      </c>
      <c r="I41" s="42"/>
      <c r="J41" s="43"/>
    </row>
    <row r="42" spans="1:10" ht="48" customHeight="1" x14ac:dyDescent="0.25">
      <c r="A42" s="23">
        <v>7</v>
      </c>
      <c r="B42" s="45" t="s">
        <v>236</v>
      </c>
      <c r="C42" s="42"/>
      <c r="D42" s="42"/>
      <c r="E42" s="42"/>
      <c r="F42" s="42"/>
      <c r="G42" s="30"/>
      <c r="H42" s="41" t="s">
        <v>234</v>
      </c>
      <c r="I42" s="42"/>
      <c r="J42" s="43"/>
    </row>
    <row r="43" spans="1:10" ht="48" customHeight="1" x14ac:dyDescent="0.25">
      <c r="A43" s="23"/>
      <c r="B43" s="45"/>
      <c r="C43" s="42"/>
      <c r="D43" s="42"/>
      <c r="E43" s="42"/>
      <c r="F43" s="42"/>
      <c r="G43" s="30"/>
      <c r="H43" s="41"/>
      <c r="I43" s="42"/>
      <c r="J43" s="43"/>
    </row>
    <row r="44" spans="1:10" ht="48" customHeight="1" x14ac:dyDescent="0.25">
      <c r="A44" s="23"/>
      <c r="B44" s="45"/>
      <c r="C44" s="42"/>
      <c r="D44" s="42"/>
      <c r="E44" s="42"/>
      <c r="F44" s="42"/>
      <c r="G44" s="30"/>
      <c r="H44" s="41"/>
      <c r="I44" s="42"/>
      <c r="J44" s="43"/>
    </row>
    <row r="45" spans="1:10" ht="48" customHeight="1" x14ac:dyDescent="0.25">
      <c r="A45" s="23"/>
      <c r="B45" s="45"/>
      <c r="C45" s="42"/>
      <c r="D45" s="42"/>
      <c r="E45" s="42"/>
      <c r="F45" s="42"/>
      <c r="G45" s="30"/>
      <c r="H45" s="41"/>
      <c r="I45" s="42"/>
      <c r="J45" s="43"/>
    </row>
    <row r="46" spans="1:10" ht="48.95" customHeight="1" thickBot="1" x14ac:dyDescent="0.3">
      <c r="A46" s="24"/>
      <c r="B46" s="54"/>
      <c r="C46" s="55"/>
      <c r="D46" s="55"/>
      <c r="E46" s="55"/>
      <c r="F46" s="55"/>
      <c r="G46" s="56"/>
      <c r="H46" s="57"/>
      <c r="I46" s="58"/>
      <c r="J46" s="59"/>
    </row>
    <row r="48" spans="1:10" ht="102" customHeight="1" x14ac:dyDescent="0.25">
      <c r="A48" s="53" t="s">
        <v>205</v>
      </c>
      <c r="B48" s="25"/>
      <c r="C48" s="25"/>
      <c r="D48" s="25"/>
      <c r="E48" s="25"/>
      <c r="F48" s="25"/>
      <c r="G48" s="25"/>
      <c r="H48" s="25"/>
      <c r="I48" s="25"/>
      <c r="J48" s="25"/>
    </row>
    <row r="51" spans="1:10" x14ac:dyDescent="0.25">
      <c r="A51" s="60" t="s">
        <v>206</v>
      </c>
      <c r="B51" s="25"/>
      <c r="C51" s="25"/>
      <c r="D51" s="25"/>
      <c r="E51" s="63" t="s">
        <v>232</v>
      </c>
      <c r="F51" s="25"/>
      <c r="G51" s="25"/>
      <c r="H51" s="25"/>
      <c r="I51" s="25"/>
      <c r="J51" s="25"/>
    </row>
    <row r="53" spans="1:10" x14ac:dyDescent="0.25">
      <c r="A53" s="60" t="s">
        <v>207</v>
      </c>
      <c r="B53" s="25"/>
      <c r="C53" s="25"/>
      <c r="D53" s="25"/>
      <c r="E53" s="63" t="s">
        <v>226</v>
      </c>
      <c r="F53" s="25"/>
      <c r="G53" s="25"/>
      <c r="H53" s="25"/>
      <c r="I53" s="25"/>
      <c r="J53" s="25"/>
    </row>
    <row r="100" spans="1:1" ht="15.75" x14ac:dyDescent="0.25">
      <c r="A100" t="s">
        <v>208</v>
      </c>
    </row>
  </sheetData>
  <sheetProtection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Egidijus Audenis</cp:lastModifiedBy>
  <dcterms:created xsi:type="dcterms:W3CDTF">2023-04-04T12:16:45Z</dcterms:created>
  <dcterms:modified xsi:type="dcterms:W3CDTF">2024-09-06T06:06:15Z</dcterms:modified>
</cp:coreProperties>
</file>