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F\Pirkimai\Pirkimai_2024\VIEŠINIMAS_2024\"/>
    </mc:Choice>
  </mc:AlternateContent>
  <xr:revisionPtr revIDLastSave="0" documentId="8_{EFA74E4A-DC75-49E0-A1D9-66634860E853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Susisiekimo dalis Papil.darbai" sheetId="1" r:id="rId1"/>
    <sheet name="Melioracijos dalis Papil.darbai" sheetId="3" r:id="rId2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3" l="1"/>
  <c r="I31" i="1"/>
  <c r="I32" i="1" s="1"/>
  <c r="I30" i="1"/>
  <c r="I29" i="1"/>
  <c r="I27" i="1"/>
  <c r="I22" i="1"/>
  <c r="I23" i="1"/>
  <c r="I24" i="1"/>
  <c r="I25" i="1"/>
  <c r="I21" i="1"/>
  <c r="I17" i="1"/>
  <c r="I18" i="1"/>
  <c r="I19" i="1"/>
  <c r="I16" i="1"/>
  <c r="I14" i="1"/>
  <c r="I8" i="1"/>
  <c r="I9" i="1"/>
  <c r="I10" i="1"/>
  <c r="I11" i="1"/>
  <c r="I12" i="1"/>
  <c r="I7" i="1"/>
  <c r="F29" i="1"/>
  <c r="F14" i="1"/>
  <c r="I10" i="3" l="1"/>
  <c r="I11" i="3" s="1"/>
  <c r="F17" i="1"/>
  <c r="F16" i="1"/>
  <c r="F21" i="1" l="1"/>
  <c r="F8" i="3" l="1"/>
  <c r="F7" i="3"/>
  <c r="F9" i="3" s="1"/>
  <c r="F10" i="3" s="1"/>
  <c r="F11" i="3" s="1"/>
  <c r="F27" i="1" l="1"/>
  <c r="F22" i="1"/>
  <c r="F23" i="1"/>
  <c r="F24" i="1"/>
  <c r="F25" i="1"/>
  <c r="F19" i="1"/>
  <c r="F18" i="1"/>
  <c r="F8" i="1" l="1"/>
  <c r="F9" i="1"/>
  <c r="F10" i="1"/>
  <c r="F11" i="1"/>
  <c r="F12" i="1"/>
  <c r="F7" i="1"/>
  <c r="F30" i="1" l="1"/>
  <c r="F31" i="1"/>
  <c r="F32" i="1" l="1"/>
</calcChain>
</file>

<file path=xl/sharedStrings.xml><?xml version="1.0" encoding="utf-8"?>
<sst xmlns="http://schemas.openxmlformats.org/spreadsheetml/2006/main" count="111" uniqueCount="83">
  <si>
    <t>Nr.</t>
  </si>
  <si>
    <t>Pavadinimas</t>
  </si>
  <si>
    <t>Mato vnt.</t>
  </si>
  <si>
    <t>Kiekis</t>
  </si>
  <si>
    <t>Nuoroda į TS</t>
  </si>
  <si>
    <t>1.  </t>
  </si>
  <si>
    <r>
      <t>m</t>
    </r>
    <r>
      <rPr>
        <vertAlign val="superscript"/>
        <sz val="10"/>
        <color rgb="FF000000"/>
        <rFont val="Arial"/>
        <family val="2"/>
        <charset val="186"/>
      </rPr>
      <t>2</t>
    </r>
  </si>
  <si>
    <t>m</t>
  </si>
  <si>
    <r>
      <t xml:space="preserve">1.5. </t>
    </r>
    <r>
      <rPr>
        <b/>
        <sz val="10"/>
        <color theme="1"/>
        <rFont val="Arial"/>
        <family val="2"/>
        <charset val="186"/>
      </rPr>
      <t> </t>
    </r>
  </si>
  <si>
    <r>
      <t xml:space="preserve">1.8. </t>
    </r>
    <r>
      <rPr>
        <b/>
        <sz val="10"/>
        <color theme="1"/>
        <rFont val="Arial"/>
        <family val="2"/>
        <charset val="186"/>
      </rPr>
      <t> </t>
    </r>
  </si>
  <si>
    <t>vnt.</t>
  </si>
  <si>
    <t>2.  </t>
  </si>
  <si>
    <t>Žemės darbai</t>
  </si>
  <si>
    <t>TS 06</t>
  </si>
  <si>
    <r>
      <t xml:space="preserve">2.1. </t>
    </r>
    <r>
      <rPr>
        <b/>
        <sz val="10"/>
        <color theme="1"/>
        <rFont val="Arial"/>
        <family val="2"/>
        <charset val="186"/>
      </rPr>
      <t> </t>
    </r>
  </si>
  <si>
    <t>Grunto kasimas</t>
  </si>
  <si>
    <r>
      <t>m</t>
    </r>
    <r>
      <rPr>
        <vertAlign val="superscript"/>
        <sz val="10"/>
        <color rgb="FF000000"/>
        <rFont val="Arial"/>
        <family val="2"/>
        <charset val="186"/>
      </rPr>
      <t>3</t>
    </r>
  </si>
  <si>
    <r>
      <t xml:space="preserve">2.2. </t>
    </r>
    <r>
      <rPr>
        <b/>
        <sz val="10"/>
        <color theme="1"/>
        <rFont val="Arial"/>
        <family val="2"/>
        <charset val="186"/>
      </rPr>
      <t> </t>
    </r>
  </si>
  <si>
    <t>Iškasto grunto transportavimas 10 km atstumu</t>
  </si>
  <si>
    <r>
      <t xml:space="preserve">2.3. </t>
    </r>
    <r>
      <rPr>
        <b/>
        <sz val="10"/>
        <color theme="1"/>
        <rFont val="Arial"/>
        <family val="2"/>
        <charset val="186"/>
      </rPr>
      <t> </t>
    </r>
  </si>
  <si>
    <t>Žemės sankasos viršaus tankinimas mechanizuotu būdu</t>
  </si>
  <si>
    <r>
      <t xml:space="preserve">2.4. </t>
    </r>
    <r>
      <rPr>
        <b/>
        <sz val="10"/>
        <color theme="1"/>
        <rFont val="Arial"/>
        <family val="2"/>
        <charset val="186"/>
      </rPr>
      <t> </t>
    </r>
  </si>
  <si>
    <t>Žemės sankasos viršaus tankinimas rankiniu būdu</t>
  </si>
  <si>
    <r>
      <t xml:space="preserve">2.5. </t>
    </r>
    <r>
      <rPr>
        <b/>
        <sz val="10"/>
        <color theme="1"/>
        <rFont val="Arial"/>
        <family val="2"/>
        <charset val="186"/>
      </rPr>
      <t> </t>
    </r>
  </si>
  <si>
    <t>Žemės sankasos viršaus planiravimas mechanizuotu būdu</t>
  </si>
  <si>
    <r>
      <t xml:space="preserve">2.6. </t>
    </r>
    <r>
      <rPr>
        <b/>
        <sz val="10"/>
        <color theme="1"/>
        <rFont val="Arial"/>
        <family val="2"/>
        <charset val="186"/>
      </rPr>
      <t> </t>
    </r>
  </si>
  <si>
    <t>Žemės sankasos viršaus planiravimas rankiniu būdu</t>
  </si>
  <si>
    <t>3.  </t>
  </si>
  <si>
    <t>Konstrukcinio drenažo įrengimo darbai</t>
  </si>
  <si>
    <t>TS 07</t>
  </si>
  <si>
    <r>
      <t xml:space="preserve">3.7. </t>
    </r>
    <r>
      <rPr>
        <b/>
        <sz val="10"/>
        <color theme="1"/>
        <rFont val="Arial"/>
        <family val="2"/>
        <charset val="186"/>
      </rPr>
      <t> </t>
    </r>
  </si>
  <si>
    <t>Geostintetinės medžiagos paklojimas apgaubiant prizmę įrengimas</t>
  </si>
  <si>
    <t>4.  </t>
  </si>
  <si>
    <t>Vandens pralaidų įrengimo darbai</t>
  </si>
  <si>
    <t>TS 12</t>
  </si>
  <si>
    <r>
      <t xml:space="preserve">4.1. </t>
    </r>
    <r>
      <rPr>
        <b/>
        <sz val="10"/>
        <color theme="1"/>
        <rFont val="Arial"/>
        <family val="2"/>
        <charset val="186"/>
      </rPr>
      <t> </t>
    </r>
  </si>
  <si>
    <t xml:space="preserve">Vandens pralaidos iš 0,30m skersmens plastikinių vamzdžių įrengimas ant natūralių pagrindų   </t>
  </si>
  <si>
    <t>vnt./m</t>
  </si>
  <si>
    <r>
      <t xml:space="preserve">4.2. </t>
    </r>
    <r>
      <rPr>
        <b/>
        <sz val="10"/>
        <color theme="1"/>
        <rFont val="Arial"/>
        <family val="2"/>
        <charset val="186"/>
      </rPr>
      <t> </t>
    </r>
  </si>
  <si>
    <t xml:space="preserve">Vandens pralaidos iš 0,40m skersmens plastikinių vamzdžių įrengimas ant natūralių pagrindų   </t>
  </si>
  <si>
    <r>
      <t xml:space="preserve">4.3. </t>
    </r>
    <r>
      <rPr>
        <b/>
        <sz val="10"/>
        <color theme="1"/>
        <rFont val="Arial"/>
        <family val="2"/>
        <charset val="186"/>
      </rPr>
      <t> </t>
    </r>
  </si>
  <si>
    <t>0,30m diam. vandens pralaidų įstrižųjų antgalių įrengimas</t>
  </si>
  <si>
    <r>
      <t xml:space="preserve">4.4. </t>
    </r>
    <r>
      <rPr>
        <b/>
        <sz val="10"/>
        <color theme="1"/>
        <rFont val="Arial"/>
        <family val="2"/>
        <charset val="186"/>
      </rPr>
      <t> </t>
    </r>
  </si>
  <si>
    <t>0,40m diam. vandens pralaidų įstrižųjų antgalių įrengimas</t>
  </si>
  <si>
    <t>5.  </t>
  </si>
  <si>
    <t>Asfalto dangos konstrukcijos įrengimo darbai</t>
  </si>
  <si>
    <t>TS 08, TS 09, TS 13</t>
  </si>
  <si>
    <r>
      <t xml:space="preserve">5.1. </t>
    </r>
    <r>
      <rPr>
        <b/>
        <sz val="10"/>
        <color theme="1"/>
        <rFont val="Arial"/>
        <family val="2"/>
        <charset val="186"/>
      </rPr>
      <t> </t>
    </r>
  </si>
  <si>
    <t>Neaustinės geotekstilės įrengimas</t>
  </si>
  <si>
    <r>
      <t xml:space="preserve">5.2. </t>
    </r>
    <r>
      <rPr>
        <b/>
        <sz val="10"/>
        <color theme="1"/>
        <rFont val="Arial"/>
        <family val="2"/>
        <charset val="186"/>
      </rPr>
      <t> </t>
    </r>
  </si>
  <si>
    <t>Geotinklo 50/50 kN/m įrengimas</t>
  </si>
  <si>
    <r>
      <t xml:space="preserve">5.3. </t>
    </r>
    <r>
      <rPr>
        <b/>
        <sz val="10"/>
        <color theme="1"/>
        <rFont val="Arial"/>
        <family val="2"/>
        <charset val="186"/>
      </rPr>
      <t> </t>
    </r>
  </si>
  <si>
    <t>Apsauginis šalčiui atsparus sluoksnio įrengimas h - 0,40 m</t>
  </si>
  <si>
    <r>
      <t xml:space="preserve">5.4. </t>
    </r>
    <r>
      <rPr>
        <b/>
        <sz val="10"/>
        <color theme="1"/>
        <rFont val="Arial"/>
        <family val="2"/>
        <charset val="186"/>
      </rPr>
      <t> </t>
    </r>
  </si>
  <si>
    <t>Skaldos pagrindo sluoksnio iš nesurištųjų mineralinių medžiagų mišinio įrengimas h - 0,20 m</t>
  </si>
  <si>
    <r>
      <t xml:space="preserve">5.5. </t>
    </r>
    <r>
      <rPr>
        <b/>
        <sz val="10"/>
        <color theme="1"/>
        <rFont val="Arial"/>
        <family val="2"/>
        <charset val="186"/>
      </rPr>
      <t> </t>
    </r>
  </si>
  <si>
    <t>Kelio pagrindo - dangos įrengimas iš asfaltbetonio mišinio AC 16 PD h - 0,08 m</t>
  </si>
  <si>
    <t>6.  </t>
  </si>
  <si>
    <t>Kelkraščių įrengimo darbai</t>
  </si>
  <si>
    <t>TS 10</t>
  </si>
  <si>
    <r>
      <t xml:space="preserve">6.1. </t>
    </r>
    <r>
      <rPr>
        <b/>
        <sz val="10"/>
        <color theme="1"/>
        <rFont val="Arial"/>
        <family val="2"/>
        <charset val="186"/>
      </rPr>
      <t> </t>
    </r>
  </si>
  <si>
    <t>Kelkraščio sustiprinimas skaldažole h - 0,05 m</t>
  </si>
  <si>
    <t>7.  </t>
  </si>
  <si>
    <t>Kelio ženklų įrengimo darbai</t>
  </si>
  <si>
    <t>TS 11</t>
  </si>
  <si>
    <r>
      <t xml:space="preserve">7.1. </t>
    </r>
    <r>
      <rPr>
        <b/>
        <sz val="10"/>
        <color theme="1"/>
        <rFont val="Arial"/>
        <family val="2"/>
        <charset val="186"/>
      </rPr>
      <t> </t>
    </r>
  </si>
  <si>
    <t>Kelio ženklų vienstiebių metalinių atramų (d=76,1/2,0mm) ant monolitinių betoninių pamatų pastatymas</t>
  </si>
  <si>
    <t>Įkainuoti sąnaudų kiekių žiniaraščiai</t>
  </si>
  <si>
    <t>Susisiekimo komunikacijų paskirties statinio Parko ir Ateities g., Giedručių k., Šakių sen., Šakių r. sav. kapitalinio remonto projektas</t>
  </si>
  <si>
    <t>Mato vnt. kaina be PVM, €</t>
  </si>
  <si>
    <t>Viso kiekio kaina be PVM, €</t>
  </si>
  <si>
    <t>Viso EUR</t>
  </si>
  <si>
    <t>PVM 21%</t>
  </si>
  <si>
    <t>Iš viso su PVM</t>
  </si>
  <si>
    <t>Melioracijos statinių sąnaudų kiekių žiniaraštis</t>
  </si>
  <si>
    <t xml:space="preserve">Drenažo sausintuvų įrengimas iš PVC 80 mm vidaus skersmens gofruotų perforuotų vamzdžių  su geotekstilės filtru, vienkaušiais ekskavatoriais 0,4 m talpos kaušais,  priemolio  grunte </t>
  </si>
  <si>
    <t>Paviršinio vandens nuleistuvo PN-42 įrengimas pakelėje</t>
  </si>
  <si>
    <r>
      <t xml:space="preserve">Bendroji. Susisiekimo. Miesto gatvių dalis. </t>
    </r>
    <r>
      <rPr>
        <b/>
        <sz val="12"/>
        <color rgb="FFFF0000"/>
        <rFont val="Calibri"/>
        <family val="2"/>
        <charset val="186"/>
        <scheme val="minor"/>
      </rPr>
      <t>Papildomai vykdomi darbai</t>
    </r>
  </si>
  <si>
    <r>
      <t xml:space="preserve">Melioracinė dalis. </t>
    </r>
    <r>
      <rPr>
        <b/>
        <sz val="12"/>
        <color rgb="FFFF0000"/>
        <rFont val="Calibri"/>
        <family val="2"/>
        <charset val="186"/>
        <scheme val="minor"/>
      </rPr>
      <t>Papildomai vykdomi darbai</t>
    </r>
  </si>
  <si>
    <r>
      <t>13/</t>
    </r>
    <r>
      <rPr>
        <b/>
        <sz val="10"/>
        <color rgb="FF000000"/>
        <rFont val="Arial"/>
        <family val="2"/>
        <charset val="186"/>
      </rPr>
      <t>77</t>
    </r>
  </si>
  <si>
    <r>
      <t>2/</t>
    </r>
    <r>
      <rPr>
        <b/>
        <sz val="10"/>
        <color rgb="FF000000"/>
        <rFont val="Arial"/>
        <family val="2"/>
        <charset val="186"/>
      </rPr>
      <t>19</t>
    </r>
  </si>
  <si>
    <r>
      <rPr>
        <b/>
        <sz val="10"/>
        <color rgb="FF000000"/>
        <rFont val="Arial"/>
        <family val="2"/>
        <charset val="186"/>
      </rPr>
      <t>1</t>
    </r>
    <r>
      <rPr>
        <sz val="10"/>
        <color rgb="FF000000"/>
        <rFont val="Arial"/>
        <family val="2"/>
        <charset val="186"/>
      </rPr>
      <t>/4,1</t>
    </r>
  </si>
  <si>
    <t xml:space="preserve">11 mėn.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</si>
</sst>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"/>
    <numFmt numFmtId="166" formatCode="0.00000"/>
    <numFmt numFmtId="167" formatCode="0.0000000"/>
  </numFmts>
  <fonts count="10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Arial"/>
      <family val="2"/>
      <charset val="186"/>
    </font>
    <font>
      <sz val="10"/>
      <color theme="1"/>
      <name val="Arial"/>
      <family val="2"/>
      <charset val="186"/>
    </font>
    <font>
      <sz val="10"/>
      <color rgb="FF000000"/>
      <name val="Arial"/>
      <family val="2"/>
      <charset val="186"/>
    </font>
    <font>
      <vertAlign val="superscript"/>
      <sz val="10"/>
      <color rgb="FF000000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10"/>
      <color rgb="FF000000"/>
      <name val="Arial"/>
      <family val="2"/>
      <charset val="186"/>
    </font>
    <font>
      <b/>
      <sz val="12"/>
      <color rgb="FFFF0000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0" xfId="0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center" wrapText="1"/>
    </xf>
    <xf numFmtId="2" fontId="3" fillId="0" borderId="20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2" fontId="0" fillId="0" borderId="22" xfId="0" applyNumberForma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2" fontId="3" fillId="0" borderId="29" xfId="0" applyNumberFormat="1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vertical="center" wrapText="1"/>
    </xf>
    <xf numFmtId="2" fontId="5" fillId="0" borderId="2" xfId="0" applyNumberFormat="1" applyFont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2" fontId="5" fillId="0" borderId="31" xfId="0" applyNumberFormat="1" applyFont="1" applyBorder="1" applyAlignment="1">
      <alignment horizontal="center" vertical="center" wrapText="1"/>
    </xf>
    <xf numFmtId="2" fontId="0" fillId="0" borderId="0" xfId="0" applyNumberFormat="1" applyAlignment="1">
      <alignment vertical="center"/>
    </xf>
    <xf numFmtId="2" fontId="0" fillId="0" borderId="0" xfId="0" applyNumberFormat="1"/>
    <xf numFmtId="0" fontId="3" fillId="0" borderId="24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2" fontId="3" fillId="0" borderId="36" xfId="0" applyNumberFormat="1" applyFont="1" applyBorder="1" applyAlignment="1">
      <alignment horizontal="center" vertical="center" wrapText="1"/>
    </xf>
    <xf numFmtId="2" fontId="3" fillId="0" borderId="37" xfId="0" applyNumberFormat="1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2" fontId="3" fillId="0" borderId="39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2" fontId="0" fillId="0" borderId="22" xfId="0" applyNumberFormat="1" applyBorder="1" applyAlignment="1">
      <alignment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6" fontId="0" fillId="0" borderId="0" xfId="0" applyNumberFormat="1" applyAlignment="1">
      <alignment vertical="center"/>
    </xf>
    <xf numFmtId="167" fontId="0" fillId="0" borderId="0" xfId="0" applyNumberFormat="1" applyAlignment="1">
      <alignment vertical="center"/>
    </xf>
    <xf numFmtId="2" fontId="3" fillId="0" borderId="19" xfId="0" applyNumberFormat="1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2" fontId="0" fillId="0" borderId="3" xfId="0" applyNumberFormat="1" applyBorder="1" applyAlignment="1">
      <alignment vertical="center"/>
    </xf>
    <xf numFmtId="165" fontId="0" fillId="0" borderId="3" xfId="0" applyNumberFormat="1" applyBorder="1" applyAlignment="1">
      <alignment vertical="center"/>
    </xf>
    <xf numFmtId="2" fontId="1" fillId="0" borderId="43" xfId="0" applyNumberFormat="1" applyFont="1" applyBorder="1" applyAlignment="1">
      <alignment horizontal="center" vertical="center" wrapText="1"/>
    </xf>
    <xf numFmtId="2" fontId="1" fillId="0" borderId="42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0" borderId="3" xfId="0" applyBorder="1" applyAlignment="1">
      <alignment horizontal="center" vertical="center"/>
    </xf>
    <xf numFmtId="0" fontId="5" fillId="0" borderId="2" xfId="0" applyFont="1" applyBorder="1" applyAlignment="1">
      <alignment horizontal="right" vertical="center" wrapText="1"/>
    </xf>
    <xf numFmtId="0" fontId="5" fillId="0" borderId="23" xfId="0" applyFont="1" applyBorder="1" applyAlignment="1">
      <alignment horizontal="right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31" xfId="0" applyFont="1" applyBorder="1" applyAlignment="1">
      <alignment horizontal="right" vertical="center" wrapText="1"/>
    </xf>
    <xf numFmtId="0" fontId="5" fillId="0" borderId="32" xfId="0" applyFont="1" applyBorder="1" applyAlignment="1">
      <alignment horizontal="right" vertical="center" wrapText="1"/>
    </xf>
    <xf numFmtId="0" fontId="0" fillId="0" borderId="24" xfId="0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" fillId="0" borderId="6" xfId="0" applyFont="1" applyBorder="1" applyAlignment="1">
      <alignment horizontal="right" vertical="center" wrapText="1"/>
    </xf>
    <xf numFmtId="0" fontId="5" fillId="0" borderId="21" xfId="0" applyFont="1" applyBorder="1" applyAlignment="1">
      <alignment horizontal="right" vertical="center" wrapText="1"/>
    </xf>
    <xf numFmtId="0" fontId="0" fillId="0" borderId="33" xfId="0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2"/>
  <sheetViews>
    <sheetView topLeftCell="A13" zoomScale="98" zoomScaleNormal="98" workbookViewId="0">
      <selection activeCell="J40" sqref="J40"/>
    </sheetView>
  </sheetViews>
  <sheetFormatPr defaultColWidth="9.109375" defaultRowHeight="14.4" x14ac:dyDescent="0.3"/>
  <cols>
    <col min="1" max="1" width="9.6640625" style="1" customWidth="1"/>
    <col min="2" max="2" width="50.6640625" style="1" customWidth="1"/>
    <col min="3" max="7" width="10.6640625" style="1" customWidth="1"/>
    <col min="8" max="8" width="9.109375" style="1"/>
    <col min="9" max="9" width="10.6640625" style="1" bestFit="1" customWidth="1"/>
    <col min="10" max="10" width="9.109375" style="1"/>
    <col min="11" max="11" width="9.6640625" style="1" bestFit="1" customWidth="1"/>
    <col min="12" max="16384" width="9.109375" style="1"/>
  </cols>
  <sheetData>
    <row r="1" spans="1:11" ht="18" x14ac:dyDescent="0.3">
      <c r="A1" s="72" t="s">
        <v>67</v>
      </c>
      <c r="B1" s="72"/>
      <c r="C1" s="72"/>
      <c r="D1" s="72"/>
      <c r="E1" s="72"/>
      <c r="F1" s="72"/>
      <c r="G1" s="72"/>
    </row>
    <row r="2" spans="1:11" ht="31.5" customHeight="1" x14ac:dyDescent="0.3">
      <c r="A2" s="2"/>
      <c r="B2" s="73" t="s">
        <v>68</v>
      </c>
      <c r="C2" s="73"/>
      <c r="D2" s="73"/>
      <c r="E2" s="73"/>
      <c r="F2" s="73"/>
      <c r="G2" s="2"/>
    </row>
    <row r="3" spans="1:11" ht="15.75" customHeight="1" x14ac:dyDescent="0.3">
      <c r="A3" s="73" t="s">
        <v>77</v>
      </c>
      <c r="B3" s="73"/>
      <c r="C3" s="73"/>
      <c r="D3" s="73"/>
      <c r="E3" s="73"/>
      <c r="F3" s="73"/>
      <c r="G3" s="73"/>
    </row>
    <row r="4" spans="1:11" ht="15" thickBot="1" x14ac:dyDescent="0.35"/>
    <row r="5" spans="1:11" ht="39.9" customHeight="1" thickBot="1" x14ac:dyDescent="0.35">
      <c r="A5" s="27" t="s">
        <v>0</v>
      </c>
      <c r="B5" s="3" t="s">
        <v>1</v>
      </c>
      <c r="C5" s="3" t="s">
        <v>2</v>
      </c>
      <c r="D5" s="3" t="s">
        <v>3</v>
      </c>
      <c r="E5" s="3" t="s">
        <v>69</v>
      </c>
      <c r="F5" s="23" t="s">
        <v>70</v>
      </c>
      <c r="G5" s="27" t="s">
        <v>4</v>
      </c>
      <c r="H5" s="61" t="s">
        <v>82</v>
      </c>
      <c r="I5" s="61"/>
    </row>
    <row r="6" spans="1:11" x14ac:dyDescent="0.3">
      <c r="A6" s="4" t="s">
        <v>11</v>
      </c>
      <c r="B6" s="5" t="s">
        <v>12</v>
      </c>
      <c r="C6" s="15"/>
      <c r="D6" s="33"/>
      <c r="E6" s="15"/>
      <c r="F6" s="34"/>
      <c r="G6" s="50" t="s">
        <v>13</v>
      </c>
      <c r="H6" s="55"/>
      <c r="I6" s="55"/>
    </row>
    <row r="7" spans="1:11" ht="15.6" x14ac:dyDescent="0.3">
      <c r="A7" s="7" t="s">
        <v>14</v>
      </c>
      <c r="B7" s="8" t="s">
        <v>15</v>
      </c>
      <c r="C7" s="9" t="s">
        <v>16</v>
      </c>
      <c r="D7" s="9">
        <v>113.9</v>
      </c>
      <c r="E7" s="31">
        <v>2.48</v>
      </c>
      <c r="F7" s="35">
        <f t="shared" ref="F7:F12" si="0">ROUND(D7*E7,2)</f>
        <v>282.47000000000003</v>
      </c>
      <c r="G7" s="51"/>
      <c r="H7" s="55">
        <v>113.9</v>
      </c>
      <c r="I7" s="55">
        <f>ROUND(H7*E7,2)</f>
        <v>282.47000000000003</v>
      </c>
      <c r="J7" s="46"/>
    </row>
    <row r="8" spans="1:11" ht="15.6" x14ac:dyDescent="0.3">
      <c r="A8" s="7" t="s">
        <v>17</v>
      </c>
      <c r="B8" s="8" t="s">
        <v>18</v>
      </c>
      <c r="C8" s="9" t="s">
        <v>16</v>
      </c>
      <c r="D8" s="9">
        <v>113.9</v>
      </c>
      <c r="E8" s="31">
        <v>4.26</v>
      </c>
      <c r="F8" s="35">
        <f t="shared" si="0"/>
        <v>485.21</v>
      </c>
      <c r="G8" s="51"/>
      <c r="H8" s="55">
        <v>113.9</v>
      </c>
      <c r="I8" s="55">
        <f t="shared" ref="I8:I29" si="1">ROUND(H8*E8,2)</f>
        <v>485.21</v>
      </c>
      <c r="J8" s="46"/>
    </row>
    <row r="9" spans="1:11" ht="15.6" x14ac:dyDescent="0.3">
      <c r="A9" s="7" t="s">
        <v>19</v>
      </c>
      <c r="B9" s="8" t="s">
        <v>20</v>
      </c>
      <c r="C9" s="9" t="s">
        <v>16</v>
      </c>
      <c r="D9" s="9">
        <v>76.900000000000006</v>
      </c>
      <c r="E9" s="31">
        <v>0.71</v>
      </c>
      <c r="F9" s="35">
        <f t="shared" si="0"/>
        <v>54.6</v>
      </c>
      <c r="G9" s="51"/>
      <c r="H9" s="55">
        <v>76.900000000000006</v>
      </c>
      <c r="I9" s="55">
        <f t="shared" si="1"/>
        <v>54.6</v>
      </c>
      <c r="J9" s="46"/>
    </row>
    <row r="10" spans="1:11" ht="15.6" x14ac:dyDescent="0.3">
      <c r="A10" s="7" t="s">
        <v>21</v>
      </c>
      <c r="B10" s="8" t="s">
        <v>22</v>
      </c>
      <c r="C10" s="9" t="s">
        <v>16</v>
      </c>
      <c r="D10" s="9">
        <v>8.5</v>
      </c>
      <c r="E10" s="31">
        <v>1.99</v>
      </c>
      <c r="F10" s="35">
        <f t="shared" si="0"/>
        <v>16.920000000000002</v>
      </c>
      <c r="G10" s="51"/>
      <c r="H10" s="55">
        <v>8.5</v>
      </c>
      <c r="I10" s="55">
        <f t="shared" si="1"/>
        <v>16.920000000000002</v>
      </c>
      <c r="J10" s="46"/>
      <c r="K10" s="48"/>
    </row>
    <row r="11" spans="1:11" ht="15.6" x14ac:dyDescent="0.3">
      <c r="A11" s="7" t="s">
        <v>23</v>
      </c>
      <c r="B11" s="8" t="s">
        <v>24</v>
      </c>
      <c r="C11" s="9" t="s">
        <v>6</v>
      </c>
      <c r="D11" s="9">
        <v>256.3</v>
      </c>
      <c r="E11" s="31">
        <v>0.2</v>
      </c>
      <c r="F11" s="35">
        <f t="shared" si="0"/>
        <v>51.26</v>
      </c>
      <c r="G11" s="51"/>
      <c r="H11" s="55">
        <v>256.3</v>
      </c>
      <c r="I11" s="55">
        <f t="shared" si="1"/>
        <v>51.26</v>
      </c>
      <c r="J11" s="46"/>
    </row>
    <row r="12" spans="1:11" ht="16.2" thickBot="1" x14ac:dyDescent="0.35">
      <c r="A12" s="10" t="s">
        <v>25</v>
      </c>
      <c r="B12" s="11" t="s">
        <v>26</v>
      </c>
      <c r="C12" s="12" t="s">
        <v>6</v>
      </c>
      <c r="D12" s="12">
        <v>28.5</v>
      </c>
      <c r="E12" s="36">
        <v>0.78</v>
      </c>
      <c r="F12" s="37">
        <f t="shared" si="0"/>
        <v>22.23</v>
      </c>
      <c r="G12" s="51"/>
      <c r="H12" s="55">
        <v>28.5</v>
      </c>
      <c r="I12" s="55">
        <f t="shared" si="1"/>
        <v>22.23</v>
      </c>
      <c r="J12" s="46"/>
    </row>
    <row r="13" spans="1:11" x14ac:dyDescent="0.3">
      <c r="A13" s="13" t="s">
        <v>27</v>
      </c>
      <c r="B13" s="14" t="s">
        <v>28</v>
      </c>
      <c r="C13" s="6"/>
      <c r="D13" s="6"/>
      <c r="E13" s="6"/>
      <c r="F13" s="32"/>
      <c r="G13" s="52" t="s">
        <v>29</v>
      </c>
      <c r="H13" s="55"/>
      <c r="I13" s="55"/>
      <c r="J13" s="46"/>
    </row>
    <row r="14" spans="1:11" ht="27" thickBot="1" x14ac:dyDescent="0.35">
      <c r="A14" s="7" t="s">
        <v>30</v>
      </c>
      <c r="B14" s="8" t="s">
        <v>31</v>
      </c>
      <c r="C14" s="9" t="s">
        <v>6</v>
      </c>
      <c r="D14" s="9">
        <v>519.29999999999995</v>
      </c>
      <c r="E14" s="9">
        <v>1.01</v>
      </c>
      <c r="F14" s="18">
        <f>ROUND(D14*E14,2)</f>
        <v>524.49</v>
      </c>
      <c r="G14" s="51"/>
      <c r="H14" s="55">
        <v>519.29999999999995</v>
      </c>
      <c r="I14" s="56">
        <f t="shared" si="1"/>
        <v>524.49</v>
      </c>
      <c r="J14" s="46"/>
    </row>
    <row r="15" spans="1:11" x14ac:dyDescent="0.3">
      <c r="A15" s="4" t="s">
        <v>32</v>
      </c>
      <c r="B15" s="5" t="s">
        <v>33</v>
      </c>
      <c r="C15" s="15"/>
      <c r="D15" s="15"/>
      <c r="E15" s="15"/>
      <c r="F15" s="16"/>
      <c r="G15" s="52" t="s">
        <v>34</v>
      </c>
      <c r="H15" s="55"/>
      <c r="I15" s="55"/>
      <c r="J15" s="46"/>
    </row>
    <row r="16" spans="1:11" ht="26.4" x14ac:dyDescent="0.3">
      <c r="A16" s="7" t="s">
        <v>35</v>
      </c>
      <c r="B16" s="8" t="s">
        <v>36</v>
      </c>
      <c r="C16" s="9" t="s">
        <v>37</v>
      </c>
      <c r="D16" s="9" t="s">
        <v>79</v>
      </c>
      <c r="E16" s="9">
        <v>26.95</v>
      </c>
      <c r="F16" s="18">
        <f>ROUND(77*E16,2)</f>
        <v>2075.15</v>
      </c>
      <c r="G16" s="51"/>
      <c r="H16" s="55">
        <v>77</v>
      </c>
      <c r="I16" s="57">
        <f t="shared" si="1"/>
        <v>2075.15</v>
      </c>
      <c r="J16" s="46"/>
    </row>
    <row r="17" spans="1:10" ht="26.4" x14ac:dyDescent="0.3">
      <c r="A17" s="7" t="s">
        <v>38</v>
      </c>
      <c r="B17" s="8" t="s">
        <v>39</v>
      </c>
      <c r="C17" s="9" t="s">
        <v>37</v>
      </c>
      <c r="D17" s="38" t="s">
        <v>80</v>
      </c>
      <c r="E17" s="9">
        <v>34.31</v>
      </c>
      <c r="F17" s="18">
        <f>ROUND(19*E17,2)</f>
        <v>651.89</v>
      </c>
      <c r="G17" s="51"/>
      <c r="H17" s="55">
        <v>19</v>
      </c>
      <c r="I17" s="57">
        <f t="shared" si="1"/>
        <v>651.89</v>
      </c>
      <c r="J17" s="46"/>
    </row>
    <row r="18" spans="1:10" x14ac:dyDescent="0.3">
      <c r="A18" s="7" t="s">
        <v>40</v>
      </c>
      <c r="B18" s="8" t="s">
        <v>41</v>
      </c>
      <c r="C18" s="9" t="s">
        <v>10</v>
      </c>
      <c r="D18" s="9">
        <v>26</v>
      </c>
      <c r="E18" s="9">
        <v>65.77</v>
      </c>
      <c r="F18" s="18">
        <f>ROUND(D18*E18,2)</f>
        <v>1710.02</v>
      </c>
      <c r="G18" s="51"/>
      <c r="H18" s="55">
        <v>26</v>
      </c>
      <c r="I18" s="57">
        <f t="shared" si="1"/>
        <v>1710.02</v>
      </c>
      <c r="J18" s="46"/>
    </row>
    <row r="19" spans="1:10" ht="15" thickBot="1" x14ac:dyDescent="0.35">
      <c r="A19" s="10" t="s">
        <v>42</v>
      </c>
      <c r="B19" s="11" t="s">
        <v>43</v>
      </c>
      <c r="C19" s="12" t="s">
        <v>10</v>
      </c>
      <c r="D19" s="12">
        <v>3</v>
      </c>
      <c r="E19" s="12">
        <v>67.760000000000005</v>
      </c>
      <c r="F19" s="18">
        <f>ROUND(D19*E19,2)</f>
        <v>203.28</v>
      </c>
      <c r="G19" s="53"/>
      <c r="H19" s="55">
        <v>3</v>
      </c>
      <c r="I19" s="57">
        <f t="shared" si="1"/>
        <v>203.28</v>
      </c>
      <c r="J19" s="46"/>
    </row>
    <row r="20" spans="1:10" ht="26.4" x14ac:dyDescent="0.3">
      <c r="A20" s="4" t="s">
        <v>44</v>
      </c>
      <c r="B20" s="5" t="s">
        <v>45</v>
      </c>
      <c r="C20" s="15"/>
      <c r="D20" s="15"/>
      <c r="E20" s="15"/>
      <c r="F20" s="16"/>
      <c r="G20" s="52" t="s">
        <v>46</v>
      </c>
      <c r="H20" s="55"/>
      <c r="I20" s="55"/>
      <c r="J20" s="46"/>
    </row>
    <row r="21" spans="1:10" ht="15.6" x14ac:dyDescent="0.3">
      <c r="A21" s="7" t="s">
        <v>47</v>
      </c>
      <c r="B21" s="8" t="s">
        <v>48</v>
      </c>
      <c r="C21" s="9" t="s">
        <v>6</v>
      </c>
      <c r="D21" s="9">
        <v>346</v>
      </c>
      <c r="E21" s="9">
        <v>1.01</v>
      </c>
      <c r="F21" s="18">
        <f>ROUND(D21*E21,2)</f>
        <v>349.46</v>
      </c>
      <c r="G21" s="51"/>
      <c r="H21" s="55">
        <v>346</v>
      </c>
      <c r="I21" s="55">
        <f t="shared" si="1"/>
        <v>349.46</v>
      </c>
      <c r="J21" s="46"/>
    </row>
    <row r="22" spans="1:10" ht="15.6" x14ac:dyDescent="0.3">
      <c r="A22" s="7" t="s">
        <v>49</v>
      </c>
      <c r="B22" s="8" t="s">
        <v>50</v>
      </c>
      <c r="C22" s="9" t="s">
        <v>6</v>
      </c>
      <c r="D22" s="9">
        <v>346</v>
      </c>
      <c r="E22" s="22">
        <v>2.9</v>
      </c>
      <c r="F22" s="18">
        <f t="shared" ref="F22:F25" si="2">ROUND(D22*E22,2)</f>
        <v>1003.4</v>
      </c>
      <c r="G22" s="51"/>
      <c r="H22" s="55">
        <v>346</v>
      </c>
      <c r="I22" s="55">
        <f t="shared" si="1"/>
        <v>1003.4</v>
      </c>
      <c r="J22" s="46"/>
    </row>
    <row r="23" spans="1:10" ht="15.6" x14ac:dyDescent="0.3">
      <c r="A23" s="7" t="s">
        <v>51</v>
      </c>
      <c r="B23" s="8" t="s">
        <v>52</v>
      </c>
      <c r="C23" s="9" t="s">
        <v>16</v>
      </c>
      <c r="D23" s="9">
        <v>262.39999999999998</v>
      </c>
      <c r="E23" s="9">
        <v>20.65</v>
      </c>
      <c r="F23" s="18">
        <f t="shared" si="2"/>
        <v>5418.56</v>
      </c>
      <c r="G23" s="51"/>
      <c r="H23" s="55">
        <v>262.39999999999998</v>
      </c>
      <c r="I23" s="55">
        <f t="shared" si="1"/>
        <v>5418.56</v>
      </c>
      <c r="J23" s="46"/>
    </row>
    <row r="24" spans="1:10" ht="26.4" x14ac:dyDescent="0.3">
      <c r="A24" s="7" t="s">
        <v>53</v>
      </c>
      <c r="B24" s="8" t="s">
        <v>54</v>
      </c>
      <c r="C24" s="9" t="s">
        <v>6</v>
      </c>
      <c r="D24" s="9">
        <v>227.3</v>
      </c>
      <c r="E24" s="9">
        <v>15.17</v>
      </c>
      <c r="F24" s="18">
        <f t="shared" si="2"/>
        <v>3448.14</v>
      </c>
      <c r="G24" s="51"/>
      <c r="H24" s="55">
        <v>227.3</v>
      </c>
      <c r="I24" s="55">
        <f t="shared" si="1"/>
        <v>3448.14</v>
      </c>
      <c r="J24" s="46"/>
    </row>
    <row r="25" spans="1:10" ht="27" thickBot="1" x14ac:dyDescent="0.35">
      <c r="A25" s="10" t="s">
        <v>55</v>
      </c>
      <c r="B25" s="11" t="s">
        <v>56</v>
      </c>
      <c r="C25" s="12" t="s">
        <v>6</v>
      </c>
      <c r="D25" s="12">
        <v>145</v>
      </c>
      <c r="E25" s="12">
        <v>19.5</v>
      </c>
      <c r="F25" s="18">
        <f t="shared" si="2"/>
        <v>2827.5</v>
      </c>
      <c r="G25" s="53"/>
      <c r="H25" s="55">
        <v>145</v>
      </c>
      <c r="I25" s="55">
        <f t="shared" si="1"/>
        <v>2827.5</v>
      </c>
      <c r="J25" s="46"/>
    </row>
    <row r="26" spans="1:10" ht="15" thickBot="1" x14ac:dyDescent="0.35">
      <c r="A26" s="4" t="s">
        <v>57</v>
      </c>
      <c r="B26" s="5" t="s">
        <v>58</v>
      </c>
      <c r="C26" s="15"/>
      <c r="D26" s="15"/>
      <c r="E26" s="15"/>
      <c r="F26" s="16"/>
      <c r="G26" s="27" t="s">
        <v>59</v>
      </c>
      <c r="H26" s="55"/>
      <c r="I26" s="57"/>
      <c r="J26" s="46"/>
    </row>
    <row r="27" spans="1:10" ht="16.2" thickBot="1" x14ac:dyDescent="0.35">
      <c r="A27" s="10" t="s">
        <v>60</v>
      </c>
      <c r="B27" s="17" t="s">
        <v>61</v>
      </c>
      <c r="C27" s="12" t="s">
        <v>6</v>
      </c>
      <c r="D27" s="12">
        <v>117</v>
      </c>
      <c r="E27" s="12">
        <v>4.24</v>
      </c>
      <c r="F27" s="18">
        <f>ROUND(D27*E27,2)</f>
        <v>496.08</v>
      </c>
      <c r="G27" s="27"/>
      <c r="H27" s="55">
        <v>117</v>
      </c>
      <c r="I27" s="57">
        <f t="shared" si="1"/>
        <v>496.08</v>
      </c>
      <c r="J27" s="46"/>
    </row>
    <row r="28" spans="1:10" ht="15" thickBot="1" x14ac:dyDescent="0.35">
      <c r="A28" s="40" t="s">
        <v>62</v>
      </c>
      <c r="B28" s="41" t="s">
        <v>63</v>
      </c>
      <c r="C28" s="33"/>
      <c r="D28" s="33"/>
      <c r="E28" s="33"/>
      <c r="F28" s="42"/>
      <c r="G28" s="54" t="s">
        <v>64</v>
      </c>
      <c r="H28" s="55"/>
      <c r="I28" s="57"/>
      <c r="J28" s="46"/>
    </row>
    <row r="29" spans="1:10" ht="27" thickBot="1" x14ac:dyDescent="0.35">
      <c r="A29" s="43" t="s">
        <v>65</v>
      </c>
      <c r="B29" s="44" t="s">
        <v>66</v>
      </c>
      <c r="C29" s="45" t="s">
        <v>37</v>
      </c>
      <c r="D29" s="45" t="s">
        <v>81</v>
      </c>
      <c r="E29" s="45">
        <v>79.97</v>
      </c>
      <c r="F29" s="49">
        <f>ROUND(1*E29,2)</f>
        <v>79.97</v>
      </c>
      <c r="G29" s="27"/>
      <c r="H29" s="55">
        <v>1</v>
      </c>
      <c r="I29" s="57">
        <f t="shared" si="1"/>
        <v>79.97</v>
      </c>
      <c r="J29" s="46"/>
    </row>
    <row r="30" spans="1:10" x14ac:dyDescent="0.3">
      <c r="A30" s="64"/>
      <c r="B30" s="65"/>
      <c r="C30" s="66"/>
      <c r="D30" s="74" t="s">
        <v>71</v>
      </c>
      <c r="E30" s="75"/>
      <c r="F30" s="28">
        <f>SUM(F6:F29)</f>
        <v>19700.63</v>
      </c>
      <c r="G30" s="70"/>
      <c r="I30" s="29">
        <f>SUM(I6:I29)</f>
        <v>19700.63</v>
      </c>
      <c r="J30" s="46"/>
    </row>
    <row r="31" spans="1:10" x14ac:dyDescent="0.3">
      <c r="A31" s="64"/>
      <c r="B31" s="65"/>
      <c r="C31" s="66"/>
      <c r="D31" s="76" t="s">
        <v>72</v>
      </c>
      <c r="E31" s="77"/>
      <c r="F31" s="20">
        <f>ROUND(F30*0.21,2)</f>
        <v>4137.13</v>
      </c>
      <c r="G31" s="70"/>
      <c r="I31" s="29">
        <f>ROUND(I30*0.21,2)</f>
        <v>4137.13</v>
      </c>
      <c r="J31" s="47"/>
    </row>
    <row r="32" spans="1:10" ht="15" thickBot="1" x14ac:dyDescent="0.35">
      <c r="A32" s="67"/>
      <c r="B32" s="68"/>
      <c r="C32" s="69"/>
      <c r="D32" s="62" t="s">
        <v>73</v>
      </c>
      <c r="E32" s="63"/>
      <c r="F32" s="21">
        <f>SUM(F30:F31)</f>
        <v>23837.760000000002</v>
      </c>
      <c r="G32" s="71"/>
      <c r="I32" s="29">
        <f>SUM(I30:I31)</f>
        <v>23837.760000000002</v>
      </c>
      <c r="J32" s="29"/>
    </row>
  </sheetData>
  <mergeCells count="9">
    <mergeCell ref="H5:I5"/>
    <mergeCell ref="D32:E32"/>
    <mergeCell ref="A30:C32"/>
    <mergeCell ref="G30:G32"/>
    <mergeCell ref="A1:G1"/>
    <mergeCell ref="B2:F2"/>
    <mergeCell ref="A3:G3"/>
    <mergeCell ref="D30:E30"/>
    <mergeCell ref="D31:E31"/>
  </mergeCells>
  <pageMargins left="0.51181102362204722" right="0.51181102362204722" top="0.3543307086614173" bottom="0.3543307086614173" header="0.31496062992125984" footer="0.31496062992125984"/>
  <pageSetup paperSize="8" scale="69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1"/>
  <sheetViews>
    <sheetView tabSelected="1" workbookViewId="0">
      <selection activeCell="J19" sqref="J19"/>
    </sheetView>
  </sheetViews>
  <sheetFormatPr defaultRowHeight="14.4" x14ac:dyDescent="0.3"/>
  <cols>
    <col min="1" max="1" width="9.6640625" customWidth="1"/>
    <col min="2" max="2" width="50.6640625" customWidth="1"/>
    <col min="3" max="7" width="10.6640625" customWidth="1"/>
  </cols>
  <sheetData>
    <row r="1" spans="1:10" ht="18" x14ac:dyDescent="0.3">
      <c r="A1" s="72" t="s">
        <v>67</v>
      </c>
      <c r="B1" s="72"/>
      <c r="C1" s="72"/>
      <c r="D1" s="72"/>
      <c r="E1" s="72"/>
      <c r="F1" s="72"/>
      <c r="G1" s="72"/>
    </row>
    <row r="2" spans="1:10" ht="33.6" customHeight="1" x14ac:dyDescent="0.3">
      <c r="A2" s="2"/>
      <c r="B2" s="73" t="s">
        <v>68</v>
      </c>
      <c r="C2" s="73"/>
      <c r="D2" s="73"/>
      <c r="E2" s="73"/>
      <c r="F2" s="73"/>
      <c r="G2" s="2"/>
    </row>
    <row r="3" spans="1:10" ht="15.6" x14ac:dyDescent="0.3">
      <c r="A3" s="73" t="s">
        <v>78</v>
      </c>
      <c r="B3" s="73"/>
      <c r="C3" s="73"/>
      <c r="D3" s="73"/>
      <c r="E3" s="73"/>
      <c r="F3" s="73"/>
      <c r="G3" s="73"/>
    </row>
    <row r="4" spans="1:10" ht="15" thickBot="1" x14ac:dyDescent="0.35"/>
    <row r="5" spans="1:10" ht="40.200000000000003" thickBot="1" x14ac:dyDescent="0.35">
      <c r="A5" s="19" t="s">
        <v>0</v>
      </c>
      <c r="B5" s="3" t="s">
        <v>1</v>
      </c>
      <c r="C5" s="3" t="s">
        <v>2</v>
      </c>
      <c r="D5" s="3" t="s">
        <v>3</v>
      </c>
      <c r="E5" s="3" t="s">
        <v>69</v>
      </c>
      <c r="F5" s="23" t="s">
        <v>70</v>
      </c>
      <c r="G5" s="27" t="s">
        <v>4</v>
      </c>
      <c r="H5" s="61" t="s">
        <v>82</v>
      </c>
      <c r="I5" s="61"/>
    </row>
    <row r="6" spans="1:10" x14ac:dyDescent="0.3">
      <c r="A6" s="4" t="s">
        <v>5</v>
      </c>
      <c r="B6" s="5" t="s">
        <v>74</v>
      </c>
      <c r="C6" s="78"/>
      <c r="D6" s="78"/>
      <c r="E6" s="78"/>
      <c r="F6" s="79"/>
      <c r="G6" s="58"/>
      <c r="H6" s="60"/>
      <c r="I6" s="60"/>
    </row>
    <row r="7" spans="1:10" ht="52.8" x14ac:dyDescent="0.3">
      <c r="A7" s="7" t="s">
        <v>8</v>
      </c>
      <c r="B7" s="8" t="s">
        <v>75</v>
      </c>
      <c r="C7" s="9" t="s">
        <v>7</v>
      </c>
      <c r="D7" s="9">
        <v>18</v>
      </c>
      <c r="E7" s="9">
        <v>18.059999999999999</v>
      </c>
      <c r="F7" s="24">
        <f t="shared" ref="F7:F8" si="0">ROUND(D7*E7,2)</f>
        <v>325.08</v>
      </c>
      <c r="G7" s="59"/>
      <c r="H7" s="55">
        <v>18</v>
      </c>
      <c r="I7" s="55">
        <v>325.08</v>
      </c>
    </row>
    <row r="8" spans="1:10" ht="15" thickBot="1" x14ac:dyDescent="0.35">
      <c r="A8" s="7" t="s">
        <v>9</v>
      </c>
      <c r="B8" s="8" t="s">
        <v>76</v>
      </c>
      <c r="C8" s="9" t="s">
        <v>10</v>
      </c>
      <c r="D8" s="9">
        <v>1</v>
      </c>
      <c r="E8" s="9">
        <v>600.62</v>
      </c>
      <c r="F8" s="24">
        <f t="shared" si="0"/>
        <v>600.62</v>
      </c>
      <c r="G8" s="59"/>
      <c r="H8" s="55">
        <v>1</v>
      </c>
      <c r="I8" s="55">
        <v>600.62</v>
      </c>
    </row>
    <row r="9" spans="1:10" x14ac:dyDescent="0.3">
      <c r="A9" s="80"/>
      <c r="B9" s="81"/>
      <c r="C9" s="82"/>
      <c r="D9" s="83" t="s">
        <v>71</v>
      </c>
      <c r="E9" s="84"/>
      <c r="F9" s="25">
        <f>SUM(F7:F8)</f>
        <v>925.7</v>
      </c>
      <c r="G9" s="85"/>
      <c r="I9">
        <f>SUM(I7:I8)</f>
        <v>925.7</v>
      </c>
      <c r="J9" s="30"/>
    </row>
    <row r="10" spans="1:10" x14ac:dyDescent="0.3">
      <c r="A10" s="64"/>
      <c r="B10" s="65"/>
      <c r="C10" s="66"/>
      <c r="D10" s="76" t="s">
        <v>72</v>
      </c>
      <c r="E10" s="77"/>
      <c r="F10" s="39">
        <f>ROUND(F9*0.21,2)</f>
        <v>194.4</v>
      </c>
      <c r="G10" s="70"/>
      <c r="I10">
        <f>ROUND(I9*0.21,2)</f>
        <v>194.4</v>
      </c>
      <c r="J10" s="30"/>
    </row>
    <row r="11" spans="1:10" ht="15" thickBot="1" x14ac:dyDescent="0.35">
      <c r="A11" s="67"/>
      <c r="B11" s="68"/>
      <c r="C11" s="69"/>
      <c r="D11" s="62" t="s">
        <v>73</v>
      </c>
      <c r="E11" s="63"/>
      <c r="F11" s="26">
        <f>SUM(F9:F10)</f>
        <v>1120.1000000000001</v>
      </c>
      <c r="G11" s="71"/>
      <c r="I11">
        <f>SUM(I9:I10)</f>
        <v>1120.1000000000001</v>
      </c>
      <c r="J11" s="30"/>
    </row>
  </sheetData>
  <mergeCells count="10">
    <mergeCell ref="A9:C11"/>
    <mergeCell ref="D9:E9"/>
    <mergeCell ref="G9:G11"/>
    <mergeCell ref="D10:E10"/>
    <mergeCell ref="D11:E11"/>
    <mergeCell ref="H5:I5"/>
    <mergeCell ref="A1:G1"/>
    <mergeCell ref="B2:F2"/>
    <mergeCell ref="A3:G3"/>
    <mergeCell ref="C6:F6"/>
  </mergeCells>
  <pageMargins left="0.7" right="0.7" top="0.75" bottom="0.75" header="0.3" footer="0.3"/>
  <pageSetup paperSize="9" orientation="portrait" r:id="rId1"/>
  <ignoredErrors>
    <ignoredError sqref="F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Susisiekimo dalis Papil.darbai</vt:lpstr>
      <vt:lpstr>Melioracijos dalis Papil.darbai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Vytenis</dc:creator>
  <cp:lastModifiedBy>Asta Bakanevičienė</cp:lastModifiedBy>
  <cp:lastPrinted>2024-02-02T05:58:30Z</cp:lastPrinted>
  <dcterms:created xsi:type="dcterms:W3CDTF">2023-02-28T08:55:29Z</dcterms:created>
  <dcterms:modified xsi:type="dcterms:W3CDTF">2024-11-28T18:14:18Z</dcterms:modified>
</cp:coreProperties>
</file>