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ija.Burokiene\Desktop\Dokumentai\2024 m\Įvairūs maisto produktai\SUTARTYS\Samsonas\viešinimui\"/>
    </mc:Choice>
  </mc:AlternateContent>
  <bookViews>
    <workbookView xWindow="-120" yWindow="-120" windowWidth="29040" windowHeight="15750"/>
  </bookViews>
  <sheets>
    <sheet name="Pasiūlyma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52" i="1"/>
  <c r="F40" i="1"/>
  <c r="H66" i="1"/>
  <c r="G64" i="1"/>
  <c r="H65" i="1" s="1"/>
  <c r="H54" i="1"/>
  <c r="G52" i="1"/>
  <c r="G53" i="1" s="1"/>
  <c r="G54" i="1" s="1"/>
  <c r="G55" i="1" s="1"/>
  <c r="H42" i="1"/>
  <c r="G40" i="1"/>
  <c r="G41" i="1" s="1"/>
  <c r="G42" i="1" s="1"/>
  <c r="G43" i="1" s="1"/>
  <c r="G21" i="1"/>
  <c r="H41" i="1" l="1"/>
  <c r="H53" i="1"/>
  <c r="G65" i="1"/>
  <c r="G66" i="1" s="1"/>
  <c r="G67" i="1" s="1"/>
</calcChain>
</file>

<file path=xl/sharedStrings.xml><?xml version="1.0" encoding="utf-8"?>
<sst xmlns="http://schemas.openxmlformats.org/spreadsheetml/2006/main" count="91" uniqueCount="62">
  <si>
    <t>PIRKIMO SĄLYGŲ PRIEDAS "PASIŪLYMO FORMA"</t>
  </si>
  <si>
    <t>ĮVAIRŪS MAISTO PRODUKTAI</t>
  </si>
  <si>
    <t>Kam:</t>
  </si>
  <si>
    <t>Gynybos resursų agentūra prie KAM</t>
  </si>
  <si>
    <t>Data:</t>
  </si>
  <si>
    <t>Nr.:</t>
  </si>
  <si>
    <t>Vieta: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</si>
  <si>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</si>
  <si>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</si>
  <si>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</si>
  <si>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</si>
  <si>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</si>
  <si>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</si>
  <si>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</si>
  <si>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</si>
  <si>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</si>
  <si>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</si>
  <si>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</si>
  <si>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</si>
  <si>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</si>
  <si>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</si>
  <si>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</si>
  <si>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</si>
  <si>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</si>
  <si>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</si>
  <si>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</si>
  <si>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</si>
  <si>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Nr.</t>
  </si>
  <si>
    <t>Pavadinimas</t>
  </si>
  <si>
    <t>Kiekis</t>
  </si>
  <si>
    <t>Mato vienetas</t>
  </si>
  <si>
    <t>Kaina be PVM, Eur</t>
  </si>
  <si>
    <t>Kaina su PVM, Eur</t>
  </si>
  <si>
    <t>Suma be PVM, Eur</t>
  </si>
  <si>
    <t>kg</t>
  </si>
  <si>
    <t>Suma be PVM</t>
  </si>
  <si>
    <t>Taikomas PVM dydis (%)</t>
  </si>
  <si>
    <t>PVM suma</t>
  </si>
  <si>
    <t>Suma su PVM</t>
  </si>
  <si>
    <t>11. DALIS</t>
  </si>
  <si>
    <t>ŠALTAI RŪKYTA DEŠRA(FASUOTA PO 70 G.)</t>
  </si>
  <si>
    <t>11.</t>
  </si>
  <si>
    <t>Šaltai rūkyta dešra(fasuota po 70 g.)</t>
  </si>
  <si>
    <t>11.1.</t>
  </si>
  <si>
    <t>12. DALIS</t>
  </si>
  <si>
    <t>ŠALTAI RŪKYTA KIAULIENOS NUGARINĖ(FASUOTA PO 50 G)</t>
  </si>
  <si>
    <t>12.</t>
  </si>
  <si>
    <t>Šaltai rūkyta kiaulienos nugarinė(fasuota po 50 g)</t>
  </si>
  <si>
    <t>12.1.</t>
  </si>
  <si>
    <t>13. DALIS</t>
  </si>
  <si>
    <t>ŠALTAI RŪKYTA KIAULIENOS NUGARINĖ</t>
  </si>
  <si>
    <t>13.</t>
  </si>
  <si>
    <t>Šaltai rūkyta kiaulienos nugarinė</t>
  </si>
  <si>
    <t>13.1.</t>
  </si>
  <si>
    <t>Kaunas</t>
  </si>
  <si>
    <t>UAB "Samsonas"</t>
  </si>
  <si>
    <t>Europos pr. 38, Kaunas</t>
  </si>
  <si>
    <t>LT331405811</t>
  </si>
  <si>
    <t>LT27 7044 0600 0284 6368 AB SEB bankas 70440</t>
  </si>
  <si>
    <t>Simona Bukauskaitė</t>
  </si>
  <si>
    <t>Generalinio direktoriaus pavaduotojas Andrius Lepinaitis</t>
  </si>
  <si>
    <t xml:space="preserve">Generalinio direktoriaus pavaduotojas Andrius Lepinaitis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</si>
</sst>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3" borderId="0" xfId="0" applyFont="1" applyFill="1"/>
    <xf numFmtId="0" fontId="1" fillId="4" borderId="1" xfId="0" applyFont="1" applyFill="1" applyBorder="1" applyProtection="1">
      <protection locked="0"/>
    </xf>
    <xf numFmtId="0" fontId="1" fillId="3" borderId="0" xfId="0" applyFont="1" applyFill="1"/>
    <xf numFmtId="0" fontId="1" fillId="4" borderId="0" xfId="0" applyFont="1" applyFill="1" applyProtection="1">
      <protection locked="0"/>
    </xf>
    <xf numFmtId="0" fontId="2" fillId="3" borderId="6" xfId="0" applyFont="1" applyFill="1" applyBorder="1"/>
    <xf numFmtId="0" fontId="1" fillId="3" borderId="6" xfId="0" applyFont="1" applyFill="1" applyBorder="1"/>
    <xf numFmtId="0" fontId="1" fillId="5" borderId="6" xfId="0" applyFont="1" applyFill="1" applyBorder="1" applyProtection="1">
      <protection locked="0"/>
    </xf>
    <xf numFmtId="0" fontId="1" fillId="4" borderId="6" xfId="0" applyFont="1" applyFill="1" applyBorder="1" applyProtection="1">
      <protection locked="0"/>
    </xf>
    <xf numFmtId="14" fontId="1" fillId="4" borderId="1" xfId="0" applyNumberFormat="1" applyFont="1" applyFill="1" applyBorder="1" applyProtection="1">
      <protection locked="0"/>
    </xf>
    <xf numFmtId="0" fontId="1" fillId="2" borderId="0" xfId="0" applyFont="1" applyFill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49" fontId="3" fillId="2" borderId="2" xfId="0" applyNumberFormat="1" applyFont="1" applyFill="1" applyBorder="1" applyAlignment="1">
      <alignment horizontal="left" vertical="center" wrapText="1"/>
    </xf>
    <xf numFmtId="0" fontId="0" fillId="0" borderId="5" xfId="0" applyBorder="1"/>
    <xf numFmtId="0" fontId="2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0" fillId="0" borderId="3" xfId="0" applyBorder="1"/>
    <xf numFmtId="0" fontId="1" fillId="3" borderId="6" xfId="0" applyFont="1" applyFill="1" applyBorder="1" applyAlignment="1">
      <alignment vertical="center" wrapText="1"/>
    </xf>
    <xf numFmtId="0" fontId="0" fillId="0" borderId="6" xfId="0" applyBorder="1"/>
    <xf numFmtId="0" fontId="1" fillId="2" borderId="0" xfId="0" applyFont="1" applyFill="1" applyAlignment="1">
      <alignment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tabSelected="1" zoomScaleNormal="100" workbookViewId="0">
      <selection activeCell="A24" sqref="A24:F24"/>
    </sheetView>
  </sheetViews>
  <sheetFormatPr defaultColWidth="10.875" defaultRowHeight="15" x14ac:dyDescent="0.25"/>
  <cols>
    <col min="1" max="1" width="9.125" style="3" customWidth="1"/>
    <col min="2" max="2" width="78" style="3" customWidth="1"/>
    <col min="3" max="6" width="29.375" style="3" customWidth="1"/>
    <col min="7" max="7" width="20.5" style="3" customWidth="1"/>
    <col min="8" max="8" width="26.5" style="3" customWidth="1"/>
    <col min="9" max="15" width="25" style="3" customWidth="1"/>
    <col min="16" max="16" width="10.875" style="3" customWidth="1"/>
    <col min="17" max="16384" width="10.875" style="3"/>
  </cols>
  <sheetData>
    <row r="2" spans="1:6" x14ac:dyDescent="0.25">
      <c r="A2" s="7" t="s">
        <v>0</v>
      </c>
      <c r="B2" s="6"/>
    </row>
    <row r="3" spans="1:6" x14ac:dyDescent="0.25">
      <c r="B3" s="1"/>
    </row>
    <row r="4" spans="1:6" x14ac:dyDescent="0.25">
      <c r="A4" s="7" t="s">
        <v>1</v>
      </c>
      <c r="B4" s="6"/>
    </row>
    <row r="5" spans="1:6" x14ac:dyDescent="0.25">
      <c r="A5" s="6"/>
      <c r="B5" s="6"/>
    </row>
    <row r="6" spans="1:6" x14ac:dyDescent="0.25">
      <c r="A6" s="3" t="s">
        <v>2</v>
      </c>
      <c r="B6" s="7" t="s">
        <v>3</v>
      </c>
    </row>
    <row r="7" spans="1:6" x14ac:dyDescent="0.25">
      <c r="B7" s="6"/>
    </row>
    <row r="8" spans="1:6" x14ac:dyDescent="0.25">
      <c r="A8" s="2" t="s">
        <v>4</v>
      </c>
      <c r="B8" s="15">
        <v>45583</v>
      </c>
    </row>
    <row r="9" spans="1:6" x14ac:dyDescent="0.25">
      <c r="A9" s="2" t="s">
        <v>5</v>
      </c>
      <c r="B9" s="8">
        <v>1</v>
      </c>
    </row>
    <row r="10" spans="1:6" x14ac:dyDescent="0.25">
      <c r="A10" s="2" t="s">
        <v>6</v>
      </c>
      <c r="B10" s="8" t="s">
        <v>54</v>
      </c>
    </row>
    <row r="12" spans="1:6" ht="15.75" x14ac:dyDescent="0.25">
      <c r="A12" s="23" t="s">
        <v>7</v>
      </c>
      <c r="B12" s="24"/>
      <c r="C12" s="17" t="s">
        <v>55</v>
      </c>
      <c r="D12" s="18"/>
      <c r="E12" s="18"/>
      <c r="F12" s="19"/>
    </row>
    <row r="13" spans="1:6" ht="15.95" customHeight="1" x14ac:dyDescent="0.25">
      <c r="A13" s="28" t="s">
        <v>8</v>
      </c>
      <c r="B13" s="21"/>
      <c r="C13" s="17">
        <v>133140587</v>
      </c>
      <c r="D13" s="18"/>
      <c r="E13" s="18"/>
      <c r="F13" s="19"/>
    </row>
    <row r="14" spans="1:6" ht="15.95" customHeight="1" x14ac:dyDescent="0.25">
      <c r="A14" s="28" t="s">
        <v>9</v>
      </c>
      <c r="B14" s="21"/>
      <c r="C14" s="17" t="s">
        <v>56</v>
      </c>
      <c r="D14" s="18"/>
      <c r="E14" s="18"/>
      <c r="F14" s="19"/>
    </row>
    <row r="15" spans="1:6" ht="15.95" customHeight="1" x14ac:dyDescent="0.25">
      <c r="A15" s="23" t="s">
        <v>10</v>
      </c>
      <c r="B15" s="24"/>
      <c r="C15" s="17" t="s">
        <v>57</v>
      </c>
      <c r="D15" s="18"/>
      <c r="E15" s="18"/>
      <c r="F15" s="19"/>
    </row>
    <row r="16" spans="1:6" ht="63" customHeight="1" x14ac:dyDescent="0.25">
      <c r="A16" s="20" t="s">
        <v>11</v>
      </c>
      <c r="B16" s="21"/>
      <c r="C16" s="17" t="s">
        <v>58</v>
      </c>
      <c r="D16" s="18"/>
      <c r="E16" s="18"/>
      <c r="F16" s="19"/>
    </row>
    <row r="17" spans="1:7" ht="15.95" customHeight="1" x14ac:dyDescent="0.25">
      <c r="A17" s="23" t="s">
        <v>12</v>
      </c>
      <c r="B17" s="24"/>
      <c r="C17" s="17" t="s">
        <v>59</v>
      </c>
      <c r="D17" s="18"/>
      <c r="E17" s="18"/>
      <c r="F17" s="19"/>
    </row>
    <row r="18" spans="1:7" ht="15.95" customHeight="1" x14ac:dyDescent="0.25">
      <c r="A18" s="23" t="s">
        <v>13</v>
      </c>
      <c r="B18" s="24"/>
      <c r="C18" s="17"/>
      <c r="D18" s="18"/>
      <c r="E18" s="18"/>
      <c r="F18" s="19"/>
    </row>
    <row r="19" spans="1:7" ht="48" customHeight="1" x14ac:dyDescent="0.25">
      <c r="A19" s="23" t="s">
        <v>14</v>
      </c>
      <c r="B19" s="24"/>
      <c r="C19" s="17" t="s">
        <v>60</v>
      </c>
      <c r="D19" s="18"/>
      <c r="E19" s="18"/>
      <c r="F19" s="19"/>
    </row>
    <row r="20" spans="1:7" ht="54.95" customHeight="1" x14ac:dyDescent="0.25">
      <c r="A20" s="23" t="s">
        <v>15</v>
      </c>
      <c r="B20" s="24"/>
      <c r="C20" s="17" t="s">
        <v>61</v>
      </c>
      <c r="D20" s="18"/>
      <c r="E20" s="18"/>
      <c r="F20" s="19"/>
    </row>
    <row r="21" spans="1:7" ht="71.099999999999994" customHeight="1" x14ac:dyDescent="0.25">
      <c r="A21" s="25" t="s">
        <v>16</v>
      </c>
      <c r="B21" s="26"/>
      <c r="C21" s="29"/>
      <c r="D21" s="30"/>
      <c r="E21" s="30"/>
      <c r="F21" s="30"/>
      <c r="G21" s="9" t="str">
        <f>IF((SUMPRODUCT(--(C21=""))&gt;0), "Privaloma užpildyti, kai taikomi pašalinimo pagrindai", "")</f>
        <v>Privaloma užpildyti, kai taikomi pašalinimo pagrindai</v>
      </c>
    </row>
    <row r="22" spans="1:7" ht="18" customHeight="1" x14ac:dyDescent="0.25">
      <c r="A22" s="4"/>
      <c r="B22" s="4"/>
      <c r="C22" s="5"/>
      <c r="D22" s="5"/>
      <c r="E22" s="5"/>
      <c r="F22" s="5"/>
    </row>
    <row r="23" spans="1:7" x14ac:dyDescent="0.25">
      <c r="A23" s="22" t="s">
        <v>17</v>
      </c>
      <c r="B23" s="16"/>
      <c r="C23" s="16"/>
      <c r="D23" s="16"/>
      <c r="E23" s="16"/>
      <c r="F23" s="16"/>
    </row>
    <row r="24" spans="1:7" x14ac:dyDescent="0.25">
      <c r="A24" s="16" t="s">
        <v>18</v>
      </c>
      <c r="B24" s="16"/>
      <c r="C24" s="16"/>
      <c r="D24" s="16"/>
      <c r="E24" s="16"/>
      <c r="F24" s="16"/>
    </row>
    <row r="25" spans="1:7" x14ac:dyDescent="0.25">
      <c r="A25" s="16" t="s">
        <v>19</v>
      </c>
      <c r="B25" s="16"/>
      <c r="C25" s="16"/>
      <c r="D25" s="16"/>
      <c r="E25" s="16"/>
      <c r="F25" s="16"/>
    </row>
    <row r="26" spans="1:7" x14ac:dyDescent="0.25">
      <c r="A26" s="16" t="s">
        <v>20</v>
      </c>
      <c r="B26" s="16"/>
      <c r="C26" s="16"/>
      <c r="D26" s="16"/>
      <c r="E26" s="16"/>
      <c r="F26" s="16"/>
    </row>
    <row r="27" spans="1:7" x14ac:dyDescent="0.25">
      <c r="A27" s="16" t="s">
        <v>21</v>
      </c>
      <c r="B27" s="16"/>
      <c r="C27" s="16"/>
      <c r="D27" s="16"/>
      <c r="E27" s="16"/>
      <c r="F27" s="16"/>
    </row>
    <row r="28" spans="1:7" ht="32.1" customHeight="1" x14ac:dyDescent="0.25">
      <c r="A28" s="27" t="s">
        <v>22</v>
      </c>
      <c r="B28" s="16"/>
      <c r="C28" s="16"/>
      <c r="D28" s="16"/>
      <c r="E28" s="16"/>
      <c r="F28" s="16"/>
    </row>
    <row r="29" spans="1:7" x14ac:dyDescent="0.25">
      <c r="A29" s="16" t="s">
        <v>23</v>
      </c>
      <c r="B29" s="16"/>
      <c r="C29" s="16"/>
      <c r="D29" s="16"/>
      <c r="E29" s="16"/>
      <c r="F29" s="16"/>
    </row>
    <row r="30" spans="1:7" x14ac:dyDescent="0.25">
      <c r="A30" s="9" t="s">
        <v>24</v>
      </c>
      <c r="D30" s="10"/>
    </row>
    <row r="31" spans="1:7" x14ac:dyDescent="0.25">
      <c r="A31" s="9" t="s">
        <v>25</v>
      </c>
    </row>
    <row r="35" spans="1:8" x14ac:dyDescent="0.25">
      <c r="A35" s="7" t="s">
        <v>39</v>
      </c>
      <c r="B35" s="7" t="s">
        <v>40</v>
      </c>
    </row>
    <row r="37" spans="1:8" x14ac:dyDescent="0.25">
      <c r="A37" s="7" t="s">
        <v>26</v>
      </c>
    </row>
    <row r="38" spans="1:8" x14ac:dyDescent="0.25">
      <c r="A38" s="11" t="s">
        <v>27</v>
      </c>
      <c r="B38" s="11" t="s">
        <v>28</v>
      </c>
      <c r="C38" s="11" t="s">
        <v>29</v>
      </c>
      <c r="D38" s="11" t="s">
        <v>30</v>
      </c>
      <c r="E38" s="11" t="s">
        <v>31</v>
      </c>
      <c r="F38" s="11" t="s">
        <v>32</v>
      </c>
      <c r="G38" s="11" t="s">
        <v>33</v>
      </c>
    </row>
    <row r="39" spans="1:8" x14ac:dyDescent="0.25">
      <c r="A39" s="11" t="s">
        <v>41</v>
      </c>
      <c r="B39" s="11" t="s">
        <v>42</v>
      </c>
      <c r="C39" s="12"/>
      <c r="D39" s="12"/>
      <c r="E39" s="12"/>
      <c r="F39" s="12"/>
      <c r="G39" s="12"/>
    </row>
    <row r="40" spans="1:8" x14ac:dyDescent="0.25">
      <c r="A40" s="12" t="s">
        <v>43</v>
      </c>
      <c r="B40" s="12" t="s">
        <v>42</v>
      </c>
      <c r="C40" s="12">
        <v>4164</v>
      </c>
      <c r="D40" s="12" t="s">
        <v>34</v>
      </c>
      <c r="E40" s="13">
        <v>9.1999999999999993</v>
      </c>
      <c r="F40" s="13">
        <f>E40*1.21</f>
        <v>11.132</v>
      </c>
      <c r="G40" s="12">
        <f>IF(ISBLANK(E40),"", PRODUCT(C40,E40))</f>
        <v>38308.799999999996</v>
      </c>
    </row>
    <row r="41" spans="1:8" x14ac:dyDescent="0.25">
      <c r="F41" s="11" t="s">
        <v>35</v>
      </c>
      <c r="G41" s="11">
        <f>IF(G40="","",ROUND(SUM(G40:G40),2))</f>
        <v>38308.800000000003</v>
      </c>
      <c r="H41" s="9" t="str">
        <f>IF(G40="","Neužpildytos visos objektų kainos","")</f>
        <v/>
      </c>
    </row>
    <row r="42" spans="1:8" x14ac:dyDescent="0.25">
      <c r="D42" s="11" t="s">
        <v>36</v>
      </c>
      <c r="E42" s="14">
        <v>21</v>
      </c>
      <c r="F42" s="11" t="s">
        <v>37</v>
      </c>
      <c r="G42" s="11">
        <f>IF(OR(G41="",E42=""),"", ROUND(PRODUCT(E42,G41)/100,2))</f>
        <v>8044.85</v>
      </c>
      <c r="H42" s="9" t="str">
        <f>IF(E42="", "Nurodykite taikomą PVM dydį", "")</f>
        <v/>
      </c>
    </row>
    <row r="43" spans="1:8" x14ac:dyDescent="0.25">
      <c r="F43" s="11" t="s">
        <v>38</v>
      </c>
      <c r="G43" s="11">
        <f>IF(ISBLANK(G42), "", ROUND(SUM(G41:G42),2))</f>
        <v>46353.65</v>
      </c>
    </row>
    <row r="47" spans="1:8" x14ac:dyDescent="0.25">
      <c r="A47" s="7" t="s">
        <v>44</v>
      </c>
      <c r="B47" s="7" t="s">
        <v>45</v>
      </c>
    </row>
    <row r="49" spans="1:8" x14ac:dyDescent="0.25">
      <c r="A49" s="7" t="s">
        <v>26</v>
      </c>
    </row>
    <row r="50" spans="1:8" x14ac:dyDescent="0.25">
      <c r="A50" s="11" t="s">
        <v>27</v>
      </c>
      <c r="B50" s="11" t="s">
        <v>28</v>
      </c>
      <c r="C50" s="11" t="s">
        <v>29</v>
      </c>
      <c r="D50" s="11" t="s">
        <v>30</v>
      </c>
      <c r="E50" s="11" t="s">
        <v>31</v>
      </c>
      <c r="F50" s="11" t="s">
        <v>32</v>
      </c>
      <c r="G50" s="11" t="s">
        <v>33</v>
      </c>
    </row>
    <row r="51" spans="1:8" x14ac:dyDescent="0.25">
      <c r="A51" s="11" t="s">
        <v>46</v>
      </c>
      <c r="B51" s="11" t="s">
        <v>47</v>
      </c>
      <c r="C51" s="12"/>
      <c r="D51" s="12"/>
      <c r="E51" s="12"/>
      <c r="F51" s="12"/>
      <c r="G51" s="12"/>
    </row>
    <row r="52" spans="1:8" x14ac:dyDescent="0.25">
      <c r="A52" s="12" t="s">
        <v>48</v>
      </c>
      <c r="B52" s="12" t="s">
        <v>47</v>
      </c>
      <c r="C52" s="12">
        <v>5349</v>
      </c>
      <c r="D52" s="12" t="s">
        <v>34</v>
      </c>
      <c r="E52" s="13">
        <v>10.9</v>
      </c>
      <c r="F52" s="13">
        <f>E52*1.21</f>
        <v>13.189</v>
      </c>
      <c r="G52" s="12">
        <f>IF(ISBLANK(E52),"", PRODUCT(C52,E52))</f>
        <v>58304.1</v>
      </c>
    </row>
    <row r="53" spans="1:8" x14ac:dyDescent="0.25">
      <c r="F53" s="11" t="s">
        <v>35</v>
      </c>
      <c r="G53" s="11">
        <f>IF(G52="","",ROUND(SUM(G52:G52),2))</f>
        <v>58304.1</v>
      </c>
      <c r="H53" s="9" t="str">
        <f>IF(G52="","Neužpildytos visos objektų kainos","")</f>
        <v/>
      </c>
    </row>
    <row r="54" spans="1:8" x14ac:dyDescent="0.25">
      <c r="D54" s="11" t="s">
        <v>36</v>
      </c>
      <c r="E54" s="14">
        <v>21</v>
      </c>
      <c r="F54" s="11" t="s">
        <v>37</v>
      </c>
      <c r="G54" s="11">
        <f>IF(OR(G53="",E54=""),"", ROUND(PRODUCT(E54,G53)/100,2))</f>
        <v>12243.86</v>
      </c>
      <c r="H54" s="9" t="str">
        <f>IF(E54="", "Nurodykite taikomą PVM dydį", "")</f>
        <v/>
      </c>
    </row>
    <row r="55" spans="1:8" x14ac:dyDescent="0.25">
      <c r="F55" s="11" t="s">
        <v>38</v>
      </c>
      <c r="G55" s="11">
        <f>IF(ISBLANK(G54), "", ROUND(SUM(G53:G54),2))</f>
        <v>70547.960000000006</v>
      </c>
    </row>
    <row r="59" spans="1:8" x14ac:dyDescent="0.25">
      <c r="A59" s="7" t="s">
        <v>49</v>
      </c>
      <c r="B59" s="7" t="s">
        <v>50</v>
      </c>
    </row>
    <row r="61" spans="1:8" x14ac:dyDescent="0.25">
      <c r="A61" s="7" t="s">
        <v>26</v>
      </c>
    </row>
    <row r="62" spans="1:8" x14ac:dyDescent="0.25">
      <c r="A62" s="11" t="s">
        <v>27</v>
      </c>
      <c r="B62" s="11" t="s">
        <v>28</v>
      </c>
      <c r="C62" s="11" t="s">
        <v>29</v>
      </c>
      <c r="D62" s="11" t="s">
        <v>30</v>
      </c>
      <c r="E62" s="11" t="s">
        <v>31</v>
      </c>
      <c r="F62" s="11" t="s">
        <v>32</v>
      </c>
      <c r="G62" s="11" t="s">
        <v>33</v>
      </c>
    </row>
    <row r="63" spans="1:8" x14ac:dyDescent="0.25">
      <c r="A63" s="11" t="s">
        <v>51</v>
      </c>
      <c r="B63" s="11" t="s">
        <v>52</v>
      </c>
      <c r="C63" s="12"/>
      <c r="D63" s="12"/>
      <c r="E63" s="12"/>
      <c r="F63" s="12"/>
      <c r="G63" s="12"/>
    </row>
    <row r="64" spans="1:8" x14ac:dyDescent="0.25">
      <c r="A64" s="12" t="s">
        <v>53</v>
      </c>
      <c r="B64" s="12" t="s">
        <v>52</v>
      </c>
      <c r="C64" s="12">
        <v>7219</v>
      </c>
      <c r="D64" s="12" t="s">
        <v>34</v>
      </c>
      <c r="E64" s="13">
        <v>8.9</v>
      </c>
      <c r="F64" s="13">
        <f>E64*1.21</f>
        <v>10.769</v>
      </c>
      <c r="G64" s="12">
        <f>IF(ISBLANK(E64),"", PRODUCT(C64,E64))</f>
        <v>64249.100000000006</v>
      </c>
    </row>
    <row r="65" spans="4:8" x14ac:dyDescent="0.25">
      <c r="F65" s="11" t="s">
        <v>35</v>
      </c>
      <c r="G65" s="11">
        <f>IF(G64="","",ROUND(SUM(G64:G64),2))</f>
        <v>64249.1</v>
      </c>
      <c r="H65" s="9" t="str">
        <f>IF(G64="","Neužpildytos visos objektų kainos","")</f>
        <v/>
      </c>
    </row>
    <row r="66" spans="4:8" x14ac:dyDescent="0.25">
      <c r="D66" s="11" t="s">
        <v>36</v>
      </c>
      <c r="E66" s="14">
        <v>21</v>
      </c>
      <c r="F66" s="11" t="s">
        <v>37</v>
      </c>
      <c r="G66" s="11">
        <f>IF(OR(G65="",E66=""),"", ROUND(PRODUCT(E66,G65)/100,2))</f>
        <v>13492.31</v>
      </c>
      <c r="H66" s="9" t="str">
        <f>IF(E66="", "Nurodykite taikomą PVM dydį", "")</f>
        <v/>
      </c>
    </row>
    <row r="67" spans="4:8" x14ac:dyDescent="0.25">
      <c r="F67" s="11" t="s">
        <v>38</v>
      </c>
      <c r="G67" s="11">
        <f>IF(ISBLANK(G66), "", ROUND(SUM(G65:G66),2))</f>
        <v>77741.41</v>
      </c>
    </row>
  </sheetData>
  <mergeCells count="27">
    <mergeCell ref="A29:F29"/>
    <mergeCell ref="C14:F14"/>
    <mergeCell ref="A12:B12"/>
    <mergeCell ref="A21:B21"/>
    <mergeCell ref="A28:F28"/>
    <mergeCell ref="C20:F20"/>
    <mergeCell ref="C16:F16"/>
    <mergeCell ref="A14:B14"/>
    <mergeCell ref="A17:B17"/>
    <mergeCell ref="A24:F24"/>
    <mergeCell ref="A20:B20"/>
    <mergeCell ref="A19:B19"/>
    <mergeCell ref="C12:F12"/>
    <mergeCell ref="C21:F21"/>
    <mergeCell ref="A13:B13"/>
    <mergeCell ref="A25:F25"/>
    <mergeCell ref="A27:F27"/>
    <mergeCell ref="A26:F26"/>
    <mergeCell ref="C19:F19"/>
    <mergeCell ref="C13:F13"/>
    <mergeCell ref="C18:F18"/>
    <mergeCell ref="A16:B16"/>
    <mergeCell ref="A23:F23"/>
    <mergeCell ref="C15:F15"/>
    <mergeCell ref="A18:B18"/>
    <mergeCell ref="C17:F17"/>
    <mergeCell ref="A15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cp:lastPrinted>2024-10-18T10:56:58Z</cp:lastPrinted>
  <dcterms:created xsi:type="dcterms:W3CDTF">2023-04-04T12:16:45Z</dcterms:created>
  <dcterms:modified xsi:type="dcterms:W3CDTF">2025-01-09T12:25:45Z</dcterms:modified>
</cp:coreProperties>
</file>