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ų pirkimas CVPIS spalio mėn. P.N. 742376 2024-11-22\"/>
    </mc:Choice>
  </mc:AlternateContent>
  <xr:revisionPtr revIDLastSave="0" documentId="13_ncr:1_{A2B5D2C4-B525-43F8-B744-5B8E8E0D2E04}"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6" i="1" l="1"/>
  <c r="F164" i="1"/>
  <c r="G165" i="1" s="1"/>
  <c r="G154" i="1"/>
  <c r="F152" i="1"/>
  <c r="G153" i="1" s="1"/>
  <c r="G142" i="1"/>
  <c r="F140" i="1"/>
  <c r="F141" i="1" s="1"/>
  <c r="F142" i="1" s="1"/>
  <c r="F143" i="1" s="1"/>
  <c r="G130" i="1"/>
  <c r="F128" i="1"/>
  <c r="G129" i="1" s="1"/>
  <c r="G117" i="1"/>
  <c r="F115" i="1"/>
  <c r="G116" i="1" s="1"/>
  <c r="G105" i="1"/>
  <c r="F103" i="1"/>
  <c r="F104" i="1" s="1"/>
  <c r="F105" i="1" s="1"/>
  <c r="F106" i="1" s="1"/>
  <c r="G91" i="1"/>
  <c r="F89" i="1"/>
  <c r="F90" i="1" s="1"/>
  <c r="F91" i="1" s="1"/>
  <c r="F92" i="1" s="1"/>
  <c r="G79" i="1"/>
  <c r="F77" i="1"/>
  <c r="F78" i="1" s="1"/>
  <c r="F79" i="1" s="1"/>
  <c r="F80" i="1" s="1"/>
  <c r="G67" i="1"/>
  <c r="F65" i="1"/>
  <c r="G66" i="1" s="1"/>
  <c r="G54" i="1"/>
  <c r="F52" i="1"/>
  <c r="G53" i="1" s="1"/>
  <c r="G43" i="1"/>
  <c r="F41" i="1"/>
  <c r="F42" i="1" s="1"/>
  <c r="F43" i="1" s="1"/>
  <c r="F44" i="1" s="1"/>
  <c r="G21" i="1"/>
  <c r="G141" i="1" l="1"/>
  <c r="F129" i="1"/>
  <c r="F130" i="1" s="1"/>
  <c r="F131" i="1" s="1"/>
  <c r="F116" i="1"/>
  <c r="F117" i="1" s="1"/>
  <c r="F118" i="1" s="1"/>
  <c r="G104" i="1"/>
  <c r="G90" i="1"/>
  <c r="G78" i="1"/>
  <c r="F66" i="1"/>
  <c r="F67" i="1" s="1"/>
  <c r="F68" i="1" s="1"/>
  <c r="F53" i="1"/>
  <c r="F54" i="1" s="1"/>
  <c r="F55" i="1" s="1"/>
  <c r="G42" i="1"/>
  <c r="F165" i="1"/>
  <c r="F166" i="1" s="1"/>
  <c r="F167" i="1" s="1"/>
  <c r="F153" i="1"/>
  <c r="F154" i="1" s="1"/>
  <c r="F155" i="1" s="1"/>
</calcChain>
</file>

<file path=xl/sharedStrings.xml><?xml version="1.0" encoding="utf-8"?>
<sst xmlns="http://schemas.openxmlformats.org/spreadsheetml/2006/main" count="283" uniqueCount="141">
  <si>
    <t>PIRKIMO SĄLYGŲ PRIEDAS "PASIŪLYMO FORMA"</t>
  </si>
  <si>
    <t>MEDIKAMENTAI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</si>
  <si>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</si>
  <si>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</si>
  <si>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</si>
  <si>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</si>
  <si>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</si>
  <si>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</si>
  <si>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</si>
  <si>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</si>
  <si>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</si>
  <si>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</si>
  <si>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</si>
  <si>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</si>
  <si>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</si>
  <si>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</si>
  <si>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</si>
  <si>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</si>
  <si>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</si>
  <si>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</si>
  <si>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</si>
  <si>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</si>
  <si>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</si>
  <si>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</si>
  <si>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</si>
  <si>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</si>
  <si>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</si>
  <si>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</si>
  <si>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</si>
  <si>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</si>
  <si>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</si>
  <si>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</si>
  <si>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Suma be PVM</t>
  </si>
  <si>
    <t>Taikomas PVM dydis (%)</t>
  </si>
  <si>
    <t>PVM suma</t>
  </si>
  <si>
    <t>Suma su PVM</t>
  </si>
  <si>
    <t>but./amp.</t>
  </si>
  <si>
    <t>4. DALIS</t>
  </si>
  <si>
    <t xml:space="preserve">ARTESUNATE 60 MG </t>
  </si>
  <si>
    <t>4.</t>
  </si>
  <si>
    <t xml:space="preserve">Artesunate 60 mg </t>
  </si>
  <si>
    <t>4.1.</t>
  </si>
  <si>
    <t>amp.</t>
  </si>
  <si>
    <t>9. DALIS</t>
  </si>
  <si>
    <t xml:space="preserve">BOTULIZMO ANTITOKSINAS 500/500/100 IU 10 ML INFUZ TIRP.  </t>
  </si>
  <si>
    <t>9.</t>
  </si>
  <si>
    <t xml:space="preserve">Botulizmo antitoksinas 500/500/100 IU 10 ml infuz tirp.  </t>
  </si>
  <si>
    <t>9.1.</t>
  </si>
  <si>
    <t>fl.</t>
  </si>
  <si>
    <t>12. DALIS</t>
  </si>
  <si>
    <t>CEFOPERAZONAS + SULBAKTAMAS 1000MG/1000MG INJEKCIJOMS</t>
  </si>
  <si>
    <t>12.</t>
  </si>
  <si>
    <t>Cefoperazonas + Sulbaktamas 1000mg/1000mg injekcijoms</t>
  </si>
  <si>
    <t>12.1.</t>
  </si>
  <si>
    <t>13. DALIS</t>
  </si>
  <si>
    <t>CHLORPROMAZINAS 25MG/ML 2 ML</t>
  </si>
  <si>
    <t>13.</t>
  </si>
  <si>
    <t>Chlorpromazinas 25mg/ml 2 ml</t>
  </si>
  <si>
    <t>13.1.</t>
  </si>
  <si>
    <t>18. DALIS</t>
  </si>
  <si>
    <t>DIFTERIJOS ANTITOKSINAS 10000IU 10ML</t>
  </si>
  <si>
    <t>18.</t>
  </si>
  <si>
    <t>Difterijos antitoksinas 10000IU 10ml</t>
  </si>
  <si>
    <t>18.1.</t>
  </si>
  <si>
    <t>25. DALIS</t>
  </si>
  <si>
    <t>FENILEFRINO HIDROCHLORIDAS 10MG/ML 1 ML INJEKCIJOMS</t>
  </si>
  <si>
    <t>25.</t>
  </si>
  <si>
    <t>Fenilefrino hidrochloridas 10mg/ml 1 ml injekcijoms</t>
  </si>
  <si>
    <t>25.1.</t>
  </si>
  <si>
    <t>37. DALIS</t>
  </si>
  <si>
    <t>KETAMINAS 50MG/ML 5ML</t>
  </si>
  <si>
    <t>37.</t>
  </si>
  <si>
    <t>Ketaminas 50mg/ml 5ml</t>
  </si>
  <si>
    <t>37.1.</t>
  </si>
  <si>
    <t>42. DALIS</t>
  </si>
  <si>
    <t>METILPREDNIZOLONAS 500 MG INJEKCIJOMS</t>
  </si>
  <si>
    <t>42.</t>
  </si>
  <si>
    <t>Metilprednizolonas 500 mg injekcijoms</t>
  </si>
  <si>
    <t>42.1.</t>
  </si>
  <si>
    <t>47. DALIS</t>
  </si>
  <si>
    <t>NATRIO CHLORIDAS 7MG/ML, KALIO CHLORIDO, MAGNIO CHLORIDO, PAPRASTŲJŲ AKIŠVIEČIŲ TINKTŪRA, POLISORBATO, NATRIO CHLORIDO, TETRABORATO, DINATRIO EDETATO DIHIDROKSIDO, BENZALKONIO AKIŲ LAŠAI, 10 ML</t>
  </si>
  <si>
    <t>47.</t>
  </si>
  <si>
    <t>Natrio chloridas 7mg/ml, kalio chlorido, magnio chlorido, paprastųjų akišviečių tinktūra, polisorbato, natrio chlorido, tetraborato, dinatrio edetato dihidroksido, benzalkonio akių lašai, 10 ml</t>
  </si>
  <si>
    <t>47.1.</t>
  </si>
  <si>
    <t>Natrio chloridas 7mg/ml, kalio chlorido, magnio chlorido, paprastųjų akišviečių tinktūra, polisorbato, natrio tetraborato, dinatrio edetato dihidroksido, benzalkoniochlorido, akių lašai, 10 ml</t>
  </si>
  <si>
    <t>61. DALIS</t>
  </si>
  <si>
    <t>TIRPALAS ODOS DŪRIMO TESTUI 3ML (±0,5ML) - KVIEČIŲ ŽIEDADULKĖS</t>
  </si>
  <si>
    <t>61.</t>
  </si>
  <si>
    <t>Tirpalas odos dūrimo testui 3ml (±0,5ml) - Kviečių žiedadulkės</t>
  </si>
  <si>
    <t>61.1.</t>
  </si>
  <si>
    <t>62. DALIS</t>
  </si>
  <si>
    <t>TIRPALAS ODOS DŪRIMO TESTUI 3ML (±0,5ML) - RUGIŲ MILTAI</t>
  </si>
  <si>
    <t>62.</t>
  </si>
  <si>
    <t>Tirpalas odos dūrimo testui 3ml (±0,5ml) - Rugių miltai</t>
  </si>
  <si>
    <t>62.1.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</si>
  <si>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</si>
  <si>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</si>
  <si>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</si>
  <si>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</si>
  <si>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</si>
  <si>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</si>
  <si>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</si>
  <si>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</si>
  <si>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</si>
  <si>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</si>
  <si>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</si>
  <si>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</si>
  <si>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</si>
  <si>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</si>
  <si>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</si>
  <si>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</si>
  <si>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</si>
  <si>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</si>
  <si>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</si>
  <si>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</si>
  <si>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8681-3 2024-10-04 10:49:14</t>
  </si>
  <si>
    <r>
      <t xml:space="preserve">Siūlomo produkto pavadinimas, dozė, kiekis pakuotėje, gamintojas. </t>
    </r>
    <r>
      <rPr>
        <b/>
        <sz val="11"/>
        <color theme="5" tint="-0.249977111117893"/>
        <rFont val="Calibri"/>
        <family val="2"/>
        <charset val="186"/>
        <scheme val="minor"/>
      </rPr>
      <t>Būtina pažymėti, kuris vaistas yra  vardinis</t>
    </r>
  </si>
  <si>
    <r>
      <t>Siūlomo produkto pavadinimas, dozė, kiekis pakuotėje, gamintojas.</t>
    </r>
    <r>
      <rPr>
        <b/>
        <sz val="11"/>
        <color theme="5" tint="-0.249977111117893"/>
        <rFont val="Calibri"/>
        <family val="2"/>
        <charset val="186"/>
        <scheme val="minor"/>
      </rPr>
      <t xml:space="preserve"> Būtina pažymėti, kuris vaistas yra  vardinis</t>
    </r>
  </si>
  <si>
    <t>6.  Pasiūlymų formoje būtina palikti tik siūlomas pirkimo dalis. Nepasiūlytas pirkimo dalis būtina IŠTRINTI.</t>
  </si>
  <si>
    <t>Skin Prick Test bottle x 2,5ml + 0,5ml (G206), Inmunotek. S.L. [Vardinis]</t>
  </si>
  <si>
    <t>Skin Prick Test bottle x 2,5ml + 0,5ml (F005), Inmunotek. S.L. [Vardinis]</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</si>
  <si>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</si>
  <si>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</si>
  <si>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</si>
  <si>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</si>
  <si>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</si>
  <si>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</si>
  <si>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</si>
  <si>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</si>
  <si>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21/11/24</t>
  </si>
  <si>
    <t>Širvintų r. sav. 19156</t>
  </si>
  <si>
    <t>Falcigo inj. 120mg/2ml.amp. 2ml N1, Zydus [Vardinis]</t>
  </si>
  <si>
    <t>Antytoksyna botulinowa ABE 500iu+500iu+100iu/ml inj.tirp. 10ml N1, Biomed [Vardinis]</t>
  </si>
  <si>
    <t>ZON-FH 2 powder for inj. 2g N1, Florencia [Vardinis]</t>
  </si>
  <si>
    <t>Klorpromazine 50mg/2ml injekcinis tirpalas 2ml amp. N10, Profarma [Vardinis]</t>
  </si>
  <si>
    <t>Diphtheria Antitoxin 1000 IU/ml 10ml flac. N1, Biological E.Limited [Vardinis]</t>
  </si>
  <si>
    <t>Frenin (Phenylephrine) 10mg/ml amp. 1ml N1, Samarth [Vardinis]</t>
  </si>
  <si>
    <t>Ketamine hydrochloride inj. 50mg/ml 5ml amp. N5, Swiss [Vardinis]</t>
  </si>
  <si>
    <t>Metilprednisolon - BP 500mg milteliai injekciniam tirpalui N10, S.C. Balkan Pharmaceuticals (Vardinis)</t>
  </si>
  <si>
    <t>Ocuflash 7mg/ml akių lašai 10ml N2, Unimed Pharma (Vardinis)</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</si>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</sst>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5" tint="-0.249977111117893"/>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4" borderId="16" xfId="0" applyFont="1" applyFill="1" applyBorder="1" applyAlignment="1">
      <alignment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wrapText="1"/>
    </xf>
    <xf numFmtId="0" fontId="1" fillId="4" borderId="0" xfId="0" applyFont="1" applyFill="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2" borderId="0" xfId="0" applyFont="1" applyFill="1" applyAlignment="1">
      <alignment vertical="center"/>
    </xf>
    <xf numFmtId="0" fontId="2" fillId="4" borderId="16" xfId="0" applyFont="1" applyFill="1" applyBorder="1" applyAlignment="1">
      <alignment vertical="center" wrapText="1"/>
    </xf>
    <xf numFmtId="0" fontId="1" fillId="4" borderId="16" xfId="0" applyFont="1" applyFill="1" applyBorder="1" applyAlignment="1">
      <alignment vertical="center"/>
    </xf>
    <xf numFmtId="0" fontId="2"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0" xfId="0" applyFont="1" applyFill="1" applyAlignment="1" applyProtection="1">
      <alignment vertical="center"/>
      <protection locked="0"/>
    </xf>
    <xf numFmtId="0" fontId="1" fillId="5" borderId="16" xfId="0" applyFont="1" applyFill="1" applyBorder="1" applyAlignment="1" applyProtection="1">
      <alignment vertical="center"/>
      <protection locked="0"/>
    </xf>
    <xf numFmtId="0" fontId="2" fillId="4" borderId="0" xfId="0" applyFont="1" applyFill="1" applyAlignment="1">
      <alignment vertical="center"/>
    </xf>
    <xf numFmtId="0" fontId="2" fillId="2" borderId="0" xfId="0" applyFont="1" applyFill="1" applyAlignment="1">
      <alignment vertical="center"/>
    </xf>
    <xf numFmtId="0" fontId="1" fillId="2" borderId="1" xfId="0" applyFont="1" applyFill="1" applyBorder="1" applyAlignment="1">
      <alignment horizontal="left" vertical="center"/>
    </xf>
    <xf numFmtId="0" fontId="1" fillId="4" borderId="0" xfId="0" applyFont="1" applyFill="1" applyAlignment="1">
      <alignment vertical="center"/>
    </xf>
    <xf numFmtId="0" fontId="2" fillId="2" borderId="0" xfId="0" applyFont="1" applyFill="1" applyAlignment="1">
      <alignment horizontal="center" vertical="center"/>
    </xf>
    <xf numFmtId="0" fontId="1" fillId="7" borderId="0" xfId="0" applyFont="1" applyFill="1"/>
    <xf numFmtId="0" fontId="1" fillId="8" borderId="0" xfId="0" applyFont="1" applyFill="1"/>
    <xf numFmtId="14" fontId="1" fillId="5" borderId="1"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5"/>
  <sheetViews>
    <sheetView tabSelected="1" topLeftCell="A8" workbookViewId="0">
      <selection activeCell="F174" sqref="F174"/>
    </sheetView>
  </sheetViews>
  <sheetFormatPr defaultColWidth="10.8984375" defaultRowHeight="14.4" x14ac:dyDescent="0.3"/>
  <cols>
    <col min="1" max="1" width="9.09765625" style="18" customWidth="1"/>
    <col min="2" max="2" width="60.19921875" style="18" customWidth="1"/>
    <col min="3" max="3" width="11.69921875" style="18" customWidth="1"/>
    <col min="4" max="4" width="12.8984375" style="18" customWidth="1"/>
    <col min="5" max="5" width="18.59765625" style="18" customWidth="1"/>
    <col min="6" max="6" width="18" style="18" customWidth="1"/>
    <col min="7" max="7" width="39.09765625" style="9" customWidth="1"/>
    <col min="8" max="8" width="26.5" style="1" customWidth="1"/>
    <col min="9" max="15" width="25" style="1" customWidth="1"/>
    <col min="16" max="16" width="10.8984375" style="1" customWidth="1"/>
    <col min="17" max="16384" width="10.8984375" style="1"/>
  </cols>
  <sheetData>
    <row r="2" spans="1:6" x14ac:dyDescent="0.3">
      <c r="A2" s="25" t="s">
        <v>0</v>
      </c>
      <c r="B2" s="26"/>
    </row>
    <row r="3" spans="1:6" x14ac:dyDescent="0.3">
      <c r="B3" s="29"/>
    </row>
    <row r="4" spans="1:6" x14ac:dyDescent="0.3">
      <c r="A4" s="25" t="s">
        <v>1</v>
      </c>
      <c r="B4" s="26"/>
    </row>
    <row r="5" spans="1:6" x14ac:dyDescent="0.3">
      <c r="A5" s="26"/>
      <c r="B5" s="26"/>
    </row>
    <row r="6" spans="1:6" x14ac:dyDescent="0.3">
      <c r="A6" s="18" t="s">
        <v>2</v>
      </c>
      <c r="B6" s="25" t="s">
        <v>3</v>
      </c>
    </row>
    <row r="7" spans="1:6" x14ac:dyDescent="0.3">
      <c r="B7" s="26"/>
    </row>
    <row r="8" spans="1:6" x14ac:dyDescent="0.3">
      <c r="A8" s="27" t="s">
        <v>4</v>
      </c>
      <c r="B8" s="32">
        <v>45617</v>
      </c>
    </row>
    <row r="9" spans="1:6" x14ac:dyDescent="0.3">
      <c r="A9" s="27" t="s">
        <v>5</v>
      </c>
      <c r="B9" s="33" t="s">
        <v>129</v>
      </c>
    </row>
    <row r="10" spans="1:6" x14ac:dyDescent="0.3">
      <c r="A10" s="27" t="s">
        <v>6</v>
      </c>
      <c r="B10" s="34" t="s">
        <v>130</v>
      </c>
    </row>
    <row r="12" spans="1:6" ht="15.6" x14ac:dyDescent="0.3">
      <c r="A12" s="39" t="s">
        <v>7</v>
      </c>
      <c r="B12" s="40"/>
      <c r="C12" s="36" t="s">
        <v>121</v>
      </c>
      <c r="D12" s="37"/>
      <c r="E12" s="37"/>
      <c r="F12" s="38"/>
    </row>
    <row r="13" spans="1:6" ht="15.9" customHeight="1" x14ac:dyDescent="0.3">
      <c r="A13" s="44" t="s">
        <v>8</v>
      </c>
      <c r="B13" s="45"/>
      <c r="C13" s="36">
        <v>174443844</v>
      </c>
      <c r="D13" s="37"/>
      <c r="E13" s="37"/>
      <c r="F13" s="38"/>
    </row>
    <row r="14" spans="1:6" ht="15.9" customHeight="1" x14ac:dyDescent="0.3">
      <c r="A14" s="44" t="s">
        <v>9</v>
      </c>
      <c r="B14" s="45"/>
      <c r="C14" s="36" t="s">
        <v>122</v>
      </c>
      <c r="D14" s="37"/>
      <c r="E14" s="37"/>
      <c r="F14" s="38"/>
    </row>
    <row r="15" spans="1:6" ht="15.9" customHeight="1" x14ac:dyDescent="0.3">
      <c r="A15" s="39" t="s">
        <v>10</v>
      </c>
      <c r="B15" s="40"/>
      <c r="C15" s="36" t="s">
        <v>123</v>
      </c>
      <c r="D15" s="37"/>
      <c r="E15" s="37"/>
      <c r="F15" s="38"/>
    </row>
    <row r="16" spans="1:6" ht="63" customHeight="1" x14ac:dyDescent="0.3">
      <c r="A16" s="48" t="s">
        <v>11</v>
      </c>
      <c r="B16" s="45"/>
      <c r="C16" s="36" t="s">
        <v>124</v>
      </c>
      <c r="D16" s="37"/>
      <c r="E16" s="37"/>
      <c r="F16" s="38"/>
    </row>
    <row r="17" spans="1:7" ht="15.9" customHeight="1" x14ac:dyDescent="0.3">
      <c r="A17" s="39" t="s">
        <v>12</v>
      </c>
      <c r="B17" s="40"/>
      <c r="C17" s="36" t="s">
        <v>125</v>
      </c>
      <c r="D17" s="37"/>
      <c r="E17" s="37"/>
      <c r="F17" s="38"/>
    </row>
    <row r="18" spans="1:7" ht="15.9" customHeight="1" x14ac:dyDescent="0.3">
      <c r="A18" s="39" t="s">
        <v>13</v>
      </c>
      <c r="B18" s="40"/>
      <c r="C18" s="36" t="s">
        <v>126</v>
      </c>
      <c r="D18" s="37"/>
      <c r="E18" s="37"/>
      <c r="F18" s="38"/>
    </row>
    <row r="19" spans="1:7" ht="48" customHeight="1" x14ac:dyDescent="0.3">
      <c r="A19" s="39" t="s">
        <v>14</v>
      </c>
      <c r="B19" s="40"/>
      <c r="C19" s="36" t="s">
        <v>127</v>
      </c>
      <c r="D19" s="37"/>
      <c r="E19" s="37"/>
      <c r="F19" s="38"/>
    </row>
    <row r="20" spans="1:7" ht="54.9" customHeight="1" x14ac:dyDescent="0.3">
      <c r="A20" s="39" t="s">
        <v>15</v>
      </c>
      <c r="B20" s="40"/>
      <c r="C20" s="36" t="s">
        <v>128</v>
      </c>
      <c r="D20" s="37"/>
      <c r="E20" s="37"/>
      <c r="F20" s="38"/>
    </row>
    <row r="21" spans="1:7" ht="71.099999999999994" customHeight="1" x14ac:dyDescent="0.3">
      <c r="A21" s="41" t="s">
        <v>16</v>
      </c>
      <c r="B21" s="42"/>
      <c r="C21" s="46"/>
      <c r="D21" s="47"/>
      <c r="E21" s="47"/>
      <c r="F21" s="47"/>
      <c r="G21" s="15" t="str">
        <f>IF((SUMPRODUCT(--(C21=""))&gt;0), "Privaloma užpildyti, kai taikomi pašalinimo pagrindai", "")</f>
        <v>Privaloma užpildyti, kai taikomi pašalinimo pagrindai</v>
      </c>
    </row>
    <row r="22" spans="1:7" ht="18" customHeight="1" x14ac:dyDescent="0.3">
      <c r="A22" s="2"/>
      <c r="B22" s="2"/>
      <c r="C22" s="3"/>
      <c r="D22" s="3"/>
      <c r="E22" s="3"/>
      <c r="F22" s="3"/>
    </row>
    <row r="23" spans="1:7" x14ac:dyDescent="0.3">
      <c r="A23" s="49"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2.1" customHeight="1" x14ac:dyDescent="0.3">
      <c r="A28" s="43" t="s">
        <v>22</v>
      </c>
      <c r="B28" s="35"/>
      <c r="C28" s="35"/>
      <c r="D28" s="35"/>
      <c r="E28" s="35"/>
      <c r="F28" s="35"/>
    </row>
    <row r="29" spans="1:7" x14ac:dyDescent="0.3">
      <c r="A29" s="35" t="s">
        <v>23</v>
      </c>
      <c r="B29" s="35"/>
      <c r="C29" s="35"/>
      <c r="D29" s="35"/>
      <c r="E29" s="35"/>
      <c r="F29" s="35"/>
    </row>
    <row r="30" spans="1:7" x14ac:dyDescent="0.3">
      <c r="A30" s="28" t="s">
        <v>24</v>
      </c>
      <c r="D30" s="23"/>
    </row>
    <row r="31" spans="1:7" x14ac:dyDescent="0.3">
      <c r="A31" s="30" t="s">
        <v>118</v>
      </c>
      <c r="B31" s="31"/>
    </row>
    <row r="32" spans="1:7" x14ac:dyDescent="0.3">
      <c r="A32" s="25"/>
      <c r="B32" s="25"/>
    </row>
    <row r="36" spans="1:7" x14ac:dyDescent="0.3">
      <c r="A36" s="25" t="s">
        <v>37</v>
      </c>
      <c r="B36" s="25" t="s">
        <v>38</v>
      </c>
    </row>
    <row r="38" spans="1:7" x14ac:dyDescent="0.3">
      <c r="A38" s="25" t="s">
        <v>25</v>
      </c>
    </row>
    <row r="39" spans="1:7" ht="43.2" x14ac:dyDescent="0.3">
      <c r="A39" s="21" t="s">
        <v>26</v>
      </c>
      <c r="B39" s="21" t="s">
        <v>27</v>
      </c>
      <c r="C39" s="21" t="s">
        <v>28</v>
      </c>
      <c r="D39" s="21" t="s">
        <v>29</v>
      </c>
      <c r="E39" s="21" t="s">
        <v>30</v>
      </c>
      <c r="F39" s="21" t="s">
        <v>31</v>
      </c>
      <c r="G39" s="14" t="s">
        <v>117</v>
      </c>
    </row>
    <row r="40" spans="1:7" x14ac:dyDescent="0.3">
      <c r="A40" s="21" t="s">
        <v>39</v>
      </c>
      <c r="B40" s="21" t="s">
        <v>40</v>
      </c>
      <c r="C40" s="20"/>
      <c r="D40" s="20"/>
      <c r="E40" s="20"/>
      <c r="F40" s="20"/>
      <c r="G40" s="16"/>
    </row>
    <row r="41" spans="1:7" ht="28.8" x14ac:dyDescent="0.3">
      <c r="A41" s="20" t="s">
        <v>41</v>
      </c>
      <c r="B41" s="20" t="s">
        <v>40</v>
      </c>
      <c r="C41" s="20">
        <v>30</v>
      </c>
      <c r="D41" s="20" t="s">
        <v>42</v>
      </c>
      <c r="E41" s="22">
        <v>88</v>
      </c>
      <c r="F41" s="20">
        <f>IF(ISBLANK(E41),"", PRODUCT(C41,E41))</f>
        <v>2640</v>
      </c>
      <c r="G41" s="17" t="s">
        <v>131</v>
      </c>
    </row>
    <row r="42" spans="1:7" x14ac:dyDescent="0.3">
      <c r="E42" s="21" t="s">
        <v>32</v>
      </c>
      <c r="F42" s="21">
        <f>IF(F41="","",ROUND(SUM(F41:F41),2))</f>
        <v>2640</v>
      </c>
      <c r="G42" s="15" t="str">
        <f>IF(F41="","Neužpildytos visos objektų kainos","")</f>
        <v/>
      </c>
    </row>
    <row r="43" spans="1:7" x14ac:dyDescent="0.3">
      <c r="C43" s="21" t="s">
        <v>33</v>
      </c>
      <c r="D43" s="24">
        <v>5</v>
      </c>
      <c r="E43" s="21" t="s">
        <v>34</v>
      </c>
      <c r="F43" s="21">
        <f>IF(OR(F42="",D43=""),"", ROUND(PRODUCT(D43,F42)/100,2))</f>
        <v>132</v>
      </c>
      <c r="G43" s="15" t="str">
        <f>IF(D43="", "Nurodykite taikomą PVM dydį", "")</f>
        <v/>
      </c>
    </row>
    <row r="44" spans="1:7" x14ac:dyDescent="0.3">
      <c r="E44" s="21" t="s">
        <v>35</v>
      </c>
      <c r="F44" s="21">
        <f>IF(ISBLANK(F43), "", ROUND(SUM(F42:F43),2))</f>
        <v>2772</v>
      </c>
    </row>
    <row r="47" spans="1:7" x14ac:dyDescent="0.3">
      <c r="A47" s="25" t="s">
        <v>43</v>
      </c>
      <c r="B47" s="25" t="s">
        <v>44</v>
      </c>
    </row>
    <row r="49" spans="1:7" x14ac:dyDescent="0.3">
      <c r="A49" s="25" t="s">
        <v>25</v>
      </c>
    </row>
    <row r="50" spans="1:7" ht="43.2" x14ac:dyDescent="0.3">
      <c r="A50" s="21" t="s">
        <v>26</v>
      </c>
      <c r="B50" s="21" t="s">
        <v>27</v>
      </c>
      <c r="C50" s="21" t="s">
        <v>28</v>
      </c>
      <c r="D50" s="21" t="s">
        <v>29</v>
      </c>
      <c r="E50" s="21" t="s">
        <v>30</v>
      </c>
      <c r="F50" s="21" t="s">
        <v>31</v>
      </c>
      <c r="G50" s="14" t="s">
        <v>116</v>
      </c>
    </row>
    <row r="51" spans="1:7" x14ac:dyDescent="0.3">
      <c r="A51" s="21" t="s">
        <v>45</v>
      </c>
      <c r="B51" s="21" t="s">
        <v>46</v>
      </c>
      <c r="C51" s="20"/>
      <c r="D51" s="20"/>
      <c r="E51" s="20"/>
      <c r="F51" s="20"/>
      <c r="G51" s="16"/>
    </row>
    <row r="52" spans="1:7" ht="43.2" x14ac:dyDescent="0.3">
      <c r="A52" s="20" t="s">
        <v>47</v>
      </c>
      <c r="B52" s="20" t="s">
        <v>46</v>
      </c>
      <c r="C52" s="20">
        <v>10</v>
      </c>
      <c r="D52" s="20" t="s">
        <v>48</v>
      </c>
      <c r="E52" s="22">
        <v>2650</v>
      </c>
      <c r="F52" s="20">
        <f>IF(ISBLANK(E52),"", PRODUCT(C52,E52))</f>
        <v>26500</v>
      </c>
      <c r="G52" s="17" t="s">
        <v>132</v>
      </c>
    </row>
    <row r="53" spans="1:7" x14ac:dyDescent="0.3">
      <c r="E53" s="21" t="s">
        <v>32</v>
      </c>
      <c r="F53" s="21">
        <f>IF(F52="","",ROUND(SUM(F52:F52),2))</f>
        <v>26500</v>
      </c>
      <c r="G53" s="15" t="str">
        <f>IF(F52="","Neužpildytos visos objektų kainos","")</f>
        <v/>
      </c>
    </row>
    <row r="54" spans="1:7" x14ac:dyDescent="0.3">
      <c r="C54" s="21" t="s">
        <v>33</v>
      </c>
      <c r="D54" s="24">
        <v>5</v>
      </c>
      <c r="E54" s="21" t="s">
        <v>34</v>
      </c>
      <c r="F54" s="21">
        <f>IF(OR(F53="",D54=""),"", ROUND(PRODUCT(D54,F53)/100,2))</f>
        <v>1325</v>
      </c>
      <c r="G54" s="15" t="str">
        <f>IF(D54="", "Nurodykite taikomą PVM dydį", "")</f>
        <v/>
      </c>
    </row>
    <row r="55" spans="1:7" x14ac:dyDescent="0.3">
      <c r="E55" s="21" t="s">
        <v>35</v>
      </c>
      <c r="F55" s="21">
        <f>IF(ISBLANK(F54), "", ROUND(SUM(F53:F54),2))</f>
        <v>27825</v>
      </c>
    </row>
    <row r="60" spans="1:7" x14ac:dyDescent="0.3">
      <c r="A60" s="25" t="s">
        <v>49</v>
      </c>
      <c r="B60" s="25" t="s">
        <v>50</v>
      </c>
    </row>
    <row r="62" spans="1:7" x14ac:dyDescent="0.3">
      <c r="A62" s="25" t="s">
        <v>25</v>
      </c>
    </row>
    <row r="63" spans="1:7" ht="43.2" x14ac:dyDescent="0.3">
      <c r="A63" s="21" t="s">
        <v>26</v>
      </c>
      <c r="B63" s="21" t="s">
        <v>27</v>
      </c>
      <c r="C63" s="21" t="s">
        <v>28</v>
      </c>
      <c r="D63" s="21" t="s">
        <v>29</v>
      </c>
      <c r="E63" s="21" t="s">
        <v>30</v>
      </c>
      <c r="F63" s="21" t="s">
        <v>31</v>
      </c>
      <c r="G63" s="14" t="s">
        <v>116</v>
      </c>
    </row>
    <row r="64" spans="1:7" x14ac:dyDescent="0.3">
      <c r="A64" s="21" t="s">
        <v>51</v>
      </c>
      <c r="B64" s="21" t="s">
        <v>52</v>
      </c>
      <c r="C64" s="20"/>
      <c r="D64" s="20"/>
      <c r="E64" s="20"/>
      <c r="F64" s="20"/>
      <c r="G64" s="16"/>
    </row>
    <row r="65" spans="1:7" ht="28.8" x14ac:dyDescent="0.3">
      <c r="A65" s="20" t="s">
        <v>53</v>
      </c>
      <c r="B65" s="20" t="s">
        <v>52</v>
      </c>
      <c r="C65" s="20">
        <v>400</v>
      </c>
      <c r="D65" s="20" t="s">
        <v>36</v>
      </c>
      <c r="E65" s="22">
        <v>17</v>
      </c>
      <c r="F65" s="20">
        <f>IF(ISBLANK(E65),"", PRODUCT(C65,E65))</f>
        <v>6800</v>
      </c>
      <c r="G65" s="17" t="s">
        <v>133</v>
      </c>
    </row>
    <row r="66" spans="1:7" x14ac:dyDescent="0.3">
      <c r="E66" s="21" t="s">
        <v>32</v>
      </c>
      <c r="F66" s="21">
        <f>IF(F65="","",ROUND(SUM(F65:F65),2))</f>
        <v>6800</v>
      </c>
      <c r="G66" s="15" t="str">
        <f>IF(F65="","Neužpildytos visos objektų kainos","")</f>
        <v/>
      </c>
    </row>
    <row r="67" spans="1:7" x14ac:dyDescent="0.3">
      <c r="C67" s="21" t="s">
        <v>33</v>
      </c>
      <c r="D67" s="24">
        <v>5</v>
      </c>
      <c r="E67" s="21" t="s">
        <v>34</v>
      </c>
      <c r="F67" s="21">
        <f>IF(OR(F66="",D67=""),"", ROUND(PRODUCT(D67,F66)/100,2))</f>
        <v>340</v>
      </c>
      <c r="G67" s="15" t="str">
        <f>IF(D67="", "Nurodykite taikomą PVM dydį", "")</f>
        <v/>
      </c>
    </row>
    <row r="68" spans="1:7" x14ac:dyDescent="0.3">
      <c r="E68" s="21" t="s">
        <v>35</v>
      </c>
      <c r="F68" s="21">
        <f>IF(ISBLANK(F67), "", ROUND(SUM(F66:F67),2))</f>
        <v>7140</v>
      </c>
    </row>
    <row r="72" spans="1:7" x14ac:dyDescent="0.3">
      <c r="A72" s="25" t="s">
        <v>54</v>
      </c>
      <c r="B72" s="25" t="s">
        <v>55</v>
      </c>
    </row>
    <row r="74" spans="1:7" x14ac:dyDescent="0.3">
      <c r="A74" s="25" t="s">
        <v>25</v>
      </c>
    </row>
    <row r="75" spans="1:7" ht="43.2" x14ac:dyDescent="0.3">
      <c r="A75" s="21" t="s">
        <v>26</v>
      </c>
      <c r="B75" s="21" t="s">
        <v>27</v>
      </c>
      <c r="C75" s="21" t="s">
        <v>28</v>
      </c>
      <c r="D75" s="21" t="s">
        <v>29</v>
      </c>
      <c r="E75" s="21" t="s">
        <v>30</v>
      </c>
      <c r="F75" s="21" t="s">
        <v>31</v>
      </c>
      <c r="G75" s="14" t="s">
        <v>116</v>
      </c>
    </row>
    <row r="76" spans="1:7" x14ac:dyDescent="0.3">
      <c r="A76" s="21" t="s">
        <v>56</v>
      </c>
      <c r="B76" s="21" t="s">
        <v>57</v>
      </c>
      <c r="C76" s="20"/>
      <c r="D76" s="20"/>
      <c r="E76" s="20"/>
      <c r="F76" s="20"/>
      <c r="G76" s="16"/>
    </row>
    <row r="77" spans="1:7" ht="28.8" x14ac:dyDescent="0.3">
      <c r="A77" s="20" t="s">
        <v>58</v>
      </c>
      <c r="B77" s="20" t="s">
        <v>57</v>
      </c>
      <c r="C77" s="20">
        <v>360</v>
      </c>
      <c r="D77" s="20" t="s">
        <v>42</v>
      </c>
      <c r="E77" s="22">
        <v>3.55</v>
      </c>
      <c r="F77" s="20">
        <f>IF(ISBLANK(E77),"", PRODUCT(C77,E77))</f>
        <v>1278</v>
      </c>
      <c r="G77" s="17" t="s">
        <v>134</v>
      </c>
    </row>
    <row r="78" spans="1:7" x14ac:dyDescent="0.3">
      <c r="E78" s="21" t="s">
        <v>32</v>
      </c>
      <c r="F78" s="21">
        <f>IF(F77="","",ROUND(SUM(F77:F77),2))</f>
        <v>1278</v>
      </c>
      <c r="G78" s="15" t="str">
        <f>IF(F77="","Neužpildytos visos objektų kainos","")</f>
        <v/>
      </c>
    </row>
    <row r="79" spans="1:7" x14ac:dyDescent="0.3">
      <c r="C79" s="21" t="s">
        <v>33</v>
      </c>
      <c r="D79" s="24">
        <v>5</v>
      </c>
      <c r="E79" s="21" t="s">
        <v>34</v>
      </c>
      <c r="F79" s="21">
        <f>IF(OR(F78="",D79=""),"", ROUND(PRODUCT(D79,F78)/100,2))</f>
        <v>63.9</v>
      </c>
      <c r="G79" s="15" t="str">
        <f>IF(D79="", "Nurodykite taikomą PVM dydį", "")</f>
        <v/>
      </c>
    </row>
    <row r="80" spans="1:7" x14ac:dyDescent="0.3">
      <c r="E80" s="21" t="s">
        <v>35</v>
      </c>
      <c r="F80" s="21">
        <f>IF(ISBLANK(F79), "", ROUND(SUM(F78:F79),2))</f>
        <v>1341.9</v>
      </c>
    </row>
    <row r="84" spans="1:7" x14ac:dyDescent="0.3">
      <c r="A84" s="25" t="s">
        <v>59</v>
      </c>
      <c r="B84" s="25" t="s">
        <v>60</v>
      </c>
    </row>
    <row r="86" spans="1:7" x14ac:dyDescent="0.3">
      <c r="A86" s="25" t="s">
        <v>25</v>
      </c>
    </row>
    <row r="87" spans="1:7" ht="43.2" x14ac:dyDescent="0.3">
      <c r="A87" s="21" t="s">
        <v>26</v>
      </c>
      <c r="B87" s="21" t="s">
        <v>27</v>
      </c>
      <c r="C87" s="21" t="s">
        <v>28</v>
      </c>
      <c r="D87" s="21" t="s">
        <v>29</v>
      </c>
      <c r="E87" s="21" t="s">
        <v>30</v>
      </c>
      <c r="F87" s="21" t="s">
        <v>31</v>
      </c>
      <c r="G87" s="14" t="s">
        <v>116</v>
      </c>
    </row>
    <row r="88" spans="1:7" x14ac:dyDescent="0.3">
      <c r="A88" s="21" t="s">
        <v>61</v>
      </c>
      <c r="B88" s="21" t="s">
        <v>62</v>
      </c>
      <c r="C88" s="20"/>
      <c r="D88" s="20"/>
      <c r="E88" s="20"/>
      <c r="F88" s="20"/>
      <c r="G88" s="16"/>
    </row>
    <row r="89" spans="1:7" ht="28.8" x14ac:dyDescent="0.3">
      <c r="A89" s="20" t="s">
        <v>63</v>
      </c>
      <c r="B89" s="20" t="s">
        <v>62</v>
      </c>
      <c r="C89" s="20">
        <v>10</v>
      </c>
      <c r="D89" s="20" t="s">
        <v>48</v>
      </c>
      <c r="E89" s="22">
        <v>133</v>
      </c>
      <c r="F89" s="20">
        <f>IF(ISBLANK(E89),"", PRODUCT(C89,E89))</f>
        <v>1330</v>
      </c>
      <c r="G89" s="17" t="s">
        <v>135</v>
      </c>
    </row>
    <row r="90" spans="1:7" x14ac:dyDescent="0.3">
      <c r="E90" s="21" t="s">
        <v>32</v>
      </c>
      <c r="F90" s="21">
        <f>IF(F89="","",ROUND(SUM(F89:F89),2))</f>
        <v>1330</v>
      </c>
      <c r="G90" s="15" t="str">
        <f>IF(F89="","Neužpildytos visos objektų kainos","")</f>
        <v/>
      </c>
    </row>
    <row r="91" spans="1:7" x14ac:dyDescent="0.3">
      <c r="C91" s="21" t="s">
        <v>33</v>
      </c>
      <c r="D91" s="24">
        <v>5</v>
      </c>
      <c r="E91" s="21" t="s">
        <v>34</v>
      </c>
      <c r="F91" s="21">
        <f>IF(OR(F90="",D91=""),"", ROUND(PRODUCT(D91,F90)/100,2))</f>
        <v>66.5</v>
      </c>
      <c r="G91" s="15" t="str">
        <f>IF(D91="", "Nurodykite taikomą PVM dydį", "")</f>
        <v/>
      </c>
    </row>
    <row r="92" spans="1:7" x14ac:dyDescent="0.3">
      <c r="E92" s="21" t="s">
        <v>35</v>
      </c>
      <c r="F92" s="21">
        <f>IF(ISBLANK(F91), "", ROUND(SUM(F90:F91),2))</f>
        <v>1396.5</v>
      </c>
    </row>
    <row r="98" spans="1:7" x14ac:dyDescent="0.3">
      <c r="A98" s="25" t="s">
        <v>64</v>
      </c>
      <c r="B98" s="25" t="s">
        <v>65</v>
      </c>
    </row>
    <row r="100" spans="1:7" x14ac:dyDescent="0.3">
      <c r="A100" s="25" t="s">
        <v>25</v>
      </c>
    </row>
    <row r="101" spans="1:7" ht="43.2" x14ac:dyDescent="0.3">
      <c r="A101" s="21" t="s">
        <v>26</v>
      </c>
      <c r="B101" s="21" t="s">
        <v>27</v>
      </c>
      <c r="C101" s="21" t="s">
        <v>28</v>
      </c>
      <c r="D101" s="21" t="s">
        <v>29</v>
      </c>
      <c r="E101" s="21" t="s">
        <v>30</v>
      </c>
      <c r="F101" s="21" t="s">
        <v>31</v>
      </c>
      <c r="G101" s="14" t="s">
        <v>116</v>
      </c>
    </row>
    <row r="102" spans="1:7" x14ac:dyDescent="0.3">
      <c r="A102" s="21" t="s">
        <v>66</v>
      </c>
      <c r="B102" s="21" t="s">
        <v>67</v>
      </c>
      <c r="C102" s="20"/>
      <c r="D102" s="20"/>
      <c r="E102" s="20"/>
      <c r="F102" s="20"/>
      <c r="G102" s="16"/>
    </row>
    <row r="103" spans="1:7" ht="28.8" x14ac:dyDescent="0.3">
      <c r="A103" s="20" t="s">
        <v>68</v>
      </c>
      <c r="B103" s="20" t="s">
        <v>67</v>
      </c>
      <c r="C103" s="20">
        <v>200</v>
      </c>
      <c r="D103" s="20" t="s">
        <v>42</v>
      </c>
      <c r="E103" s="22">
        <v>11</v>
      </c>
      <c r="F103" s="20">
        <f>IF(ISBLANK(E103),"", PRODUCT(C103,E103))</f>
        <v>2200</v>
      </c>
      <c r="G103" s="17" t="s">
        <v>136</v>
      </c>
    </row>
    <row r="104" spans="1:7" x14ac:dyDescent="0.3">
      <c r="E104" s="21" t="s">
        <v>32</v>
      </c>
      <c r="F104" s="21">
        <f>IF(F103="","",ROUND(SUM(F103:F103),2))</f>
        <v>2200</v>
      </c>
      <c r="G104" s="15" t="str">
        <f>IF(F103="","Neužpildytos visos objektų kainos","")</f>
        <v/>
      </c>
    </row>
    <row r="105" spans="1:7" x14ac:dyDescent="0.3">
      <c r="C105" s="21" t="s">
        <v>33</v>
      </c>
      <c r="D105" s="24">
        <v>5</v>
      </c>
      <c r="E105" s="21" t="s">
        <v>34</v>
      </c>
      <c r="F105" s="21">
        <f>IF(OR(F104="",D105=""),"", ROUND(PRODUCT(D105,F104)/100,2))</f>
        <v>110</v>
      </c>
      <c r="G105" s="15" t="str">
        <f>IF(D105="", "Nurodykite taikomą PVM dydį", "")</f>
        <v/>
      </c>
    </row>
    <row r="106" spans="1:7" x14ac:dyDescent="0.3">
      <c r="E106" s="21" t="s">
        <v>35</v>
      </c>
      <c r="F106" s="21">
        <f>IF(ISBLANK(F105), "", ROUND(SUM(F104:F105),2))</f>
        <v>2310</v>
      </c>
    </row>
    <row r="110" spans="1:7" x14ac:dyDescent="0.3">
      <c r="A110" s="25" t="s">
        <v>69</v>
      </c>
      <c r="B110" s="25" t="s">
        <v>70</v>
      </c>
    </row>
    <row r="112" spans="1:7" x14ac:dyDescent="0.3">
      <c r="A112" s="25" t="s">
        <v>25</v>
      </c>
    </row>
    <row r="113" spans="1:7" ht="43.2" x14ac:dyDescent="0.3">
      <c r="A113" s="21" t="s">
        <v>26</v>
      </c>
      <c r="B113" s="21" t="s">
        <v>27</v>
      </c>
      <c r="C113" s="21" t="s">
        <v>28</v>
      </c>
      <c r="D113" s="21" t="s">
        <v>29</v>
      </c>
      <c r="E113" s="21" t="s">
        <v>30</v>
      </c>
      <c r="F113" s="21" t="s">
        <v>31</v>
      </c>
      <c r="G113" s="14" t="s">
        <v>116</v>
      </c>
    </row>
    <row r="114" spans="1:7" x14ac:dyDescent="0.3">
      <c r="A114" s="21" t="s">
        <v>71</v>
      </c>
      <c r="B114" s="21" t="s">
        <v>72</v>
      </c>
      <c r="C114" s="20"/>
      <c r="D114" s="20"/>
      <c r="E114" s="20"/>
      <c r="F114" s="20"/>
      <c r="G114" s="16"/>
    </row>
    <row r="115" spans="1:7" ht="28.8" x14ac:dyDescent="0.3">
      <c r="A115" s="20" t="s">
        <v>73</v>
      </c>
      <c r="B115" s="20" t="s">
        <v>72</v>
      </c>
      <c r="C115" s="20">
        <v>350</v>
      </c>
      <c r="D115" s="20" t="s">
        <v>42</v>
      </c>
      <c r="E115" s="22">
        <v>14.88</v>
      </c>
      <c r="F115" s="20">
        <f>IF(ISBLANK(E115),"", PRODUCT(C115,E115))</f>
        <v>5208</v>
      </c>
      <c r="G115" s="17" t="s">
        <v>137</v>
      </c>
    </row>
    <row r="116" spans="1:7" x14ac:dyDescent="0.3">
      <c r="E116" s="21" t="s">
        <v>32</v>
      </c>
      <c r="F116" s="21">
        <f>IF(F115="","",ROUND(SUM(F115:F115),2))</f>
        <v>5208</v>
      </c>
      <c r="G116" s="15" t="str">
        <f>IF(F115="","Neužpildytos visos objektų kainos","")</f>
        <v/>
      </c>
    </row>
    <row r="117" spans="1:7" x14ac:dyDescent="0.3">
      <c r="C117" s="21" t="s">
        <v>33</v>
      </c>
      <c r="D117" s="24">
        <v>5</v>
      </c>
      <c r="E117" s="21" t="s">
        <v>34</v>
      </c>
      <c r="F117" s="21">
        <f>IF(OR(F116="",D117=""),"", ROUND(PRODUCT(D117,F116)/100,2))</f>
        <v>260.39999999999998</v>
      </c>
      <c r="G117" s="15" t="str">
        <f>IF(D117="", "Nurodykite taikomą PVM dydį", "")</f>
        <v/>
      </c>
    </row>
    <row r="118" spans="1:7" x14ac:dyDescent="0.3">
      <c r="E118" s="21" t="s">
        <v>35</v>
      </c>
      <c r="F118" s="21">
        <f>IF(ISBLANK(F117), "", ROUND(SUM(F116:F117),2))</f>
        <v>5468.4</v>
      </c>
    </row>
    <row r="123" spans="1:7" x14ac:dyDescent="0.3">
      <c r="A123" s="25" t="s">
        <v>74</v>
      </c>
      <c r="B123" s="25" t="s">
        <v>75</v>
      </c>
    </row>
    <row r="125" spans="1:7" x14ac:dyDescent="0.3">
      <c r="A125" s="25" t="s">
        <v>25</v>
      </c>
    </row>
    <row r="126" spans="1:7" ht="43.2" x14ac:dyDescent="0.3">
      <c r="A126" s="21" t="s">
        <v>26</v>
      </c>
      <c r="B126" s="21" t="s">
        <v>27</v>
      </c>
      <c r="C126" s="21" t="s">
        <v>28</v>
      </c>
      <c r="D126" s="21" t="s">
        <v>29</v>
      </c>
      <c r="E126" s="21" t="s">
        <v>30</v>
      </c>
      <c r="F126" s="21" t="s">
        <v>31</v>
      </c>
      <c r="G126" s="14" t="s">
        <v>117</v>
      </c>
    </row>
    <row r="127" spans="1:7" x14ac:dyDescent="0.3">
      <c r="A127" s="21" t="s">
        <v>76</v>
      </c>
      <c r="B127" s="21" t="s">
        <v>77</v>
      </c>
      <c r="C127" s="20"/>
      <c r="D127" s="20"/>
      <c r="E127" s="20"/>
      <c r="F127" s="20"/>
      <c r="G127" s="16"/>
    </row>
    <row r="128" spans="1:7" ht="28.8" x14ac:dyDescent="0.3">
      <c r="A128" s="20" t="s">
        <v>78</v>
      </c>
      <c r="B128" s="20" t="s">
        <v>77</v>
      </c>
      <c r="C128" s="20">
        <v>10</v>
      </c>
      <c r="D128" s="20" t="s">
        <v>36</v>
      </c>
      <c r="E128" s="22">
        <v>42</v>
      </c>
      <c r="F128" s="20">
        <f>IF(ISBLANK(E128),"", PRODUCT(C128,E128))</f>
        <v>420</v>
      </c>
      <c r="G128" s="17" t="s">
        <v>138</v>
      </c>
    </row>
    <row r="129" spans="1:7" x14ac:dyDescent="0.3">
      <c r="E129" s="21" t="s">
        <v>32</v>
      </c>
      <c r="F129" s="21">
        <f>IF(F128="","",ROUND(SUM(F128:F128),2))</f>
        <v>420</v>
      </c>
      <c r="G129" s="15" t="str">
        <f>IF(F128="","Neužpildytos visos objektų kainos","")</f>
        <v/>
      </c>
    </row>
    <row r="130" spans="1:7" x14ac:dyDescent="0.3">
      <c r="C130" s="21" t="s">
        <v>33</v>
      </c>
      <c r="D130" s="24">
        <v>5</v>
      </c>
      <c r="E130" s="21" t="s">
        <v>34</v>
      </c>
      <c r="F130" s="21">
        <f>IF(OR(F129="",D130=""),"", ROUND(PRODUCT(D130,F129)/100,2))</f>
        <v>21</v>
      </c>
      <c r="G130" s="15" t="str">
        <f>IF(D130="", "Nurodykite taikomą PVM dydį", "")</f>
        <v/>
      </c>
    </row>
    <row r="131" spans="1:7" x14ac:dyDescent="0.3">
      <c r="E131" s="21" t="s">
        <v>35</v>
      </c>
      <c r="F131" s="21">
        <f>IF(ISBLANK(F130), "", ROUND(SUM(F129:F130),2))</f>
        <v>441</v>
      </c>
    </row>
    <row r="135" spans="1:7" x14ac:dyDescent="0.3">
      <c r="A135" s="25" t="s">
        <v>79</v>
      </c>
      <c r="B135" s="25" t="s">
        <v>80</v>
      </c>
    </row>
    <row r="137" spans="1:7" x14ac:dyDescent="0.3">
      <c r="A137" s="25" t="s">
        <v>25</v>
      </c>
    </row>
    <row r="138" spans="1:7" ht="43.2" x14ac:dyDescent="0.3">
      <c r="A138" s="21" t="s">
        <v>26</v>
      </c>
      <c r="B138" s="21" t="s">
        <v>27</v>
      </c>
      <c r="C138" s="21" t="s">
        <v>28</v>
      </c>
      <c r="D138" s="21" t="s">
        <v>29</v>
      </c>
      <c r="E138" s="21" t="s">
        <v>30</v>
      </c>
      <c r="F138" s="21" t="s">
        <v>31</v>
      </c>
      <c r="G138" s="14" t="s">
        <v>116</v>
      </c>
    </row>
    <row r="139" spans="1:7" ht="43.2" x14ac:dyDescent="0.3">
      <c r="A139" s="21" t="s">
        <v>81</v>
      </c>
      <c r="B139" s="19" t="s">
        <v>82</v>
      </c>
      <c r="C139" s="20"/>
      <c r="D139" s="20"/>
      <c r="E139" s="20"/>
      <c r="F139" s="20"/>
      <c r="G139" s="16"/>
    </row>
    <row r="140" spans="1:7" ht="43.2" x14ac:dyDescent="0.3">
      <c r="A140" s="20" t="s">
        <v>83</v>
      </c>
      <c r="B140" s="10" t="s">
        <v>84</v>
      </c>
      <c r="C140" s="20">
        <v>150</v>
      </c>
      <c r="D140" s="20" t="s">
        <v>48</v>
      </c>
      <c r="E140" s="22">
        <v>1.95</v>
      </c>
      <c r="F140" s="20">
        <f>IF(ISBLANK(E140),"", PRODUCT(C140,E140))</f>
        <v>292.5</v>
      </c>
      <c r="G140" s="17" t="s">
        <v>139</v>
      </c>
    </row>
    <row r="141" spans="1:7" x14ac:dyDescent="0.3">
      <c r="E141" s="21" t="s">
        <v>32</v>
      </c>
      <c r="F141" s="21">
        <f>IF(F140="","",ROUND(SUM(F140:F140),2))</f>
        <v>292.5</v>
      </c>
      <c r="G141" s="15" t="str">
        <f>IF(F140="","Neužpildytos visos objektų kainos","")</f>
        <v/>
      </c>
    </row>
    <row r="142" spans="1:7" x14ac:dyDescent="0.3">
      <c r="C142" s="21" t="s">
        <v>33</v>
      </c>
      <c r="D142" s="24">
        <v>21</v>
      </c>
      <c r="E142" s="21" t="s">
        <v>34</v>
      </c>
      <c r="F142" s="21">
        <f>IF(OR(F141="",D142=""),"", ROUND(PRODUCT(D142,F141)/100,2))</f>
        <v>61.43</v>
      </c>
      <c r="G142" s="15" t="str">
        <f>IF(D142="", "Nurodykite taikomą PVM dydį", "")</f>
        <v/>
      </c>
    </row>
    <row r="143" spans="1:7" x14ac:dyDescent="0.3">
      <c r="E143" s="21" t="s">
        <v>35</v>
      </c>
      <c r="F143" s="21">
        <f>IF(ISBLANK(F142), "", ROUND(SUM(F141:F142),2))</f>
        <v>353.93</v>
      </c>
    </row>
    <row r="145" spans="1:7" ht="18.600000000000001" customHeight="1" x14ac:dyDescent="0.3"/>
    <row r="146" spans="1:7" ht="18.600000000000001" customHeight="1" x14ac:dyDescent="0.3"/>
    <row r="147" spans="1:7" ht="18.600000000000001" customHeight="1" x14ac:dyDescent="0.3">
      <c r="A147" s="25" t="s">
        <v>85</v>
      </c>
      <c r="B147" s="25" t="s">
        <v>86</v>
      </c>
    </row>
    <row r="148" spans="1:7" ht="18.600000000000001" customHeight="1" x14ac:dyDescent="0.3"/>
    <row r="149" spans="1:7" ht="18.600000000000001" customHeight="1" x14ac:dyDescent="0.3">
      <c r="A149" s="25" t="s">
        <v>25</v>
      </c>
    </row>
    <row r="150" spans="1:7" ht="18.600000000000001" customHeight="1" x14ac:dyDescent="0.3">
      <c r="A150" s="21" t="s">
        <v>26</v>
      </c>
      <c r="B150" s="21" t="s">
        <v>27</v>
      </c>
      <c r="C150" s="21" t="s">
        <v>28</v>
      </c>
      <c r="D150" s="21" t="s">
        <v>29</v>
      </c>
      <c r="E150" s="21" t="s">
        <v>30</v>
      </c>
      <c r="F150" s="21" t="s">
        <v>31</v>
      </c>
      <c r="G150" s="14" t="s">
        <v>116</v>
      </c>
    </row>
    <row r="151" spans="1:7" ht="18.600000000000001" customHeight="1" x14ac:dyDescent="0.3">
      <c r="A151" s="21" t="s">
        <v>87</v>
      </c>
      <c r="B151" s="21" t="s">
        <v>88</v>
      </c>
      <c r="C151" s="20"/>
      <c r="D151" s="20"/>
      <c r="E151" s="20"/>
      <c r="F151" s="20"/>
      <c r="G151" s="16"/>
    </row>
    <row r="152" spans="1:7" ht="18.600000000000001" customHeight="1" x14ac:dyDescent="0.3">
      <c r="A152" s="20" t="s">
        <v>89</v>
      </c>
      <c r="B152" s="20" t="s">
        <v>88</v>
      </c>
      <c r="C152" s="20">
        <v>3</v>
      </c>
      <c r="D152" s="20" t="s">
        <v>48</v>
      </c>
      <c r="E152" s="22">
        <v>28</v>
      </c>
      <c r="F152" s="20">
        <f>IF(ISBLANK(E152),"", PRODUCT(C152,E152))</f>
        <v>84</v>
      </c>
      <c r="G152" s="17" t="s">
        <v>119</v>
      </c>
    </row>
    <row r="153" spans="1:7" ht="18.600000000000001" customHeight="1" x14ac:dyDescent="0.3">
      <c r="E153" s="21" t="s">
        <v>32</v>
      </c>
      <c r="F153" s="21">
        <f>IF(F152="","",ROUND(SUM(F152:F152),2))</f>
        <v>84</v>
      </c>
      <c r="G153" s="15" t="str">
        <f>IF(F152="","Neužpildytos visos objektų kainos","")</f>
        <v/>
      </c>
    </row>
    <row r="154" spans="1:7" ht="18.600000000000001" customHeight="1" x14ac:dyDescent="0.3">
      <c r="C154" s="21" t="s">
        <v>33</v>
      </c>
      <c r="D154" s="24">
        <v>5</v>
      </c>
      <c r="E154" s="21" t="s">
        <v>34</v>
      </c>
      <c r="F154" s="21">
        <f>IF(OR(F153="",D154=""),"", ROUND(PRODUCT(D154,F153)/100,2))</f>
        <v>4.2</v>
      </c>
      <c r="G154" s="15" t="str">
        <f>IF(D154="", "Nurodykite taikomą PVM dydį", "")</f>
        <v/>
      </c>
    </row>
    <row r="155" spans="1:7" ht="18.600000000000001" customHeight="1" x14ac:dyDescent="0.3">
      <c r="E155" s="21" t="s">
        <v>35</v>
      </c>
      <c r="F155" s="21">
        <f>IF(ISBLANK(F154), "", ROUND(SUM(F153:F154),2))</f>
        <v>88.2</v>
      </c>
    </row>
    <row r="156" spans="1:7" ht="18.600000000000001" customHeight="1" x14ac:dyDescent="0.3"/>
    <row r="157" spans="1:7" ht="18.600000000000001" customHeight="1" x14ac:dyDescent="0.3"/>
    <row r="158" spans="1:7" ht="18.600000000000001" customHeight="1" x14ac:dyDescent="0.3"/>
    <row r="159" spans="1:7" ht="18.600000000000001" customHeight="1" x14ac:dyDescent="0.3">
      <c r="A159" s="25" t="s">
        <v>90</v>
      </c>
      <c r="B159" s="25" t="s">
        <v>91</v>
      </c>
    </row>
    <row r="160" spans="1:7" ht="18.600000000000001" customHeight="1" x14ac:dyDescent="0.3"/>
    <row r="161" spans="1:7" ht="18.600000000000001" customHeight="1" x14ac:dyDescent="0.3">
      <c r="A161" s="25" t="s">
        <v>25</v>
      </c>
    </row>
    <row r="162" spans="1:7" ht="18.600000000000001" customHeight="1" x14ac:dyDescent="0.3">
      <c r="A162" s="21" t="s">
        <v>26</v>
      </c>
      <c r="B162" s="21" t="s">
        <v>27</v>
      </c>
      <c r="C162" s="21" t="s">
        <v>28</v>
      </c>
      <c r="D162" s="21" t="s">
        <v>29</v>
      </c>
      <c r="E162" s="21" t="s">
        <v>30</v>
      </c>
      <c r="F162" s="21" t="s">
        <v>31</v>
      </c>
      <c r="G162" s="14" t="s">
        <v>116</v>
      </c>
    </row>
    <row r="163" spans="1:7" ht="18.600000000000001" customHeight="1" x14ac:dyDescent="0.3">
      <c r="A163" s="21" t="s">
        <v>92</v>
      </c>
      <c r="B163" s="21" t="s">
        <v>93</v>
      </c>
      <c r="C163" s="20"/>
      <c r="D163" s="20"/>
      <c r="E163" s="20"/>
      <c r="F163" s="20"/>
      <c r="G163" s="16"/>
    </row>
    <row r="164" spans="1:7" ht="18.600000000000001" customHeight="1" x14ac:dyDescent="0.3">
      <c r="A164" s="20" t="s">
        <v>94</v>
      </c>
      <c r="B164" s="20" t="s">
        <v>93</v>
      </c>
      <c r="C164" s="20">
        <v>4</v>
      </c>
      <c r="D164" s="20" t="s">
        <v>48</v>
      </c>
      <c r="E164" s="22">
        <v>28</v>
      </c>
      <c r="F164" s="20">
        <f>IF(ISBLANK(E164),"", PRODUCT(C164,E164))</f>
        <v>112</v>
      </c>
      <c r="G164" s="17" t="s">
        <v>120</v>
      </c>
    </row>
    <row r="165" spans="1:7" ht="18.600000000000001" customHeight="1" x14ac:dyDescent="0.3">
      <c r="E165" s="21" t="s">
        <v>32</v>
      </c>
      <c r="F165" s="21">
        <f>IF(F164="","",ROUND(SUM(F164:F164),2))</f>
        <v>112</v>
      </c>
      <c r="G165" s="15" t="str">
        <f>IF(F164="","Neužpildytos visos objektų kainos","")</f>
        <v/>
      </c>
    </row>
    <row r="166" spans="1:7" ht="18.600000000000001" customHeight="1" x14ac:dyDescent="0.3">
      <c r="C166" s="21" t="s">
        <v>33</v>
      </c>
      <c r="D166" s="24">
        <v>5</v>
      </c>
      <c r="E166" s="21" t="s">
        <v>34</v>
      </c>
      <c r="F166" s="21">
        <f>IF(OR(F165="",D166=""),"", ROUND(PRODUCT(D166,F165)/100,2))</f>
        <v>5.6</v>
      </c>
      <c r="G166" s="15" t="str">
        <f>IF(D166="", "Nurodykite taikomą PVM dydį", "")</f>
        <v/>
      </c>
    </row>
    <row r="167" spans="1:7" ht="18.600000000000001" customHeight="1" x14ac:dyDescent="0.3">
      <c r="E167" s="21" t="s">
        <v>35</v>
      </c>
      <c r="F167" s="21">
        <f>IF(ISBLANK(F166), "", ROUND(SUM(F165:F166),2))</f>
        <v>117.6</v>
      </c>
    </row>
    <row r="168" spans="1:7" ht="18.600000000000001" customHeight="1" x14ac:dyDescent="0.3"/>
    <row r="169" spans="1:7" ht="18.600000000000001" customHeight="1" x14ac:dyDescent="0.3"/>
    <row r="170" spans="1:7" ht="18.600000000000001" customHeight="1" x14ac:dyDescent="0.3"/>
    <row r="171" spans="1:7" ht="18.600000000000001" customHeight="1" x14ac:dyDescent="0.3"/>
    <row r="172" spans="1:7" ht="18.600000000000001" customHeight="1" x14ac:dyDescent="0.3"/>
    <row r="173" spans="1:7" ht="18.600000000000001" customHeight="1" x14ac:dyDescent="0.3"/>
    <row r="174" spans="1:7" ht="18.600000000000001" customHeight="1" x14ac:dyDescent="0.3"/>
    <row r="175" spans="1:7" ht="18.600000000000001" customHeight="1" x14ac:dyDescent="0.3"/>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22" workbookViewId="0">
      <selection activeCell="E36" sqref="E36:J3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50" t="s">
        <v>95</v>
      </c>
      <c r="B2" s="35"/>
      <c r="C2" s="35"/>
      <c r="D2" s="35"/>
      <c r="E2" s="35"/>
      <c r="F2" s="35"/>
      <c r="G2" s="35"/>
      <c r="H2" s="35"/>
      <c r="I2" s="35"/>
      <c r="J2" s="35"/>
      <c r="K2" s="35"/>
    </row>
    <row r="3" spans="1:11" x14ac:dyDescent="0.3">
      <c r="A3" s="35"/>
      <c r="B3" s="35"/>
      <c r="C3" s="35"/>
      <c r="D3" s="35"/>
      <c r="E3" s="35"/>
      <c r="F3" s="35"/>
      <c r="G3" s="35"/>
      <c r="H3" s="35"/>
      <c r="I3" s="35"/>
      <c r="J3" s="35"/>
      <c r="K3" s="35"/>
    </row>
    <row r="4" spans="1:11" ht="15.9" customHeight="1" thickBot="1" x14ac:dyDescent="0.35">
      <c r="A4" s="4"/>
      <c r="B4" s="4"/>
      <c r="C4" s="4"/>
      <c r="D4" s="4"/>
      <c r="E4" s="4"/>
      <c r="F4" s="4"/>
      <c r="G4" s="4"/>
      <c r="H4" s="4"/>
      <c r="I4" s="4"/>
      <c r="J4" s="4"/>
    </row>
    <row r="5" spans="1:11" ht="48" customHeight="1" x14ac:dyDescent="0.3">
      <c r="A5" s="62" t="s">
        <v>96</v>
      </c>
      <c r="B5" s="60"/>
      <c r="C5" s="58" t="s">
        <v>97</v>
      </c>
      <c r="D5" s="59"/>
      <c r="E5" s="60"/>
      <c r="F5" s="58" t="s">
        <v>98</v>
      </c>
      <c r="G5" s="59"/>
      <c r="H5" s="60"/>
      <c r="I5" s="58" t="s">
        <v>99</v>
      </c>
      <c r="J5" s="60"/>
      <c r="K5" s="6" t="s">
        <v>100</v>
      </c>
    </row>
    <row r="6" spans="1:11" ht="48.9" customHeight="1" x14ac:dyDescent="0.3">
      <c r="A6" s="51"/>
      <c r="B6" s="40"/>
      <c r="C6" s="56"/>
      <c r="D6" s="53"/>
      <c r="E6" s="40"/>
      <c r="F6" s="56"/>
      <c r="G6" s="53"/>
      <c r="H6" s="40"/>
      <c r="I6" s="56"/>
      <c r="J6" s="40"/>
      <c r="K6" s="11"/>
    </row>
    <row r="7" spans="1:11" ht="48.9" customHeight="1" x14ac:dyDescent="0.3">
      <c r="A7" s="51"/>
      <c r="B7" s="40"/>
      <c r="C7" s="56"/>
      <c r="D7" s="53"/>
      <c r="E7" s="40"/>
      <c r="F7" s="56"/>
      <c r="G7" s="53"/>
      <c r="H7" s="40"/>
      <c r="I7" s="56"/>
      <c r="J7" s="40"/>
      <c r="K7" s="11"/>
    </row>
    <row r="8" spans="1:11" ht="48.9" customHeight="1" x14ac:dyDescent="0.3">
      <c r="A8" s="51"/>
      <c r="B8" s="40"/>
      <c r="C8" s="56"/>
      <c r="D8" s="53"/>
      <c r="E8" s="40"/>
      <c r="F8" s="56"/>
      <c r="G8" s="53"/>
      <c r="H8" s="40"/>
      <c r="I8" s="56"/>
      <c r="J8" s="40"/>
      <c r="K8" s="11"/>
    </row>
    <row r="9" spans="1:11" ht="18.899999999999999" customHeight="1" x14ac:dyDescent="0.3">
      <c r="A9" s="7"/>
      <c r="B9" s="7"/>
      <c r="C9" s="7"/>
      <c r="D9" s="7"/>
      <c r="E9" s="7"/>
      <c r="F9" s="7"/>
      <c r="G9" s="7"/>
      <c r="H9" s="7"/>
      <c r="I9" s="7"/>
      <c r="J9" s="7"/>
      <c r="K9" s="8"/>
    </row>
    <row r="10" spans="1:11" ht="48.9" customHeight="1" x14ac:dyDescent="0.3">
      <c r="A10" s="61" t="s">
        <v>101</v>
      </c>
      <c r="B10" s="35"/>
      <c r="C10" s="35"/>
      <c r="D10" s="35"/>
      <c r="E10" s="35"/>
      <c r="F10" s="35"/>
      <c r="G10" s="35"/>
      <c r="H10" s="35"/>
      <c r="I10" s="35"/>
      <c r="J10" s="35"/>
      <c r="K10" s="35"/>
    </row>
    <row r="11" spans="1:11" ht="15.9" customHeight="1" thickBot="1" x14ac:dyDescent="0.35">
      <c r="A11" s="7"/>
      <c r="B11" s="7"/>
      <c r="C11" s="7"/>
      <c r="D11" s="7"/>
      <c r="E11" s="7"/>
      <c r="F11" s="7"/>
      <c r="G11" s="7"/>
      <c r="H11" s="7"/>
      <c r="I11" s="7"/>
      <c r="J11" s="7"/>
      <c r="K11" s="8"/>
    </row>
    <row r="12" spans="1:11" ht="48.9" customHeight="1" x14ac:dyDescent="0.3">
      <c r="A12" s="62" t="s">
        <v>27</v>
      </c>
      <c r="B12" s="60"/>
      <c r="C12" s="58" t="s">
        <v>97</v>
      </c>
      <c r="D12" s="59"/>
      <c r="E12" s="60"/>
      <c r="F12" s="58" t="s">
        <v>102</v>
      </c>
      <c r="G12" s="59"/>
      <c r="H12" s="60"/>
      <c r="I12" s="68" t="s">
        <v>99</v>
      </c>
      <c r="J12" s="69"/>
      <c r="K12" s="8"/>
    </row>
    <row r="13" spans="1:11" ht="48.9" customHeight="1" x14ac:dyDescent="0.3">
      <c r="A13" s="51"/>
      <c r="B13" s="40"/>
      <c r="C13" s="56"/>
      <c r="D13" s="53"/>
      <c r="E13" s="40"/>
      <c r="F13" s="56"/>
      <c r="G13" s="53"/>
      <c r="H13" s="40"/>
      <c r="I13" s="57"/>
      <c r="J13" s="55"/>
      <c r="K13" s="8"/>
    </row>
    <row r="14" spans="1:11" ht="48.9" customHeight="1" x14ac:dyDescent="0.3">
      <c r="A14" s="51"/>
      <c r="B14" s="40"/>
      <c r="C14" s="56"/>
      <c r="D14" s="53"/>
      <c r="E14" s="40"/>
      <c r="F14" s="56"/>
      <c r="G14" s="53"/>
      <c r="H14" s="40"/>
      <c r="I14" s="57"/>
      <c r="J14" s="55"/>
      <c r="K14" s="8"/>
    </row>
    <row r="15" spans="1:11" ht="48.9" customHeight="1" x14ac:dyDescent="0.3">
      <c r="A15" s="51"/>
      <c r="B15" s="40"/>
      <c r="C15" s="56"/>
      <c r="D15" s="53"/>
      <c r="E15" s="40"/>
      <c r="F15" s="56"/>
      <c r="G15" s="53"/>
      <c r="H15" s="40"/>
      <c r="I15" s="57"/>
      <c r="J15" s="55"/>
      <c r="K15" s="8"/>
    </row>
    <row r="17" spans="1:10" ht="33" customHeight="1" x14ac:dyDescent="0.3">
      <c r="A17" s="64"/>
      <c r="B17" s="35"/>
      <c r="C17" s="35"/>
      <c r="D17" s="35"/>
      <c r="E17" s="35"/>
      <c r="F17" s="35"/>
      <c r="G17" s="35"/>
      <c r="H17" s="35"/>
      <c r="I17" s="35"/>
      <c r="J17" s="35"/>
    </row>
    <row r="19" spans="1:10" ht="15.9" customHeight="1" x14ac:dyDescent="0.3">
      <c r="A19" s="67" t="s">
        <v>103</v>
      </c>
      <c r="B19" s="35"/>
      <c r="C19" s="35"/>
      <c r="D19" s="35"/>
      <c r="E19" s="35"/>
      <c r="F19" s="35"/>
      <c r="G19" s="35"/>
      <c r="H19" s="35"/>
      <c r="I19" s="35"/>
      <c r="J19" s="35"/>
    </row>
    <row r="20" spans="1:10" ht="15.9" customHeight="1" thickBot="1" x14ac:dyDescent="0.35"/>
    <row r="21" spans="1:10" ht="15.9" customHeight="1" x14ac:dyDescent="0.3">
      <c r="A21" s="5" t="s">
        <v>26</v>
      </c>
      <c r="B21" s="70" t="s">
        <v>104</v>
      </c>
      <c r="C21" s="59"/>
      <c r="D21" s="59"/>
      <c r="E21" s="59"/>
      <c r="F21" s="59"/>
      <c r="G21" s="60"/>
      <c r="H21" s="71" t="s">
        <v>105</v>
      </c>
      <c r="I21" s="59"/>
      <c r="J21" s="69"/>
    </row>
    <row r="22" spans="1:10" ht="48" customHeight="1" x14ac:dyDescent="0.3">
      <c r="A22" s="12" t="s">
        <v>106</v>
      </c>
      <c r="B22" s="52" t="s">
        <v>107</v>
      </c>
      <c r="C22" s="53"/>
      <c r="D22" s="53"/>
      <c r="E22" s="53"/>
      <c r="F22" s="53"/>
      <c r="G22" s="40"/>
      <c r="H22" s="54"/>
      <c r="I22" s="53"/>
      <c r="J22" s="55"/>
    </row>
    <row r="23" spans="1:10" ht="48" customHeight="1" x14ac:dyDescent="0.3">
      <c r="A23" s="12" t="s">
        <v>108</v>
      </c>
      <c r="B23" s="52" t="s">
        <v>109</v>
      </c>
      <c r="C23" s="53"/>
      <c r="D23" s="53"/>
      <c r="E23" s="53"/>
      <c r="F23" s="53"/>
      <c r="G23" s="40"/>
      <c r="H23" s="54"/>
      <c r="I23" s="53"/>
      <c r="J23" s="55"/>
    </row>
    <row r="24" spans="1:10" ht="48" customHeight="1" x14ac:dyDescent="0.3">
      <c r="A24" s="12" t="s">
        <v>110</v>
      </c>
      <c r="B24" s="52" t="s">
        <v>111</v>
      </c>
      <c r="C24" s="53"/>
      <c r="D24" s="53"/>
      <c r="E24" s="53"/>
      <c r="F24" s="53"/>
      <c r="G24" s="40"/>
      <c r="H24" s="54"/>
      <c r="I24" s="53"/>
      <c r="J24" s="55"/>
    </row>
    <row r="25" spans="1:10" ht="48" customHeight="1" x14ac:dyDescent="0.3">
      <c r="A25" s="13"/>
      <c r="B25" s="66"/>
      <c r="C25" s="53"/>
      <c r="D25" s="53"/>
      <c r="E25" s="53"/>
      <c r="F25" s="53"/>
      <c r="G25" s="40"/>
      <c r="H25" s="54"/>
      <c r="I25" s="53"/>
      <c r="J25" s="55"/>
    </row>
    <row r="26" spans="1:10" ht="48" customHeight="1" x14ac:dyDescent="0.3">
      <c r="A26" s="13"/>
      <c r="B26" s="66"/>
      <c r="C26" s="53"/>
      <c r="D26" s="53"/>
      <c r="E26" s="53"/>
      <c r="F26" s="53"/>
      <c r="G26" s="40"/>
      <c r="H26" s="54"/>
      <c r="I26" s="53"/>
      <c r="J26" s="55"/>
    </row>
    <row r="27" spans="1:10" ht="48" customHeight="1" x14ac:dyDescent="0.3">
      <c r="A27" s="13"/>
      <c r="B27" s="66"/>
      <c r="C27" s="53"/>
      <c r="D27" s="53"/>
      <c r="E27" s="53"/>
      <c r="F27" s="53"/>
      <c r="G27" s="40"/>
      <c r="H27" s="54"/>
      <c r="I27" s="53"/>
      <c r="J27" s="55"/>
    </row>
    <row r="28" spans="1:10" ht="48" customHeight="1" x14ac:dyDescent="0.3">
      <c r="A28" s="13"/>
      <c r="B28" s="66"/>
      <c r="C28" s="53"/>
      <c r="D28" s="53"/>
      <c r="E28" s="53"/>
      <c r="F28" s="53"/>
      <c r="G28" s="40"/>
      <c r="H28" s="54"/>
      <c r="I28" s="53"/>
      <c r="J28" s="55"/>
    </row>
    <row r="29" spans="1:10" ht="48" customHeight="1" x14ac:dyDescent="0.3">
      <c r="A29" s="13"/>
      <c r="B29" s="66"/>
      <c r="C29" s="53"/>
      <c r="D29" s="53"/>
      <c r="E29" s="53"/>
      <c r="F29" s="53"/>
      <c r="G29" s="40"/>
      <c r="H29" s="54"/>
      <c r="I29" s="53"/>
      <c r="J29" s="55"/>
    </row>
    <row r="31" spans="1:10" ht="102" customHeight="1" x14ac:dyDescent="0.3">
      <c r="A31" s="64" t="s">
        <v>112</v>
      </c>
      <c r="B31" s="35"/>
      <c r="C31" s="35"/>
      <c r="D31" s="35"/>
      <c r="E31" s="35"/>
      <c r="F31" s="35"/>
      <c r="G31" s="35"/>
      <c r="H31" s="35"/>
      <c r="I31" s="35"/>
      <c r="J31" s="35"/>
    </row>
    <row r="34" spans="1:10" x14ac:dyDescent="0.3">
      <c r="A34" s="63" t="s">
        <v>113</v>
      </c>
      <c r="B34" s="35"/>
      <c r="C34" s="35"/>
      <c r="D34" s="35"/>
      <c r="E34" s="65" t="s">
        <v>140</v>
      </c>
      <c r="F34" s="35"/>
      <c r="G34" s="35"/>
      <c r="H34" s="35"/>
      <c r="I34" s="35"/>
      <c r="J34" s="35"/>
    </row>
    <row r="36" spans="1:10" x14ac:dyDescent="0.3">
      <c r="A36" s="63" t="s">
        <v>114</v>
      </c>
      <c r="B36" s="35"/>
      <c r="C36" s="35"/>
      <c r="D36" s="35"/>
      <c r="E36" s="65" t="s">
        <v>125</v>
      </c>
      <c r="F36" s="35"/>
      <c r="G36" s="35"/>
      <c r="H36" s="35"/>
      <c r="I36" s="35"/>
      <c r="J36" s="35"/>
    </row>
    <row r="83" spans="1:1" ht="15.6" x14ac:dyDescent="0.3">
      <c r="A83" t="s">
        <v>115</v>
      </c>
    </row>
  </sheetData>
  <sheetProtection algorithmName="SHA-512" hashValue="BjKQxelRtOInANAiuDea5Eof9EFRh8IyeDdtC8vk2LkJyGch3/7ZpaVZcI5cseDPAUI1xYufKVhQzMRbuvPUgg==" saltValue="eyJV6p4vdAjNK8tgiyybcQ==" spinCount="100000" sheet="1"/>
  <mergeCells count="59">
    <mergeCell ref="F5:H5"/>
    <mergeCell ref="F8:H8"/>
    <mergeCell ref="C14:E14"/>
    <mergeCell ref="F15:H15"/>
    <mergeCell ref="A7:B7"/>
    <mergeCell ref="C6:E6"/>
    <mergeCell ref="F6:H6"/>
    <mergeCell ref="F7:H7"/>
    <mergeCell ref="F14:H14"/>
    <mergeCell ref="A12:B12"/>
    <mergeCell ref="F13:H13"/>
    <mergeCell ref="E34:J34"/>
    <mergeCell ref="C13:E13"/>
    <mergeCell ref="B25:G25"/>
    <mergeCell ref="I12:J12"/>
    <mergeCell ref="I7:J7"/>
    <mergeCell ref="H28:J28"/>
    <mergeCell ref="B27:G27"/>
    <mergeCell ref="B21:G21"/>
    <mergeCell ref="H21:J21"/>
    <mergeCell ref="I8:J8"/>
    <mergeCell ref="A8:B8"/>
    <mergeCell ref="C7:E7"/>
    <mergeCell ref="B26:G26"/>
    <mergeCell ref="I14:J14"/>
    <mergeCell ref="A14:B14"/>
    <mergeCell ref="I13:J13"/>
    <mergeCell ref="A36:D36"/>
    <mergeCell ref="C15:E15"/>
    <mergeCell ref="A17:J17"/>
    <mergeCell ref="A34:D34"/>
    <mergeCell ref="H24:J24"/>
    <mergeCell ref="H26:J26"/>
    <mergeCell ref="E36:J36"/>
    <mergeCell ref="B29:G29"/>
    <mergeCell ref="H25:J25"/>
    <mergeCell ref="A19:J19"/>
    <mergeCell ref="B28:G28"/>
    <mergeCell ref="H22:J22"/>
    <mergeCell ref="A31:J31"/>
    <mergeCell ref="B24:G24"/>
    <mergeCell ref="H29:J29"/>
    <mergeCell ref="H27:J27"/>
    <mergeCell ref="A2:K3"/>
    <mergeCell ref="A6:B6"/>
    <mergeCell ref="B23:G23"/>
    <mergeCell ref="H23:J23"/>
    <mergeCell ref="C8:E8"/>
    <mergeCell ref="I15:J15"/>
    <mergeCell ref="C12:E12"/>
    <mergeCell ref="I5:J5"/>
    <mergeCell ref="A13:B13"/>
    <mergeCell ref="F12:H12"/>
    <mergeCell ref="C5:E5"/>
    <mergeCell ref="B22:G22"/>
    <mergeCell ref="A10:K10"/>
    <mergeCell ref="A15:B15"/>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2025-02-16T08:15:57Z</dcterms:modified>
</cp:coreProperties>
</file>