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Vilija.Burokiene\Desktop\Dokumentai\2023 m\Ivairus maisto produktai\SUTARTYS\Officeday\viešinimas\"/>
    </mc:Choice>
  </mc:AlternateContent>
  <bookViews>
    <workbookView xWindow="-30180" yWindow="510" windowWidth="27630" windowHeight="16950"/>
  </bookViews>
  <sheets>
    <sheet name="Pasiūlymas" sheetId="1" r:id="rId1"/>
    <sheet name="Subtiekėjai ir priedai" sheetId="2" r:id="rId2"/>
  </sheets>
  <calcPr calcId="162913"/>
</workbook>
</file>

<file path=xl/calcChain.xml><?xml version="1.0" encoding="utf-8"?>
<calcChain xmlns="http://schemas.openxmlformats.org/spreadsheetml/2006/main">
  <c r="G507" i="1" l="1"/>
  <c r="F505" i="1"/>
  <c r="G508" i="1" s="1"/>
  <c r="G495" i="1"/>
  <c r="F493" i="1"/>
  <c r="G496" i="1" s="1"/>
  <c r="G483" i="1"/>
  <c r="F481" i="1"/>
  <c r="G484" i="1" s="1"/>
  <c r="G471" i="1"/>
  <c r="F469" i="1"/>
  <c r="G472" i="1" s="1"/>
  <c r="G459" i="1"/>
  <c r="F457" i="1"/>
  <c r="G460" i="1" s="1"/>
  <c r="G447" i="1"/>
  <c r="F445" i="1"/>
  <c r="G435" i="1"/>
  <c r="F433" i="1"/>
  <c r="F436" i="1" s="1"/>
  <c r="F435" i="1" s="1"/>
  <c r="F434" i="1" s="1"/>
  <c r="G423" i="1"/>
  <c r="F421" i="1"/>
  <c r="G424" i="1" s="1"/>
  <c r="G412" i="1"/>
  <c r="G411" i="1"/>
  <c r="F409" i="1"/>
  <c r="F412" i="1" s="1"/>
  <c r="F411" i="1" s="1"/>
  <c r="F410" i="1" s="1"/>
  <c r="G399" i="1"/>
  <c r="F397" i="1"/>
  <c r="G400" i="1" s="1"/>
  <c r="G387" i="1"/>
  <c r="F385" i="1"/>
  <c r="F388" i="1" s="1"/>
  <c r="F387" i="1" s="1"/>
  <c r="F386" i="1" s="1"/>
  <c r="G375" i="1"/>
  <c r="F373" i="1"/>
  <c r="G376" i="1" s="1"/>
  <c r="G363" i="1"/>
  <c r="F361" i="1"/>
  <c r="F364" i="1" s="1"/>
  <c r="F363" i="1" s="1"/>
  <c r="F362" i="1" s="1"/>
  <c r="G351" i="1"/>
  <c r="F349" i="1"/>
  <c r="G352" i="1" s="1"/>
  <c r="G339" i="1"/>
  <c r="F337" i="1"/>
  <c r="F340" i="1" s="1"/>
  <c r="F339" i="1" s="1"/>
  <c r="F338" i="1" s="1"/>
  <c r="G327" i="1"/>
  <c r="F325" i="1"/>
  <c r="G328" i="1" s="1"/>
  <c r="G315" i="1"/>
  <c r="F313" i="1"/>
  <c r="F316" i="1" s="1"/>
  <c r="F315" i="1" s="1"/>
  <c r="F314" i="1" s="1"/>
  <c r="G303" i="1"/>
  <c r="F301" i="1"/>
  <c r="G304" i="1" s="1"/>
  <c r="G291" i="1"/>
  <c r="F289" i="1"/>
  <c r="F292" i="1" s="1"/>
  <c r="F291" i="1" s="1"/>
  <c r="F290" i="1" s="1"/>
  <c r="G279" i="1"/>
  <c r="F277" i="1"/>
  <c r="G280" i="1" s="1"/>
  <c r="G267" i="1"/>
  <c r="F265" i="1"/>
  <c r="F268" i="1" s="1"/>
  <c r="F267" i="1" s="1"/>
  <c r="F266" i="1" s="1"/>
  <c r="G255" i="1"/>
  <c r="F253" i="1"/>
  <c r="G256" i="1" s="1"/>
  <c r="G243" i="1"/>
  <c r="F241" i="1"/>
  <c r="F244" i="1" s="1"/>
  <c r="F243" i="1" s="1"/>
  <c r="F242" i="1" s="1"/>
  <c r="G231" i="1"/>
  <c r="F229" i="1"/>
  <c r="G232" i="1" s="1"/>
  <c r="G219" i="1"/>
  <c r="F217" i="1"/>
  <c r="F220" i="1" s="1"/>
  <c r="F219" i="1" s="1"/>
  <c r="F218" i="1" s="1"/>
  <c r="G207" i="1"/>
  <c r="F205" i="1"/>
  <c r="G208" i="1" s="1"/>
  <c r="G195" i="1"/>
  <c r="F193" i="1"/>
  <c r="F196" i="1" s="1"/>
  <c r="F195" i="1" s="1"/>
  <c r="F194" i="1" s="1"/>
  <c r="G183" i="1"/>
  <c r="F181" i="1"/>
  <c r="G184" i="1" s="1"/>
  <c r="G171" i="1"/>
  <c r="F169" i="1"/>
  <c r="F172" i="1" s="1"/>
  <c r="F171" i="1" s="1"/>
  <c r="F170" i="1" s="1"/>
  <c r="G159" i="1"/>
  <c r="F157" i="1"/>
  <c r="G160" i="1" s="1"/>
  <c r="G147" i="1"/>
  <c r="F145" i="1"/>
  <c r="F148" i="1" s="1"/>
  <c r="F147" i="1" s="1"/>
  <c r="F146" i="1" s="1"/>
  <c r="G135" i="1"/>
  <c r="F133" i="1"/>
  <c r="G136" i="1" s="1"/>
  <c r="G123" i="1"/>
  <c r="F121" i="1"/>
  <c r="F124" i="1" s="1"/>
  <c r="F123" i="1" s="1"/>
  <c r="F122" i="1" s="1"/>
  <c r="G111" i="1"/>
  <c r="F109" i="1"/>
  <c r="G112" i="1" s="1"/>
  <c r="G99" i="1"/>
  <c r="F97" i="1"/>
  <c r="F100" i="1" s="1"/>
  <c r="F99" i="1" s="1"/>
  <c r="F98" i="1" s="1"/>
  <c r="G87" i="1"/>
  <c r="F85" i="1"/>
  <c r="G88" i="1" s="1"/>
  <c r="G75" i="1"/>
  <c r="F73" i="1"/>
  <c r="F76" i="1" s="1"/>
  <c r="F75" i="1" s="1"/>
  <c r="F74" i="1" s="1"/>
  <c r="G63" i="1"/>
  <c r="F61" i="1"/>
  <c r="G64" i="1" s="1"/>
  <c r="G51" i="1"/>
  <c r="F49" i="1"/>
  <c r="F52" i="1" s="1"/>
  <c r="F51" i="1" s="1"/>
  <c r="F50" i="1" s="1"/>
  <c r="G39" i="1"/>
  <c r="F37" i="1"/>
  <c r="G40" i="1" s="1"/>
  <c r="G21" i="1"/>
  <c r="F280" i="1" l="1"/>
  <c r="F279" i="1" s="1"/>
  <c r="F278" i="1" s="1"/>
  <c r="G364" i="1"/>
  <c r="G436" i="1"/>
  <c r="G388" i="1"/>
  <c r="F376" i="1"/>
  <c r="F375" i="1" s="1"/>
  <c r="F374" i="1" s="1"/>
  <c r="F352" i="1"/>
  <c r="F351" i="1" s="1"/>
  <c r="F350" i="1" s="1"/>
  <c r="G340" i="1"/>
  <c r="G316" i="1"/>
  <c r="G292" i="1"/>
  <c r="G268" i="1"/>
  <c r="F256" i="1"/>
  <c r="F255" i="1" s="1"/>
  <c r="F254" i="1" s="1"/>
  <c r="G244" i="1"/>
  <c r="G220" i="1"/>
  <c r="G196" i="1"/>
  <c r="F184" i="1"/>
  <c r="F183" i="1" s="1"/>
  <c r="F182" i="1" s="1"/>
  <c r="G172" i="1"/>
  <c r="F160" i="1"/>
  <c r="F159" i="1" s="1"/>
  <c r="F158" i="1" s="1"/>
  <c r="G148" i="1"/>
  <c r="G124" i="1"/>
  <c r="G100" i="1"/>
  <c r="F88" i="1"/>
  <c r="F87" i="1" s="1"/>
  <c r="F86" i="1" s="1"/>
  <c r="G76" i="1"/>
  <c r="F64" i="1"/>
  <c r="F63" i="1" s="1"/>
  <c r="F62" i="1" s="1"/>
  <c r="G52" i="1"/>
  <c r="F136" i="1"/>
  <c r="F135" i="1" s="1"/>
  <c r="F134" i="1" s="1"/>
  <c r="F232" i="1"/>
  <c r="F231" i="1" s="1"/>
  <c r="F230" i="1" s="1"/>
  <c r="F328" i="1"/>
  <c r="F327" i="1" s="1"/>
  <c r="F326" i="1" s="1"/>
  <c r="F424" i="1"/>
  <c r="F423" i="1" s="1"/>
  <c r="F422" i="1" s="1"/>
  <c r="F40" i="1"/>
  <c r="F39" i="1" s="1"/>
  <c r="F38" i="1" s="1"/>
  <c r="F112" i="1"/>
  <c r="F111" i="1" s="1"/>
  <c r="F110" i="1" s="1"/>
  <c r="F208" i="1"/>
  <c r="F207" i="1" s="1"/>
  <c r="F206" i="1" s="1"/>
  <c r="F304" i="1"/>
  <c r="F303" i="1" s="1"/>
  <c r="F302" i="1" s="1"/>
  <c r="F400" i="1"/>
  <c r="F399" i="1" s="1"/>
  <c r="F398" i="1" s="1"/>
  <c r="G448" i="1"/>
  <c r="F448" i="1"/>
  <c r="F447" i="1" s="1"/>
  <c r="F446" i="1" s="1"/>
  <c r="F472" i="1"/>
  <c r="F471" i="1" s="1"/>
  <c r="F470" i="1" s="1"/>
  <c r="F496" i="1"/>
  <c r="F495" i="1" s="1"/>
  <c r="F494" i="1" s="1"/>
  <c r="F460" i="1"/>
  <c r="F459" i="1" s="1"/>
  <c r="F458" i="1" s="1"/>
  <c r="F484" i="1"/>
  <c r="F483" i="1" s="1"/>
  <c r="F482" i="1" s="1"/>
  <c r="F508" i="1"/>
  <c r="F507" i="1" s="1"/>
  <c r="F506" i="1" s="1"/>
</calcChain>
</file>

<file path=xl/sharedStrings.xml><?xml version="1.0" encoding="utf-8"?>
<sst xmlns="http://schemas.openxmlformats.org/spreadsheetml/2006/main" count="907" uniqueCount="310">
  <si>
    <t>PIRKIMO SĄLYGŲ PRIEDAS "PASIŪLYMO FORMA"</t>
  </si>
  <si>
    <t>ĮVAIRŪS MAISTO PRODUKTAI</t>
  </si>
  <si>
    <t>Kam:</t>
  </si>
  <si>
    <t>Gynybos resursų agentūra prie KAM</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</si>
  <si>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</si>
  <si>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</si>
  <si>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</si>
  <si>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</si>
  <si>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</si>
  <si>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</si>
  <si>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</si>
  <si>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</si>
  <si>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</si>
  <si>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</si>
  <si>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</si>
  <si>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</si>
  <si>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</si>
  <si>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</si>
  <si>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</si>
  <si>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</si>
  <si>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</si>
  <si>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</si>
  <si>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</si>
  <si>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</si>
  <si>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</si>
  <si>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</si>
  <si>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</si>
  <si>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BATONAS</t>
  </si>
  <si>
    <t>Tiekėjo pasiūlymas:</t>
  </si>
  <si>
    <t>Nr.</t>
  </si>
  <si>
    <t>Pavadinimas</t>
  </si>
  <si>
    <t>Kiekis</t>
  </si>
  <si>
    <t>Mato vienetas</t>
  </si>
  <si>
    <t>Kaina su PVM</t>
  </si>
  <si>
    <t>Suma su PVM</t>
  </si>
  <si>
    <t>Gamintojas ir produkto kilmės šalis</t>
  </si>
  <si>
    <t>Prekės pavadinimas</t>
  </si>
  <si>
    <t>1.</t>
  </si>
  <si>
    <t>Batonas</t>
  </si>
  <si>
    <t>1.1.</t>
  </si>
  <si>
    <t>kg</t>
  </si>
  <si>
    <t>Suma be PVM</t>
  </si>
  <si>
    <t>Taikomas PVM dydis (%)</t>
  </si>
  <si>
    <t>PVM suma</t>
  </si>
  <si>
    <t>2. DALIS</t>
  </si>
  <si>
    <t>DUONA</t>
  </si>
  <si>
    <t>2.</t>
  </si>
  <si>
    <t>Duona</t>
  </si>
  <si>
    <t>2.1.</t>
  </si>
  <si>
    <t>3. DALIS</t>
  </si>
  <si>
    <t>BANDELĖ  (PAPRASTA)</t>
  </si>
  <si>
    <t>3.</t>
  </si>
  <si>
    <t>Bandelė  (paprasta)</t>
  </si>
  <si>
    <t>3.1.</t>
  </si>
  <si>
    <t>4. DALIS</t>
  </si>
  <si>
    <t xml:space="preserve">MAKARONAI </t>
  </si>
  <si>
    <t>4.</t>
  </si>
  <si>
    <t xml:space="preserve">Makaronai </t>
  </si>
  <si>
    <t>4.1.</t>
  </si>
  <si>
    <t>5. DALIS</t>
  </si>
  <si>
    <t xml:space="preserve">MALTI KVIETINIAI DŽIŪVĖSĖLIAI </t>
  </si>
  <si>
    <t>5.</t>
  </si>
  <si>
    <t xml:space="preserve">Malti kvietiniai džiūvėsėliai </t>
  </si>
  <si>
    <t>5.1.</t>
  </si>
  <si>
    <t>6. DALIS</t>
  </si>
  <si>
    <t xml:space="preserve">MEDUOLIAI </t>
  </si>
  <si>
    <t>6.</t>
  </si>
  <si>
    <t xml:space="preserve">Meduoliai </t>
  </si>
  <si>
    <t>6.1.</t>
  </si>
  <si>
    <t>7. DALIS</t>
  </si>
  <si>
    <t xml:space="preserve">JAVINUKAI </t>
  </si>
  <si>
    <t>7.</t>
  </si>
  <si>
    <t xml:space="preserve">Javinukai </t>
  </si>
  <si>
    <t>7.1.</t>
  </si>
  <si>
    <t>8. DALIS</t>
  </si>
  <si>
    <t>DUONIUKAI</t>
  </si>
  <si>
    <t>8.</t>
  </si>
  <si>
    <t>Duoniukai</t>
  </si>
  <si>
    <t>8.1.</t>
  </si>
  <si>
    <t>9. DALIS</t>
  </si>
  <si>
    <t>SAUSAINIAI</t>
  </si>
  <si>
    <t>9.</t>
  </si>
  <si>
    <t>Sausainiai</t>
  </si>
  <si>
    <t>9.1.</t>
  </si>
  <si>
    <t>10. DALIS</t>
  </si>
  <si>
    <t xml:space="preserve">TRAŠKUČIAI </t>
  </si>
  <si>
    <t>10.</t>
  </si>
  <si>
    <t xml:space="preserve">Traškučiai </t>
  </si>
  <si>
    <t>10.1.</t>
  </si>
  <si>
    <t>11. DALIS</t>
  </si>
  <si>
    <t>VAFLIAI SU ĮDARU</t>
  </si>
  <si>
    <t>11.</t>
  </si>
  <si>
    <t>Vafliai su įdaru</t>
  </si>
  <si>
    <t>11.1.</t>
  </si>
  <si>
    <t>12. DALIS</t>
  </si>
  <si>
    <t>RYŽIŲ TRAPUČIAI</t>
  </si>
  <si>
    <t>12.</t>
  </si>
  <si>
    <t>Ryžių trapučiai</t>
  </si>
  <si>
    <t>12.1.</t>
  </si>
  <si>
    <t>13. DALIS</t>
  </si>
  <si>
    <t>KVIETINIAI MILTAI</t>
  </si>
  <si>
    <t>13.</t>
  </si>
  <si>
    <t>Kvietiniai miltai</t>
  </si>
  <si>
    <t>13.1.</t>
  </si>
  <si>
    <t>14. DALIS</t>
  </si>
  <si>
    <t>RYŽIAI</t>
  </si>
  <si>
    <t>14.</t>
  </si>
  <si>
    <t>Ryžiai</t>
  </si>
  <si>
    <t>14.1.</t>
  </si>
  <si>
    <t>15. DALIS</t>
  </si>
  <si>
    <t>MANŲ KRUOPOS</t>
  </si>
  <si>
    <t>15.</t>
  </si>
  <si>
    <t>Manų kruopos</t>
  </si>
  <si>
    <t>15.1.</t>
  </si>
  <si>
    <t>16. DALIS</t>
  </si>
  <si>
    <t>GRIKIŲ KRUOPOS</t>
  </si>
  <si>
    <t>16.</t>
  </si>
  <si>
    <t>Grikių kruopos</t>
  </si>
  <si>
    <t>16.1.</t>
  </si>
  <si>
    <t>17. DALIS</t>
  </si>
  <si>
    <t>AVIŽINIAI DRIBSNIAI</t>
  </si>
  <si>
    <t>17.</t>
  </si>
  <si>
    <t>Avižiniai dribsniai</t>
  </si>
  <si>
    <t>17.1.</t>
  </si>
  <si>
    <t>18. DALIS</t>
  </si>
  <si>
    <t xml:space="preserve">MIEŽINĖS KRUOPOS </t>
  </si>
  <si>
    <t>18.</t>
  </si>
  <si>
    <t xml:space="preserve">Miežinės kruopos </t>
  </si>
  <si>
    <t>18.1.</t>
  </si>
  <si>
    <t>19. DALIS</t>
  </si>
  <si>
    <t>SORŲ KRUOPOS</t>
  </si>
  <si>
    <t>19.</t>
  </si>
  <si>
    <t>Sorų kruopos</t>
  </si>
  <si>
    <t>19.1.</t>
  </si>
  <si>
    <t>20. DALIS</t>
  </si>
  <si>
    <t xml:space="preserve">POMIDORŲ PADAŽAS </t>
  </si>
  <si>
    <t>20.</t>
  </si>
  <si>
    <t xml:space="preserve">Pomidorų padažas </t>
  </si>
  <si>
    <t>20.1.</t>
  </si>
  <si>
    <t>21. DALIS</t>
  </si>
  <si>
    <t>SAULĖGRĄŽŲ ALIEJUS</t>
  </si>
  <si>
    <t>21.</t>
  </si>
  <si>
    <t>Saulėgrąžų aliejus</t>
  </si>
  <si>
    <t>21.1.</t>
  </si>
  <si>
    <t>l</t>
  </si>
  <si>
    <t>22. DALIS</t>
  </si>
  <si>
    <t>ŽALIOJI ARBATA (VIENKARTINIUOSE MAIŠELIUOSE)</t>
  </si>
  <si>
    <t>22.</t>
  </si>
  <si>
    <t>Žalioji arbata (vienkartiniuose maišeliuose)</t>
  </si>
  <si>
    <t>22.1.</t>
  </si>
  <si>
    <t>23. DALIS</t>
  </si>
  <si>
    <t>CUKRUS (BALTASIS)</t>
  </si>
  <si>
    <t>23.</t>
  </si>
  <si>
    <t>Cukrus (baltasis)</t>
  </si>
  <si>
    <t>23.1.</t>
  </si>
  <si>
    <t>24. DALIS</t>
  </si>
  <si>
    <t>KAVOS PUPELĖS</t>
  </si>
  <si>
    <t>24.</t>
  </si>
  <si>
    <t>Kavos pupelės</t>
  </si>
  <si>
    <t>24.1.</t>
  </si>
  <si>
    <t>25. DALIS</t>
  </si>
  <si>
    <t>MIGDOLAI</t>
  </si>
  <si>
    <t>25.</t>
  </si>
  <si>
    <t>Migdolai</t>
  </si>
  <si>
    <t>25.1.</t>
  </si>
  <si>
    <t>26. DALIS</t>
  </si>
  <si>
    <t>TRIJŲ GRŪDŲ DRIBSNIAI</t>
  </si>
  <si>
    <t>26.</t>
  </si>
  <si>
    <t>Trijų grūdų dribsniai</t>
  </si>
  <si>
    <t>26.1.</t>
  </si>
  <si>
    <t>27. DALIS</t>
  </si>
  <si>
    <t>TORTILIJA (60 G)</t>
  </si>
  <si>
    <t>27.</t>
  </si>
  <si>
    <t>Tortilija (60 g)</t>
  </si>
  <si>
    <t>27.1.</t>
  </si>
  <si>
    <t>28. DALIS</t>
  </si>
  <si>
    <t>PUPELĖS</t>
  </si>
  <si>
    <t>28.</t>
  </si>
  <si>
    <t>Pupelės</t>
  </si>
  <si>
    <t>28.1.</t>
  </si>
  <si>
    <t>29. DALIS</t>
  </si>
  <si>
    <t xml:space="preserve">MAISTINĖ ACTO RŪGŠTIS </t>
  </si>
  <si>
    <t>29.</t>
  </si>
  <si>
    <t xml:space="preserve">Maistinė acto rūgštis </t>
  </si>
  <si>
    <t>29.1.</t>
  </si>
  <si>
    <t>30. DALIS</t>
  </si>
  <si>
    <t xml:space="preserve">BALZAMINIS ACTAS </t>
  </si>
  <si>
    <t>30.</t>
  </si>
  <si>
    <t xml:space="preserve">Balzaminis actas </t>
  </si>
  <si>
    <t>30.1.</t>
  </si>
  <si>
    <t>31. DALIS</t>
  </si>
  <si>
    <t>SOJŲ PADAŽAS</t>
  </si>
  <si>
    <t>31.</t>
  </si>
  <si>
    <t>Sojų padažas</t>
  </si>
  <si>
    <t>31.1.</t>
  </si>
  <si>
    <t>32. DALIS</t>
  </si>
  <si>
    <t>SŪRIO SRIUBA (SAUSA)</t>
  </si>
  <si>
    <t>32.</t>
  </si>
  <si>
    <t>Sūrio sriuba (sausa)</t>
  </si>
  <si>
    <t>32.1.</t>
  </si>
  <si>
    <t>33. DALIS</t>
  </si>
  <si>
    <t>MALTI JUODIEJI PIPIRAI</t>
  </si>
  <si>
    <t>33.</t>
  </si>
  <si>
    <t>Malti juodieji pipirai</t>
  </si>
  <si>
    <t>33.1.</t>
  </si>
  <si>
    <t>34. DALIS</t>
  </si>
  <si>
    <t>DŽIOVINTI KRAPAI</t>
  </si>
  <si>
    <t>34.</t>
  </si>
  <si>
    <t>Džiovinti krapai</t>
  </si>
  <si>
    <t>34.1.</t>
  </si>
  <si>
    <t>35. DALIS</t>
  </si>
  <si>
    <t>GARSTYČIŲ SĖKLOS</t>
  </si>
  <si>
    <t>35.</t>
  </si>
  <si>
    <t>Garstyčių sėklos</t>
  </si>
  <si>
    <t>35.1.</t>
  </si>
  <si>
    <t>36. DALIS</t>
  </si>
  <si>
    <t>KOKOSŲ GĖRIMAS</t>
  </si>
  <si>
    <t>36.</t>
  </si>
  <si>
    <t>Kokosų gėrimas</t>
  </si>
  <si>
    <t>36.1.</t>
  </si>
  <si>
    <t>37. DALIS</t>
  </si>
  <si>
    <t xml:space="preserve">SOJŲ DESERTAS </t>
  </si>
  <si>
    <t>37.</t>
  </si>
  <si>
    <t xml:space="preserve">Sojų desertas </t>
  </si>
  <si>
    <t>37.1.</t>
  </si>
  <si>
    <t>38. DALIS</t>
  </si>
  <si>
    <t>SOJŲ GRIETINĖLĖ (ALTERNATYVA GRIETINĖLEI)</t>
  </si>
  <si>
    <t>38.</t>
  </si>
  <si>
    <t>Sojų grietinėlė (alternatyva grietinėlei)</t>
  </si>
  <si>
    <t>38.1.</t>
  </si>
  <si>
    <t>39. DALIS</t>
  </si>
  <si>
    <t>SOJŲ GĖRIMAS</t>
  </si>
  <si>
    <t>39.</t>
  </si>
  <si>
    <t>Sojų gėrimas</t>
  </si>
  <si>
    <t>39.1.</t>
  </si>
  <si>
    <t>40. DALIS</t>
  </si>
  <si>
    <t>RIEŠUTŲ KREMAS</t>
  </si>
  <si>
    <t>40.</t>
  </si>
  <si>
    <t>Riešutų kremas</t>
  </si>
  <si>
    <t>40.1.</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</si>
  <si>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</si>
  <si>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</si>
  <si>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</si>
  <si>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</si>
  <si>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</si>
  <si>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</si>
  <si>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</si>
  <si>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</si>
  <si>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</si>
  <si>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</si>
  <si>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</si>
  <si>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</si>
  <si>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</si>
  <si>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</si>
  <si>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</si>
  <si>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</si>
  <si>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</si>
  <si>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</si>
  <si>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galiojimo užtikrinimas</t>
  </si>
  <si>
    <t>5</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</si>
  <si>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</si>
  <si>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</si>
  <si>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</si>
  <si>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</si>
  <si>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3411-3522 2023-11-13 14:59:59</t>
  </si>
  <si>
    <t>VP24-1/2-1</t>
  </si>
  <si>
    <t>Kaunas</t>
  </si>
  <si>
    <t>UAB „Officeday“</t>
  </si>
  <si>
    <t>Ukmergės g. 250, Vilnius, Lietuva</t>
  </si>
  <si>
    <t xml:space="preserve"> LT249313515</t>
  </si>
  <si>
    <t>Živilė Šukaitienė</t>
  </si>
  <si>
    <t>Generalinis direktorius Paulius Baronas</t>
  </si>
  <si>
    <t>Ne</t>
  </si>
  <si>
    <t>Bandelė, 70 g</t>
  </si>
  <si>
    <t xml:space="preserve">Kietagrūdžiai Makaronai, rageliai, sraigteliai, kaspinėliai, vamzdeliai, vermišeliai, spagečiai, 400g    </t>
  </si>
  <si>
    <t>Malti džiūvesėliai, 400 g</t>
  </si>
  <si>
    <t>Plikyti ryžiai, 800g</t>
  </si>
  <si>
    <t>Avižiniai dribsniai, 400 g</t>
  </si>
  <si>
    <t xml:space="preserve">Miežinės kruopos, 800g </t>
  </si>
  <si>
    <t xml:space="preserve">Sorų kruopos, 800 g </t>
  </si>
  <si>
    <t>Arbata žalioji, fasuota,2gx100vnt.</t>
  </si>
  <si>
    <t>Cukrus,1 kg</t>
  </si>
  <si>
    <t>Trijų grūdų dribsniai, 400 g</t>
  </si>
  <si>
    <t>Maistinė acto rūgštis, 9 %, 1 l</t>
  </si>
  <si>
    <t>Lengvas sojų padažas, 623ml</t>
  </si>
  <si>
    <t xml:space="preserve">Krapai, 100 g </t>
  </si>
  <si>
    <t>Geltonųjų garstyčių sėklos, 500g</t>
  </si>
  <si>
    <t>Kokosų pienas (kokoso ekstraktas 85%), 1 l</t>
  </si>
  <si>
    <t>Ekologiška sojų grietinėlė,UAT,200ml</t>
  </si>
  <si>
    <t>Ekologiškas sojos gėrimas, 1l</t>
  </si>
  <si>
    <t xml:space="preserve">Juodieji pipirai malti.100g   </t>
  </si>
  <si>
    <t>Sojų desertas šokoladinis, 1,9% rieb,125 g:
Sojų desertas vanilinis, 1,9% rieb,125g:
Sojų desertas karamelinis, 125g</t>
  </si>
  <si>
    <t>Įgaliojimas</t>
  </si>
  <si>
    <t xml:space="preserve">Taip </t>
  </si>
  <si>
    <t>Įgaliotas asmuo</t>
  </si>
  <si>
    <t>Alinor SPA, Italija</t>
  </si>
  <si>
    <t xml:space="preserve">
Quargentan S.p.A., Italija</t>
  </si>
  <si>
    <t>ALPRO, Belgija</t>
  </si>
  <si>
    <t>Viet World Company, Vietnamas</t>
  </si>
  <si>
    <t>Spaisvilė, Sauda
Lietuva</t>
  </si>
  <si>
    <t>LIANYI DEVELOPMENT CO.,LTD , Kinija</t>
  </si>
  <si>
    <t xml:space="preserve"> Nordic Sugar, Lietuva</t>
  </si>
  <si>
    <t>UAB "KLINGAI", Lietuva</t>
  </si>
  <si>
    <t xml:space="preserve">Multu Makarna, Turkija </t>
  </si>
  <si>
    <t>Egidijaus Jurkevičiaus įmonė, Lietuva</t>
  </si>
  <si>
    <t>S. Krivicko įmonė "Fasma";
UAB "Galinta ir Partneriai"  
Lietuva</t>
  </si>
  <si>
    <t>UAB "Acorus Calamus", Lietuva</t>
  </si>
  <si>
    <t>UAB "Galinta ir Partneriai"  
Lietuva</t>
  </si>
  <si>
    <t>AB "Actas",
UAB "Lomista"  
Lietuva</t>
  </si>
  <si>
    <t xml:space="preserve">Živilė Šukaitienė,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</si>
</sst>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2">
    <xf numFmtId="0" fontId="0" fillId="0" borderId="0" xfId="0"/>
    <xf numFmtId="0" fontId="2" fillId="2" borderId="0" xfId="0" applyFont="1" applyFill="1" applyAlignment="1">
      <alignment horizontal="center"/>
    </xf>
    <xf numFmtId="0" fontId="1" fillId="2" borderId="1" xfId="0" applyFont="1" applyFill="1" applyBorder="1" applyAlignment="1">
      <alignment horizontal="left"/>
    </xf>
    <xf numFmtId="0" fontId="1" fillId="2" borderId="3" xfId="0" applyFont="1" applyFill="1" applyBorder="1"/>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2" fillId="2" borderId="0" xfId="0" applyFont="1" applyFill="1"/>
    <xf numFmtId="0" fontId="1" fillId="2" borderId="4" xfId="0" applyFont="1" applyFill="1" applyBorder="1" applyAlignment="1">
      <alignment horizontal="center" vertical="center" wrapText="1"/>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14" fontId="1" fillId="5" borderId="1" xfId="0" applyNumberFormat="1" applyFont="1" applyFill="1" applyBorder="1" applyProtection="1">
      <protection locked="0"/>
    </xf>
    <xf numFmtId="0" fontId="1" fillId="5" borderId="23" xfId="0" applyFont="1" applyFill="1" applyBorder="1" applyAlignment="1" applyProtection="1">
      <alignment wrapText="1"/>
      <protection locked="0"/>
    </xf>
    <xf numFmtId="0" fontId="1" fillId="2" borderId="0" xfId="0" applyFont="1" applyFill="1"/>
    <xf numFmtId="0" fontId="1" fillId="2" borderId="0" xfId="0" applyFont="1" applyFill="1" applyAlignment="1">
      <alignment vertical="center" wrapText="1"/>
    </xf>
    <xf numFmtId="0" fontId="1" fillId="4" borderId="23" xfId="0" applyFont="1" applyFill="1" applyBorder="1" applyAlignment="1">
      <alignment vertical="center" wrapText="1"/>
    </xf>
    <xf numFmtId="0" fontId="0" fillId="0" borderId="23" xfId="0" applyBorder="1"/>
    <xf numFmtId="0" fontId="1" fillId="6" borderId="23" xfId="0" applyFont="1" applyFill="1" applyBorder="1" applyAlignment="1" applyProtection="1">
      <alignment horizontal="center" vertical="center" wrapText="1"/>
      <protection locked="0"/>
    </xf>
    <xf numFmtId="0" fontId="0" fillId="0" borderId="23" xfId="0" applyBorder="1" applyProtection="1">
      <protection locked="0"/>
    </xf>
    <xf numFmtId="0" fontId="2" fillId="2" borderId="0" xfId="0" applyFont="1" applyFill="1"/>
    <xf numFmtId="0" fontId="1" fillId="2" borderId="1" xfId="0" applyFont="1" applyFill="1" applyBorder="1" applyAlignment="1">
      <alignment vertical="center" wrapText="1"/>
    </xf>
    <xf numFmtId="0" fontId="0" fillId="0" borderId="15" xfId="0" applyBorder="1"/>
    <xf numFmtId="0" fontId="1" fillId="6"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49" fontId="3" fillId="2" borderId="2" xfId="0" applyNumberFormat="1" applyFont="1" applyFill="1" applyBorder="1" applyAlignment="1">
      <alignment horizontal="left" vertical="center" wrapText="1"/>
    </xf>
    <xf numFmtId="0" fontId="0" fillId="0" borderId="22" xfId="0" applyBorder="1"/>
    <xf numFmtId="49" fontId="3" fillId="2" borderId="2" xfId="0" applyNumberFormat="1" applyFont="1" applyFill="1" applyBorder="1" applyAlignment="1">
      <alignment horizontal="left" vertical="center"/>
    </xf>
    <xf numFmtId="0" fontId="1" fillId="5" borderId="10" xfId="0" applyFont="1" applyFill="1" applyBorder="1" applyAlignment="1" applyProtection="1">
      <alignment horizontal="left" vertical="center" wrapText="1"/>
      <protection locked="0"/>
    </xf>
    <xf numFmtId="0" fontId="0" fillId="0" borderId="19" xfId="0" applyBorder="1"/>
    <xf numFmtId="0" fontId="0" fillId="0" borderId="20" xfId="0" applyBorder="1"/>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4" fillId="2" borderId="0" xfId="0" applyFont="1" applyFill="1" applyAlignment="1">
      <alignment horizontal="left" vertical="top" wrapText="1"/>
    </xf>
    <xf numFmtId="0" fontId="1" fillId="2" borderId="0" xfId="0" applyFont="1" applyFill="1" applyAlignment="1">
      <alignment horizontal="right"/>
    </xf>
    <xf numFmtId="0" fontId="1" fillId="3" borderId="0" xfId="0" applyFont="1" applyFill="1" applyProtection="1">
      <protection locked="0"/>
    </xf>
    <xf numFmtId="0" fontId="1" fillId="5" borderId="1" xfId="0" applyFont="1" applyFill="1" applyBorder="1" applyAlignment="1" applyProtection="1">
      <alignment horizontal="left" vertical="center" wrapText="1"/>
      <protection locked="0"/>
    </xf>
    <xf numFmtId="0" fontId="0" fillId="0" borderId="16" xfId="0" applyBorder="1"/>
    <xf numFmtId="0" fontId="1" fillId="5" borderId="17" xfId="0" applyFont="1" applyFill="1" applyBorder="1" applyAlignment="1" applyProtection="1">
      <alignment horizontal="center" vertical="center" wrapText="1"/>
      <protection locked="0"/>
    </xf>
    <xf numFmtId="0" fontId="0" fillId="0" borderId="17" xfId="0" applyBorder="1"/>
    <xf numFmtId="0" fontId="1" fillId="4" borderId="1" xfId="0" applyFont="1" applyFill="1" applyBorder="1" applyAlignment="1">
      <alignment horizontal="left" vertical="center" wrapText="1"/>
    </xf>
    <xf numFmtId="0" fontId="2" fillId="2" borderId="0" xfId="0" applyFont="1" applyFill="1" applyAlignment="1">
      <alignment horizontal="left"/>
    </xf>
    <xf numFmtId="0" fontId="1" fillId="2" borderId="12" xfId="0" applyFont="1" applyFill="1" applyBorder="1" applyAlignment="1">
      <alignment horizontal="center" vertical="center" wrapText="1"/>
    </xf>
    <xf numFmtId="0" fontId="0" fillId="0" borderId="13" xfId="0" applyBorder="1"/>
    <xf numFmtId="0" fontId="0" fillId="0" borderId="12" xfId="0" applyBorder="1"/>
    <xf numFmtId="0" fontId="1" fillId="2" borderId="14" xfId="0" applyFont="1" applyFill="1" applyBorder="1" applyAlignment="1">
      <alignment horizontal="center" vertical="center" wrapText="1"/>
    </xf>
    <xf numFmtId="0" fontId="0" fillId="0" borderId="14" xfId="0" applyBorder="1"/>
    <xf numFmtId="0" fontId="1" fillId="3" borderId="7"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3" borderId="8" xfId="0" applyFont="1" applyFill="1" applyBorder="1" applyAlignment="1" applyProtection="1">
      <alignment horizontal="center" vertical="center" wrapText="1"/>
      <protection locked="0"/>
    </xf>
    <xf numFmtId="0" fontId="1" fillId="3" borderId="9" xfId="0" applyFont="1" applyFill="1" applyBorder="1" applyAlignment="1" applyProtection="1">
      <alignment horizontal="center" vertical="center" wrapText="1"/>
      <protection locked="0"/>
    </xf>
    <xf numFmtId="0" fontId="1" fillId="3" borderId="10" xfId="0" applyFont="1" applyFill="1" applyBorder="1" applyAlignment="1" applyProtection="1">
      <alignment horizontal="center" vertical="center" wrapText="1"/>
      <protection locked="0"/>
    </xf>
    <xf numFmtId="0" fontId="2" fillId="2" borderId="0" xfId="0" applyFont="1" applyFill="1" applyAlignment="1">
      <alignment horizontal="left" vertical="center" wrapText="1"/>
    </xf>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2" fillId="2" borderId="0" xfId="0" applyFont="1" applyFill="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508"/>
  <sheetViews>
    <sheetView tabSelected="1" topLeftCell="A466" zoomScale="70" zoomScaleNormal="70" workbookViewId="0">
      <selection activeCell="I503" sqref="I503"/>
    </sheetView>
  </sheetViews>
  <sheetFormatPr defaultColWidth="10.75" defaultRowHeight="15" x14ac:dyDescent="0.25"/>
  <cols>
    <col min="1" max="1" width="9.25" style="7" customWidth="1"/>
    <col min="2" max="2" width="78" style="7" customWidth="1"/>
    <col min="3" max="6" width="29.25" style="7" customWidth="1"/>
    <col min="7" max="7" width="20.5" style="7" customWidth="1"/>
    <col min="8" max="8" width="26.5" style="7" customWidth="1"/>
    <col min="9" max="15" width="25" style="7" customWidth="1"/>
    <col min="16" max="16" width="10.75" style="7" customWidth="1"/>
    <col min="17" max="16384" width="10.75" style="7"/>
  </cols>
  <sheetData>
    <row r="2" spans="1:6" x14ac:dyDescent="0.25">
      <c r="A2" s="12" t="s">
        <v>0</v>
      </c>
      <c r="B2" s="10"/>
    </row>
    <row r="3" spans="1:6" x14ac:dyDescent="0.25">
      <c r="B3" s="1"/>
    </row>
    <row r="4" spans="1:6" x14ac:dyDescent="0.25">
      <c r="A4" s="12" t="s">
        <v>1</v>
      </c>
      <c r="B4" s="10"/>
    </row>
    <row r="5" spans="1:6" x14ac:dyDescent="0.25">
      <c r="A5" s="10"/>
      <c r="B5" s="10"/>
    </row>
    <row r="6" spans="1:6" x14ac:dyDescent="0.25">
      <c r="A6" s="7" t="s">
        <v>2</v>
      </c>
      <c r="B6" s="12" t="s">
        <v>3</v>
      </c>
    </row>
    <row r="7" spans="1:6" x14ac:dyDescent="0.25">
      <c r="B7" s="10"/>
    </row>
    <row r="8" spans="1:6" x14ac:dyDescent="0.25">
      <c r="A8" s="2" t="s">
        <v>4</v>
      </c>
      <c r="B8" s="25">
        <v>45293</v>
      </c>
    </row>
    <row r="9" spans="1:6" x14ac:dyDescent="0.25">
      <c r="A9" s="2" t="s">
        <v>5</v>
      </c>
      <c r="B9" s="13" t="s">
        <v>265</v>
      </c>
    </row>
    <row r="10" spans="1:6" x14ac:dyDescent="0.25">
      <c r="A10" s="2" t="s">
        <v>6</v>
      </c>
      <c r="B10" s="13" t="s">
        <v>266</v>
      </c>
    </row>
    <row r="12" spans="1:6" ht="15.75" x14ac:dyDescent="0.25">
      <c r="A12" s="34" t="s">
        <v>7</v>
      </c>
      <c r="B12" s="35"/>
      <c r="C12" s="36" t="s">
        <v>267</v>
      </c>
      <c r="D12" s="37"/>
      <c r="E12" s="37"/>
      <c r="F12" s="38"/>
    </row>
    <row r="13" spans="1:6" ht="16.149999999999999" customHeight="1" x14ac:dyDescent="0.25">
      <c r="A13" s="41" t="s">
        <v>8</v>
      </c>
      <c r="B13" s="40"/>
      <c r="C13" s="36">
        <v>124931353</v>
      </c>
      <c r="D13" s="37"/>
      <c r="E13" s="37"/>
      <c r="F13" s="38"/>
    </row>
    <row r="14" spans="1:6" ht="16.149999999999999" customHeight="1" x14ac:dyDescent="0.25">
      <c r="A14" s="41" t="s">
        <v>9</v>
      </c>
      <c r="B14" s="40"/>
      <c r="C14" s="36" t="s">
        <v>268</v>
      </c>
      <c r="D14" s="37"/>
      <c r="E14" s="37"/>
      <c r="F14" s="38"/>
    </row>
    <row r="15" spans="1:6" ht="16.149999999999999" customHeight="1" x14ac:dyDescent="0.25">
      <c r="A15" s="34" t="s">
        <v>10</v>
      </c>
      <c r="B15" s="35"/>
      <c r="C15" s="36" t="s">
        <v>269</v>
      </c>
      <c r="D15" s="37"/>
      <c r="E15" s="37"/>
      <c r="F15" s="38"/>
    </row>
    <row r="16" spans="1:6" ht="63" customHeight="1" x14ac:dyDescent="0.25">
      <c r="A16" s="39" t="s">
        <v>11</v>
      </c>
      <c r="B16" s="40"/>
      <c r="C16" s="36"/>
      <c r="D16" s="37"/>
      <c r="E16" s="37"/>
      <c r="F16" s="38"/>
    </row>
    <row r="17" spans="1:7" ht="16.149999999999999" customHeight="1" x14ac:dyDescent="0.25">
      <c r="A17" s="34" t="s">
        <v>12</v>
      </c>
      <c r="B17" s="35"/>
      <c r="C17" s="36" t="s">
        <v>270</v>
      </c>
      <c r="D17" s="37"/>
      <c r="E17" s="37"/>
      <c r="F17" s="38"/>
    </row>
    <row r="18" spans="1:7" ht="16.149999999999999" customHeight="1" x14ac:dyDescent="0.25">
      <c r="A18" s="34" t="s">
        <v>13</v>
      </c>
      <c r="B18" s="35"/>
      <c r="C18" s="36"/>
      <c r="D18" s="37"/>
      <c r="E18" s="37"/>
      <c r="F18" s="38"/>
    </row>
    <row r="19" spans="1:7" ht="48" customHeight="1" x14ac:dyDescent="0.25">
      <c r="A19" s="34" t="s">
        <v>14</v>
      </c>
      <c r="B19" s="35"/>
      <c r="C19" s="36" t="s">
        <v>271</v>
      </c>
      <c r="D19" s="37"/>
      <c r="E19" s="37"/>
      <c r="F19" s="38"/>
    </row>
    <row r="20" spans="1:7" ht="55.15" customHeight="1" x14ac:dyDescent="0.25">
      <c r="A20" s="34" t="s">
        <v>15</v>
      </c>
      <c r="B20" s="35"/>
      <c r="C20" s="36" t="s">
        <v>309</v>
      </c>
      <c r="D20" s="37"/>
      <c r="E20" s="37"/>
      <c r="F20" s="38"/>
    </row>
    <row r="21" spans="1:7" ht="70.900000000000006" customHeight="1" x14ac:dyDescent="0.25">
      <c r="A21" s="29" t="s">
        <v>16</v>
      </c>
      <c r="B21" s="30"/>
      <c r="C21" s="31"/>
      <c r="D21" s="32"/>
      <c r="E21" s="32"/>
      <c r="F21" s="32"/>
      <c r="G21" s="14" t="str">
        <f>IF((SUMPRODUCT(--(C21=""))&gt;0), "Privaloma užpildyti, kai taikomi pašalinimo pagrindai", "")</f>
        <v>Privaloma užpildyti, kai taikomi pašalinimo pagrindai</v>
      </c>
    </row>
    <row r="22" spans="1:7" ht="18" customHeight="1" x14ac:dyDescent="0.25">
      <c r="A22" s="8"/>
      <c r="B22" s="8"/>
      <c r="C22" s="9"/>
      <c r="D22" s="9"/>
      <c r="E22" s="9"/>
      <c r="F22" s="9"/>
    </row>
    <row r="23" spans="1:7" x14ac:dyDescent="0.25">
      <c r="A23" s="33" t="s">
        <v>17</v>
      </c>
      <c r="B23" s="27"/>
      <c r="C23" s="27"/>
      <c r="D23" s="27"/>
      <c r="E23" s="27"/>
      <c r="F23" s="27"/>
    </row>
    <row r="24" spans="1:7" x14ac:dyDescent="0.25">
      <c r="A24" s="27" t="s">
        <v>18</v>
      </c>
      <c r="B24" s="27"/>
      <c r="C24" s="27"/>
      <c r="D24" s="27"/>
      <c r="E24" s="27"/>
      <c r="F24" s="27"/>
    </row>
    <row r="25" spans="1:7" x14ac:dyDescent="0.25">
      <c r="A25" s="27" t="s">
        <v>19</v>
      </c>
      <c r="B25" s="27"/>
      <c r="C25" s="27"/>
      <c r="D25" s="27"/>
      <c r="E25" s="27"/>
      <c r="F25" s="27"/>
    </row>
    <row r="26" spans="1:7" x14ac:dyDescent="0.25">
      <c r="A26" s="27" t="s">
        <v>20</v>
      </c>
      <c r="B26" s="27"/>
      <c r="C26" s="27"/>
      <c r="D26" s="27"/>
      <c r="E26" s="27"/>
      <c r="F26" s="27"/>
    </row>
    <row r="27" spans="1:7" x14ac:dyDescent="0.25">
      <c r="A27" s="27" t="s">
        <v>21</v>
      </c>
      <c r="B27" s="27"/>
      <c r="C27" s="27"/>
      <c r="D27" s="27"/>
      <c r="E27" s="27"/>
      <c r="F27" s="27"/>
    </row>
    <row r="28" spans="1:7" ht="31.9" customHeight="1" x14ac:dyDescent="0.25">
      <c r="A28" s="28" t="s">
        <v>22</v>
      </c>
      <c r="B28" s="27"/>
      <c r="C28" s="27"/>
      <c r="D28" s="27"/>
      <c r="E28" s="27"/>
      <c r="F28" s="27"/>
    </row>
    <row r="29" spans="1:7" x14ac:dyDescent="0.25">
      <c r="A29" s="27" t="s">
        <v>23</v>
      </c>
      <c r="B29" s="27"/>
      <c r="C29" s="27"/>
      <c r="D29" s="27"/>
      <c r="E29" s="27"/>
      <c r="F29" s="27"/>
    </row>
    <row r="30" spans="1:7" x14ac:dyDescent="0.25">
      <c r="A30" s="14" t="s">
        <v>24</v>
      </c>
      <c r="D30" s="15"/>
    </row>
    <row r="31" spans="1:7" x14ac:dyDescent="0.25">
      <c r="A31" s="14" t="s">
        <v>25</v>
      </c>
    </row>
    <row r="32" spans="1:7" x14ac:dyDescent="0.25">
      <c r="A32" s="12" t="s">
        <v>26</v>
      </c>
      <c r="B32" s="12" t="s">
        <v>27</v>
      </c>
    </row>
    <row r="34" spans="1:8" x14ac:dyDescent="0.25">
      <c r="A34" s="12" t="s">
        <v>28</v>
      </c>
    </row>
    <row r="35" spans="1:8" x14ac:dyDescent="0.25">
      <c r="A35" s="16" t="s">
        <v>29</v>
      </c>
      <c r="B35" s="16" t="s">
        <v>30</v>
      </c>
      <c r="C35" s="16" t="s">
        <v>31</v>
      </c>
      <c r="D35" s="16" t="s">
        <v>32</v>
      </c>
      <c r="E35" s="16" t="s">
        <v>33</v>
      </c>
      <c r="F35" s="16" t="s">
        <v>34</v>
      </c>
      <c r="G35" s="16" t="s">
        <v>35</v>
      </c>
      <c r="H35" s="16" t="s">
        <v>36</v>
      </c>
    </row>
    <row r="36" spans="1:8" x14ac:dyDescent="0.25">
      <c r="A36" s="16" t="s">
        <v>37</v>
      </c>
      <c r="B36" s="16" t="s">
        <v>38</v>
      </c>
      <c r="C36" s="17"/>
      <c r="D36" s="17"/>
      <c r="E36" s="17"/>
      <c r="F36" s="17"/>
      <c r="G36" s="17"/>
      <c r="H36" s="17"/>
    </row>
    <row r="37" spans="1:8" x14ac:dyDescent="0.25">
      <c r="A37" s="17" t="s">
        <v>39</v>
      </c>
      <c r="B37" s="17" t="s">
        <v>38</v>
      </c>
      <c r="C37" s="17">
        <v>1843180</v>
      </c>
      <c r="D37" s="17" t="s">
        <v>40</v>
      </c>
      <c r="E37" s="18"/>
      <c r="F37" s="17" t="str">
        <f>IF(ISBLANK(E37),"", PRODUCT(C37,E37))</f>
        <v/>
      </c>
      <c r="G37" s="26"/>
      <c r="H37" s="26"/>
    </row>
    <row r="38" spans="1:8" x14ac:dyDescent="0.25">
      <c r="E38" s="16" t="s">
        <v>41</v>
      </c>
      <c r="F38" s="16" t="str">
        <f>IF(OR(F39="",F39="Tiekėjo text"), "", ROUND(F40-F39,2))</f>
        <v/>
      </c>
    </row>
    <row r="39" spans="1:8" x14ac:dyDescent="0.25">
      <c r="C39" s="16" t="s">
        <v>42</v>
      </c>
      <c r="D39" s="19">
        <v>21</v>
      </c>
      <c r="E39" s="16" t="s">
        <v>43</v>
      </c>
      <c r="F39" s="16" t="str">
        <f>IF(OR(F40="", D39=""), "", ROUND(PRODUCT(D39,F40)/100/SUM(1, D39/100),2))</f>
        <v/>
      </c>
      <c r="G39" s="14" t="str">
        <f>IF(D39="", "Nurodykite taikomą PVM dydį", "")</f>
        <v/>
      </c>
    </row>
    <row r="40" spans="1:8" x14ac:dyDescent="0.25">
      <c r="E40" s="16" t="s">
        <v>34</v>
      </c>
      <c r="F40" s="16" t="str">
        <f>IF((SUMPRODUCT(--(F37:F37=""))&gt;0), "", ROUND(SUM(F37:F37),2))</f>
        <v/>
      </c>
      <c r="G40" s="14" t="str">
        <f>IF((SUMPRODUCT(--(F37:F37=""))&gt;0), "Neužpildytos visų objektų kainos", "")</f>
        <v>Neužpildytos visų objektų kainos</v>
      </c>
    </row>
    <row r="44" spans="1:8" x14ac:dyDescent="0.25">
      <c r="A44" s="12" t="s">
        <v>44</v>
      </c>
      <c r="B44" s="12" t="s">
        <v>45</v>
      </c>
    </row>
    <row r="46" spans="1:8" x14ac:dyDescent="0.25">
      <c r="A46" s="12" t="s">
        <v>28</v>
      </c>
    </row>
    <row r="47" spans="1:8" x14ac:dyDescent="0.25">
      <c r="A47" s="16" t="s">
        <v>29</v>
      </c>
      <c r="B47" s="16" t="s">
        <v>30</v>
      </c>
      <c r="C47" s="16" t="s">
        <v>31</v>
      </c>
      <c r="D47" s="16" t="s">
        <v>32</v>
      </c>
      <c r="E47" s="16" t="s">
        <v>33</v>
      </c>
      <c r="F47" s="16" t="s">
        <v>34</v>
      </c>
      <c r="G47" s="16" t="s">
        <v>35</v>
      </c>
      <c r="H47" s="16" t="s">
        <v>36</v>
      </c>
    </row>
    <row r="48" spans="1:8" x14ac:dyDescent="0.25">
      <c r="A48" s="16" t="s">
        <v>46</v>
      </c>
      <c r="B48" s="16" t="s">
        <v>47</v>
      </c>
      <c r="C48" s="17"/>
      <c r="D48" s="17"/>
      <c r="E48" s="17"/>
      <c r="F48" s="17"/>
      <c r="G48" s="17"/>
      <c r="H48" s="17"/>
    </row>
    <row r="49" spans="1:8" x14ac:dyDescent="0.25">
      <c r="A49" s="17" t="s">
        <v>48</v>
      </c>
      <c r="B49" s="17" t="s">
        <v>47</v>
      </c>
      <c r="C49" s="17">
        <v>772629</v>
      </c>
      <c r="D49" s="17" t="s">
        <v>40</v>
      </c>
      <c r="E49" s="18"/>
      <c r="F49" s="17" t="str">
        <f>IF(ISBLANK(E49),"", PRODUCT(C49,E49))</f>
        <v/>
      </c>
      <c r="G49" s="26"/>
      <c r="H49" s="26"/>
    </row>
    <row r="50" spans="1:8" x14ac:dyDescent="0.25">
      <c r="E50" s="16" t="s">
        <v>41</v>
      </c>
      <c r="F50" s="16" t="str">
        <f>IF(OR(F51="",F51="Tiekėjo text"), "", ROUND(F52-F51,2))</f>
        <v/>
      </c>
    </row>
    <row r="51" spans="1:8" x14ac:dyDescent="0.25">
      <c r="C51" s="16" t="s">
        <v>42</v>
      </c>
      <c r="D51" s="19">
        <v>21</v>
      </c>
      <c r="E51" s="16" t="s">
        <v>43</v>
      </c>
      <c r="F51" s="16" t="str">
        <f>IF(OR(F52="", D51=""), "", ROUND(PRODUCT(D51,F52)/100/SUM(1, D51/100),2))</f>
        <v/>
      </c>
      <c r="G51" s="14" t="str">
        <f>IF(D51="", "Nurodykite taikomą PVM dydį", "")</f>
        <v/>
      </c>
    </row>
    <row r="52" spans="1:8" x14ac:dyDescent="0.25">
      <c r="E52" s="16" t="s">
        <v>34</v>
      </c>
      <c r="F52" s="16" t="str">
        <f>IF((SUMPRODUCT(--(F49:F49=""))&gt;0), "", ROUND(SUM(F49:F49),2))</f>
        <v/>
      </c>
      <c r="G52" s="14" t="str">
        <f>IF((SUMPRODUCT(--(F49:F49=""))&gt;0), "Neužpildytos visų objektų kainos", "")</f>
        <v>Neužpildytos visų objektų kainos</v>
      </c>
    </row>
    <row r="56" spans="1:8" x14ac:dyDescent="0.25">
      <c r="A56" s="12" t="s">
        <v>49</v>
      </c>
      <c r="B56" s="12" t="s">
        <v>50</v>
      </c>
    </row>
    <row r="58" spans="1:8" x14ac:dyDescent="0.25">
      <c r="A58" s="12" t="s">
        <v>28</v>
      </c>
    </row>
    <row r="59" spans="1:8" x14ac:dyDescent="0.25">
      <c r="A59" s="16" t="s">
        <v>29</v>
      </c>
      <c r="B59" s="16" t="s">
        <v>30</v>
      </c>
      <c r="C59" s="16" t="s">
        <v>31</v>
      </c>
      <c r="D59" s="16" t="s">
        <v>32</v>
      </c>
      <c r="E59" s="16" t="s">
        <v>33</v>
      </c>
      <c r="F59" s="16" t="s">
        <v>34</v>
      </c>
      <c r="G59" s="16" t="s">
        <v>35</v>
      </c>
      <c r="H59" s="16" t="s">
        <v>36</v>
      </c>
    </row>
    <row r="60" spans="1:8" x14ac:dyDescent="0.25">
      <c r="A60" s="16" t="s">
        <v>51</v>
      </c>
      <c r="B60" s="16" t="s">
        <v>52</v>
      </c>
      <c r="C60" s="17"/>
      <c r="D60" s="17"/>
      <c r="E60" s="17"/>
      <c r="F60" s="17"/>
      <c r="G60" s="17"/>
      <c r="H60" s="17"/>
    </row>
    <row r="61" spans="1:8" ht="30" x14ac:dyDescent="0.25">
      <c r="A61" s="17" t="s">
        <v>53</v>
      </c>
      <c r="B61" s="17" t="s">
        <v>52</v>
      </c>
      <c r="C61" s="17">
        <v>59448</v>
      </c>
      <c r="D61" s="17" t="s">
        <v>40</v>
      </c>
      <c r="E61" s="18">
        <v>3.39</v>
      </c>
      <c r="F61" s="17">
        <f>IF(ISBLANK(E61),"", PRODUCT(C61,E61))</f>
        <v>201528.72</v>
      </c>
      <c r="G61" s="26" t="s">
        <v>304</v>
      </c>
      <c r="H61" s="19" t="s">
        <v>273</v>
      </c>
    </row>
    <row r="62" spans="1:8" x14ac:dyDescent="0.25">
      <c r="E62" s="16" t="s">
        <v>41</v>
      </c>
      <c r="F62" s="16">
        <f>IF(OR(F63="",F63="Tiekėjo text"), "", ROUND(F64-F63,2))</f>
        <v>166552.66</v>
      </c>
    </row>
    <row r="63" spans="1:8" x14ac:dyDescent="0.25">
      <c r="C63" s="16" t="s">
        <v>42</v>
      </c>
      <c r="D63" s="19">
        <v>21</v>
      </c>
      <c r="E63" s="16" t="s">
        <v>43</v>
      </c>
      <c r="F63" s="16">
        <f>IF(OR(F64="", D63=""), "", ROUND(PRODUCT(D63,F64)/100/SUM(1, D63/100),2))</f>
        <v>34976.06</v>
      </c>
      <c r="G63" s="14" t="str">
        <f>IF(D63="", "Nurodykite taikomą PVM dydį", "")</f>
        <v/>
      </c>
    </row>
    <row r="64" spans="1:8" x14ac:dyDescent="0.25">
      <c r="E64" s="16" t="s">
        <v>34</v>
      </c>
      <c r="F64" s="16">
        <f>IF((SUMPRODUCT(--(F61:F61=""))&gt;0), "", ROUND(SUM(F61:F61),2))</f>
        <v>201528.72</v>
      </c>
      <c r="G64" s="14" t="str">
        <f>IF((SUMPRODUCT(--(F61:F61=""))&gt;0), "Neužpildytos visų objektų kainos", "")</f>
        <v/>
      </c>
    </row>
    <row r="68" spans="1:8" x14ac:dyDescent="0.25">
      <c r="A68" s="12" t="s">
        <v>54</v>
      </c>
      <c r="B68" s="12" t="s">
        <v>55</v>
      </c>
    </row>
    <row r="70" spans="1:8" x14ac:dyDescent="0.25">
      <c r="A70" s="12" t="s">
        <v>28</v>
      </c>
    </row>
    <row r="71" spans="1:8" x14ac:dyDescent="0.25">
      <c r="A71" s="16" t="s">
        <v>29</v>
      </c>
      <c r="B71" s="16" t="s">
        <v>30</v>
      </c>
      <c r="C71" s="16" t="s">
        <v>31</v>
      </c>
      <c r="D71" s="16" t="s">
        <v>32</v>
      </c>
      <c r="E71" s="16" t="s">
        <v>33</v>
      </c>
      <c r="F71" s="16" t="s">
        <v>34</v>
      </c>
      <c r="G71" s="16" t="s">
        <v>35</v>
      </c>
      <c r="H71" s="16" t="s">
        <v>36</v>
      </c>
    </row>
    <row r="72" spans="1:8" x14ac:dyDescent="0.25">
      <c r="A72" s="16" t="s">
        <v>56</v>
      </c>
      <c r="B72" s="16" t="s">
        <v>57</v>
      </c>
      <c r="C72" s="17"/>
      <c r="D72" s="17"/>
      <c r="E72" s="17"/>
      <c r="F72" s="17"/>
      <c r="G72" s="17"/>
      <c r="H72" s="17"/>
    </row>
    <row r="73" spans="1:8" x14ac:dyDescent="0.25">
      <c r="A73" s="17" t="s">
        <v>58</v>
      </c>
      <c r="B73" s="17" t="s">
        <v>57</v>
      </c>
      <c r="C73" s="17">
        <v>205512</v>
      </c>
      <c r="D73" s="17" t="s">
        <v>40</v>
      </c>
      <c r="E73" s="18">
        <v>1.02</v>
      </c>
      <c r="F73" s="17">
        <f>IF(ISBLANK(E73),"", PRODUCT(C73,E73))</f>
        <v>209622.24</v>
      </c>
      <c r="G73" s="26" t="s">
        <v>303</v>
      </c>
      <c r="H73" s="19" t="s">
        <v>274</v>
      </c>
    </row>
    <row r="74" spans="1:8" x14ac:dyDescent="0.25">
      <c r="E74" s="16" t="s">
        <v>41</v>
      </c>
      <c r="F74" s="16">
        <f>IF(OR(F75="",F75="Tiekėjo text"), "", ROUND(F76-F75,2))</f>
        <v>173241.52</v>
      </c>
    </row>
    <row r="75" spans="1:8" x14ac:dyDescent="0.25">
      <c r="C75" s="16" t="s">
        <v>42</v>
      </c>
      <c r="D75" s="19">
        <v>21</v>
      </c>
      <c r="E75" s="16" t="s">
        <v>43</v>
      </c>
      <c r="F75" s="16">
        <f>IF(OR(F76="", D75=""), "", ROUND(PRODUCT(D75,F76)/100/SUM(1, D75/100),2))</f>
        <v>36380.720000000001</v>
      </c>
      <c r="G75" s="14" t="str">
        <f>IF(D75="", "Nurodykite taikomą PVM dydį", "")</f>
        <v/>
      </c>
    </row>
    <row r="76" spans="1:8" x14ac:dyDescent="0.25">
      <c r="E76" s="16" t="s">
        <v>34</v>
      </c>
      <c r="F76" s="16">
        <f>IF((SUMPRODUCT(--(F73:F73=""))&gt;0), "", ROUND(SUM(F73:F73),2))</f>
        <v>209622.24</v>
      </c>
      <c r="G76" s="14" t="str">
        <f>IF((SUMPRODUCT(--(F73:F73=""))&gt;0), "Neužpildytos visų objektų kainos", "")</f>
        <v/>
      </c>
    </row>
    <row r="80" spans="1:8" x14ac:dyDescent="0.25">
      <c r="A80" s="12" t="s">
        <v>59</v>
      </c>
      <c r="B80" s="12" t="s">
        <v>60</v>
      </c>
    </row>
    <row r="82" spans="1:8" x14ac:dyDescent="0.25">
      <c r="A82" s="12" t="s">
        <v>28</v>
      </c>
    </row>
    <row r="83" spans="1:8" x14ac:dyDescent="0.25">
      <c r="A83" s="16" t="s">
        <v>29</v>
      </c>
      <c r="B83" s="16" t="s">
        <v>30</v>
      </c>
      <c r="C83" s="16" t="s">
        <v>31</v>
      </c>
      <c r="D83" s="16" t="s">
        <v>32</v>
      </c>
      <c r="E83" s="16" t="s">
        <v>33</v>
      </c>
      <c r="F83" s="16" t="s">
        <v>34</v>
      </c>
      <c r="G83" s="16" t="s">
        <v>35</v>
      </c>
      <c r="H83" s="16" t="s">
        <v>36</v>
      </c>
    </row>
    <row r="84" spans="1:8" x14ac:dyDescent="0.25">
      <c r="A84" s="16" t="s">
        <v>61</v>
      </c>
      <c r="B84" s="16" t="s">
        <v>62</v>
      </c>
      <c r="C84" s="17"/>
      <c r="D84" s="17"/>
      <c r="E84" s="17"/>
      <c r="F84" s="17"/>
      <c r="G84" s="17"/>
      <c r="H84" s="17"/>
    </row>
    <row r="85" spans="1:8" x14ac:dyDescent="0.25">
      <c r="A85" s="17" t="s">
        <v>63</v>
      </c>
      <c r="B85" s="17" t="s">
        <v>62</v>
      </c>
      <c r="C85" s="17">
        <v>79662</v>
      </c>
      <c r="D85" s="17" t="s">
        <v>40</v>
      </c>
      <c r="E85" s="18">
        <v>1.79</v>
      </c>
      <c r="F85" s="17">
        <f>IF(ISBLANK(E85),"", PRODUCT(C85,E85))</f>
        <v>142594.98000000001</v>
      </c>
      <c r="G85" s="26" t="s">
        <v>302</v>
      </c>
      <c r="H85" s="19" t="s">
        <v>275</v>
      </c>
    </row>
    <row r="86" spans="1:8" x14ac:dyDescent="0.25">
      <c r="E86" s="16" t="s">
        <v>41</v>
      </c>
      <c r="F86" s="16">
        <f>IF(OR(F87="",F87="Tiekėjo text"), "", ROUND(F88-F87,2))</f>
        <v>117847.09</v>
      </c>
    </row>
    <row r="87" spans="1:8" x14ac:dyDescent="0.25">
      <c r="C87" s="16" t="s">
        <v>42</v>
      </c>
      <c r="D87" s="19">
        <v>21</v>
      </c>
      <c r="E87" s="16" t="s">
        <v>43</v>
      </c>
      <c r="F87" s="16">
        <f>IF(OR(F88="", D87=""), "", ROUND(PRODUCT(D87,F88)/100/SUM(1, D87/100),2))</f>
        <v>24747.89</v>
      </c>
      <c r="G87" s="14" t="str">
        <f>IF(D87="", "Nurodykite taikomą PVM dydį", "")</f>
        <v/>
      </c>
    </row>
    <row r="88" spans="1:8" x14ac:dyDescent="0.25">
      <c r="E88" s="16" t="s">
        <v>34</v>
      </c>
      <c r="F88" s="16">
        <f>IF((SUMPRODUCT(--(F85:F85=""))&gt;0), "", ROUND(SUM(F85:F85),2))</f>
        <v>142594.98000000001</v>
      </c>
      <c r="G88" s="14" t="str">
        <f>IF((SUMPRODUCT(--(F85:F85=""))&gt;0), "Neužpildytos visų objektų kainos", "")</f>
        <v/>
      </c>
    </row>
    <row r="92" spans="1:8" x14ac:dyDescent="0.25">
      <c r="A92" s="12" t="s">
        <v>64</v>
      </c>
      <c r="B92" s="12" t="s">
        <v>65</v>
      </c>
    </row>
    <row r="94" spans="1:8" x14ac:dyDescent="0.25">
      <c r="A94" s="12" t="s">
        <v>28</v>
      </c>
    </row>
    <row r="95" spans="1:8" x14ac:dyDescent="0.25">
      <c r="A95" s="16" t="s">
        <v>29</v>
      </c>
      <c r="B95" s="16" t="s">
        <v>30</v>
      </c>
      <c r="C95" s="16" t="s">
        <v>31</v>
      </c>
      <c r="D95" s="16" t="s">
        <v>32</v>
      </c>
      <c r="E95" s="16" t="s">
        <v>33</v>
      </c>
      <c r="F95" s="16" t="s">
        <v>34</v>
      </c>
      <c r="G95" s="16" t="s">
        <v>35</v>
      </c>
      <c r="H95" s="16" t="s">
        <v>36</v>
      </c>
    </row>
    <row r="96" spans="1:8" x14ac:dyDescent="0.25">
      <c r="A96" s="16" t="s">
        <v>66</v>
      </c>
      <c r="B96" s="16" t="s">
        <v>67</v>
      </c>
      <c r="C96" s="17"/>
      <c r="D96" s="17"/>
      <c r="E96" s="17"/>
      <c r="F96" s="17"/>
      <c r="G96" s="17"/>
      <c r="H96" s="17"/>
    </row>
    <row r="97" spans="1:8" x14ac:dyDescent="0.25">
      <c r="A97" s="17" t="s">
        <v>68</v>
      </c>
      <c r="B97" s="17" t="s">
        <v>67</v>
      </c>
      <c r="C97" s="17">
        <v>34738</v>
      </c>
      <c r="D97" s="17" t="s">
        <v>40</v>
      </c>
      <c r="E97" s="18"/>
      <c r="F97" s="17" t="str">
        <f>IF(ISBLANK(E97),"", PRODUCT(C97,E97))</f>
        <v/>
      </c>
      <c r="G97" s="26"/>
      <c r="H97" s="19"/>
    </row>
    <row r="98" spans="1:8" x14ac:dyDescent="0.25">
      <c r="E98" s="16" t="s">
        <v>41</v>
      </c>
      <c r="F98" s="16" t="str">
        <f>IF(OR(F99="",F99="Tiekėjo text"), "", ROUND(F100-F99,2))</f>
        <v/>
      </c>
    </row>
    <row r="99" spans="1:8" x14ac:dyDescent="0.25">
      <c r="C99" s="16" t="s">
        <v>42</v>
      </c>
      <c r="D99" s="19">
        <v>21</v>
      </c>
      <c r="E99" s="16" t="s">
        <v>43</v>
      </c>
      <c r="F99" s="16" t="str">
        <f>IF(OR(F100="", D99=""), "", ROUND(PRODUCT(D99,F100)/100/SUM(1, D99/100),2))</f>
        <v/>
      </c>
      <c r="G99" s="14" t="str">
        <f>IF(D99="", "Nurodykite taikomą PVM dydį", "")</f>
        <v/>
      </c>
    </row>
    <row r="100" spans="1:8" x14ac:dyDescent="0.25">
      <c r="E100" s="16" t="s">
        <v>34</v>
      </c>
      <c r="F100" s="16" t="str">
        <f>IF((SUMPRODUCT(--(F97:F97=""))&gt;0), "", ROUND(SUM(F97:F97),2))</f>
        <v/>
      </c>
      <c r="G100" s="14" t="str">
        <f>IF((SUMPRODUCT(--(F97:F97=""))&gt;0), "Neužpildytos visų objektų kainos", "")</f>
        <v>Neužpildytos visų objektų kainos</v>
      </c>
    </row>
    <row r="104" spans="1:8" x14ac:dyDescent="0.25">
      <c r="A104" s="12" t="s">
        <v>69</v>
      </c>
      <c r="B104" s="12" t="s">
        <v>70</v>
      </c>
    </row>
    <row r="106" spans="1:8" x14ac:dyDescent="0.25">
      <c r="A106" s="12" t="s">
        <v>28</v>
      </c>
    </row>
    <row r="107" spans="1:8" x14ac:dyDescent="0.25">
      <c r="A107" s="16" t="s">
        <v>29</v>
      </c>
      <c r="B107" s="16" t="s">
        <v>30</v>
      </c>
      <c r="C107" s="16" t="s">
        <v>31</v>
      </c>
      <c r="D107" s="16" t="s">
        <v>32</v>
      </c>
      <c r="E107" s="16" t="s">
        <v>33</v>
      </c>
      <c r="F107" s="16" t="s">
        <v>34</v>
      </c>
      <c r="G107" s="16" t="s">
        <v>35</v>
      </c>
      <c r="H107" s="16" t="s">
        <v>36</v>
      </c>
    </row>
    <row r="108" spans="1:8" x14ac:dyDescent="0.25">
      <c r="A108" s="16" t="s">
        <v>71</v>
      </c>
      <c r="B108" s="16" t="s">
        <v>72</v>
      </c>
      <c r="C108" s="17"/>
      <c r="D108" s="17"/>
      <c r="E108" s="17"/>
      <c r="F108" s="17"/>
      <c r="G108" s="17"/>
      <c r="H108" s="17"/>
    </row>
    <row r="109" spans="1:8" x14ac:dyDescent="0.25">
      <c r="A109" s="17" t="s">
        <v>73</v>
      </c>
      <c r="B109" s="17" t="s">
        <v>72</v>
      </c>
      <c r="C109" s="17">
        <v>2620</v>
      </c>
      <c r="D109" s="17" t="s">
        <v>40</v>
      </c>
      <c r="E109" s="18"/>
      <c r="F109" s="17" t="str">
        <f>IF(ISBLANK(E109),"", PRODUCT(C109,E109))</f>
        <v/>
      </c>
      <c r="G109" s="26"/>
      <c r="H109" s="26"/>
    </row>
    <row r="110" spans="1:8" x14ac:dyDescent="0.25">
      <c r="E110" s="16" t="s">
        <v>41</v>
      </c>
      <c r="F110" s="16" t="str">
        <f>IF(OR(F111="",F111="Tiekėjo text"), "", ROUND(F112-F111,2))</f>
        <v/>
      </c>
    </row>
    <row r="111" spans="1:8" x14ac:dyDescent="0.25">
      <c r="C111" s="16" t="s">
        <v>42</v>
      </c>
      <c r="D111" s="19">
        <v>21</v>
      </c>
      <c r="E111" s="16" t="s">
        <v>43</v>
      </c>
      <c r="F111" s="16" t="str">
        <f>IF(OR(F112="", D111=""), "", ROUND(PRODUCT(D111,F112)/100/SUM(1, D111/100),2))</f>
        <v/>
      </c>
      <c r="G111" s="14" t="str">
        <f>IF(D111="", "Nurodykite taikomą PVM dydį", "")</f>
        <v/>
      </c>
    </row>
    <row r="112" spans="1:8" x14ac:dyDescent="0.25">
      <c r="E112" s="16" t="s">
        <v>34</v>
      </c>
      <c r="F112" s="16" t="str">
        <f>IF((SUMPRODUCT(--(F109:F109=""))&gt;0), "", ROUND(SUM(F109:F109),2))</f>
        <v/>
      </c>
      <c r="G112" s="14" t="str">
        <f>IF((SUMPRODUCT(--(F109:F109=""))&gt;0), "Neužpildytos visų objektų kainos", "")</f>
        <v>Neužpildytos visų objektų kainos</v>
      </c>
    </row>
    <row r="116" spans="1:8" x14ac:dyDescent="0.25">
      <c r="A116" s="12" t="s">
        <v>74</v>
      </c>
      <c r="B116" s="12" t="s">
        <v>75</v>
      </c>
    </row>
    <row r="118" spans="1:8" x14ac:dyDescent="0.25">
      <c r="A118" s="12" t="s">
        <v>28</v>
      </c>
    </row>
    <row r="119" spans="1:8" x14ac:dyDescent="0.25">
      <c r="A119" s="16" t="s">
        <v>29</v>
      </c>
      <c r="B119" s="16" t="s">
        <v>30</v>
      </c>
      <c r="C119" s="16" t="s">
        <v>31</v>
      </c>
      <c r="D119" s="16" t="s">
        <v>32</v>
      </c>
      <c r="E119" s="16" t="s">
        <v>33</v>
      </c>
      <c r="F119" s="16" t="s">
        <v>34</v>
      </c>
      <c r="G119" s="16" t="s">
        <v>35</v>
      </c>
      <c r="H119" s="16" t="s">
        <v>36</v>
      </c>
    </row>
    <row r="120" spans="1:8" x14ac:dyDescent="0.25">
      <c r="A120" s="16" t="s">
        <v>76</v>
      </c>
      <c r="B120" s="16" t="s">
        <v>77</v>
      </c>
      <c r="C120" s="17"/>
      <c r="D120" s="17"/>
      <c r="E120" s="17"/>
      <c r="F120" s="17"/>
      <c r="G120" s="17"/>
      <c r="H120" s="17"/>
    </row>
    <row r="121" spans="1:8" x14ac:dyDescent="0.25">
      <c r="A121" s="17" t="s">
        <v>78</v>
      </c>
      <c r="B121" s="17" t="s">
        <v>77</v>
      </c>
      <c r="C121" s="17">
        <v>1634</v>
      </c>
      <c r="D121" s="17" t="s">
        <v>40</v>
      </c>
      <c r="E121" s="18"/>
      <c r="F121" s="17" t="str">
        <f>IF(ISBLANK(E121),"", PRODUCT(C121,E121))</f>
        <v/>
      </c>
      <c r="G121" s="26"/>
      <c r="H121" s="19"/>
    </row>
    <row r="122" spans="1:8" x14ac:dyDescent="0.25">
      <c r="E122" s="16" t="s">
        <v>41</v>
      </c>
      <c r="F122" s="16" t="str">
        <f>IF(OR(F123="",F123="Tiekėjo text"), "", ROUND(F124-F123,2))</f>
        <v/>
      </c>
    </row>
    <row r="123" spans="1:8" x14ac:dyDescent="0.25">
      <c r="C123" s="16" t="s">
        <v>42</v>
      </c>
      <c r="D123" s="19">
        <v>21</v>
      </c>
      <c r="E123" s="16" t="s">
        <v>43</v>
      </c>
      <c r="F123" s="16" t="str">
        <f>IF(OR(F124="", D123=""), "", ROUND(PRODUCT(D123,F124)/100/SUM(1, D123/100),2))</f>
        <v/>
      </c>
      <c r="G123" s="14" t="str">
        <f>IF(D123="", "Nurodykite taikomą PVM dydį", "")</f>
        <v/>
      </c>
    </row>
    <row r="124" spans="1:8" x14ac:dyDescent="0.25">
      <c r="E124" s="16" t="s">
        <v>34</v>
      </c>
      <c r="F124" s="16" t="str">
        <f>IF((SUMPRODUCT(--(F121:F121=""))&gt;0), "", ROUND(SUM(F121:F121),2))</f>
        <v/>
      </c>
      <c r="G124" s="14" t="str">
        <f>IF((SUMPRODUCT(--(F121:F121=""))&gt;0), "Neužpildytos visų objektų kainos", "")</f>
        <v>Neužpildytos visų objektų kainos</v>
      </c>
    </row>
    <row r="128" spans="1:8" x14ac:dyDescent="0.25">
      <c r="A128" s="12" t="s">
        <v>79</v>
      </c>
      <c r="B128" s="12" t="s">
        <v>80</v>
      </c>
    </row>
    <row r="130" spans="1:8" x14ac:dyDescent="0.25">
      <c r="A130" s="12" t="s">
        <v>28</v>
      </c>
    </row>
    <row r="131" spans="1:8" x14ac:dyDescent="0.25">
      <c r="A131" s="16" t="s">
        <v>29</v>
      </c>
      <c r="B131" s="16" t="s">
        <v>30</v>
      </c>
      <c r="C131" s="16" t="s">
        <v>31</v>
      </c>
      <c r="D131" s="16" t="s">
        <v>32</v>
      </c>
      <c r="E131" s="16" t="s">
        <v>33</v>
      </c>
      <c r="F131" s="16" t="s">
        <v>34</v>
      </c>
      <c r="G131" s="16" t="s">
        <v>35</v>
      </c>
      <c r="H131" s="16" t="s">
        <v>36</v>
      </c>
    </row>
    <row r="132" spans="1:8" x14ac:dyDescent="0.25">
      <c r="A132" s="16" t="s">
        <v>81</v>
      </c>
      <c r="B132" s="16" t="s">
        <v>82</v>
      </c>
      <c r="C132" s="17"/>
      <c r="D132" s="17"/>
      <c r="E132" s="17"/>
      <c r="F132" s="17"/>
      <c r="G132" s="17"/>
      <c r="H132" s="17"/>
    </row>
    <row r="133" spans="1:8" x14ac:dyDescent="0.25">
      <c r="A133" s="17" t="s">
        <v>83</v>
      </c>
      <c r="B133" s="17" t="s">
        <v>82</v>
      </c>
      <c r="C133" s="17">
        <v>80829</v>
      </c>
      <c r="D133" s="17" t="s">
        <v>40</v>
      </c>
      <c r="E133" s="18"/>
      <c r="F133" s="17" t="str">
        <f>IF(ISBLANK(E133),"", PRODUCT(C133,E133))</f>
        <v/>
      </c>
      <c r="G133" s="26"/>
      <c r="H133" s="19"/>
    </row>
    <row r="134" spans="1:8" x14ac:dyDescent="0.25">
      <c r="E134" s="16" t="s">
        <v>41</v>
      </c>
      <c r="F134" s="16" t="str">
        <f>IF(OR(F135="",F135="Tiekėjo text"), "", ROUND(F136-F135,2))</f>
        <v/>
      </c>
    </row>
    <row r="135" spans="1:8" x14ac:dyDescent="0.25">
      <c r="C135" s="16" t="s">
        <v>42</v>
      </c>
      <c r="D135" s="19">
        <v>21</v>
      </c>
      <c r="E135" s="16" t="s">
        <v>43</v>
      </c>
      <c r="F135" s="16" t="str">
        <f>IF(OR(F136="", D135=""), "", ROUND(PRODUCT(D135,F136)/100/SUM(1, D135/100),2))</f>
        <v/>
      </c>
      <c r="G135" s="14" t="str">
        <f>IF(D135="", "Nurodykite taikomą PVM dydį", "")</f>
        <v/>
      </c>
    </row>
    <row r="136" spans="1:8" x14ac:dyDescent="0.25">
      <c r="E136" s="16" t="s">
        <v>34</v>
      </c>
      <c r="F136" s="16" t="str">
        <f>IF((SUMPRODUCT(--(F133:F133=""))&gt;0), "", ROUND(SUM(F133:F133),2))</f>
        <v/>
      </c>
      <c r="G136" s="14" t="str">
        <f>IF((SUMPRODUCT(--(F133:F133=""))&gt;0), "Neužpildytos visų objektų kainos", "")</f>
        <v>Neužpildytos visų objektų kainos</v>
      </c>
    </row>
    <row r="140" spans="1:8" x14ac:dyDescent="0.25">
      <c r="A140" s="12" t="s">
        <v>84</v>
      </c>
      <c r="B140" s="12" t="s">
        <v>85</v>
      </c>
    </row>
    <row r="142" spans="1:8" x14ac:dyDescent="0.25">
      <c r="A142" s="12" t="s">
        <v>28</v>
      </c>
    </row>
    <row r="143" spans="1:8" x14ac:dyDescent="0.25">
      <c r="A143" s="16" t="s">
        <v>29</v>
      </c>
      <c r="B143" s="16" t="s">
        <v>30</v>
      </c>
      <c r="C143" s="16" t="s">
        <v>31</v>
      </c>
      <c r="D143" s="16" t="s">
        <v>32</v>
      </c>
      <c r="E143" s="16" t="s">
        <v>33</v>
      </c>
      <c r="F143" s="16" t="s">
        <v>34</v>
      </c>
      <c r="G143" s="16" t="s">
        <v>35</v>
      </c>
      <c r="H143" s="16" t="s">
        <v>36</v>
      </c>
    </row>
    <row r="144" spans="1:8" x14ac:dyDescent="0.25">
      <c r="A144" s="16" t="s">
        <v>86</v>
      </c>
      <c r="B144" s="16" t="s">
        <v>87</v>
      </c>
      <c r="C144" s="17"/>
      <c r="D144" s="17"/>
      <c r="E144" s="17"/>
      <c r="F144" s="17"/>
      <c r="G144" s="17"/>
      <c r="H144" s="17"/>
    </row>
    <row r="145" spans="1:8" x14ac:dyDescent="0.25">
      <c r="A145" s="17" t="s">
        <v>88</v>
      </c>
      <c r="B145" s="17" t="s">
        <v>87</v>
      </c>
      <c r="C145" s="17">
        <v>3449</v>
      </c>
      <c r="D145" s="17" t="s">
        <v>40</v>
      </c>
      <c r="E145" s="18"/>
      <c r="F145" s="17" t="str">
        <f>IF(ISBLANK(E145),"", PRODUCT(C145,E145))</f>
        <v/>
      </c>
      <c r="G145" s="26"/>
      <c r="H145" s="19"/>
    </row>
    <row r="146" spans="1:8" x14ac:dyDescent="0.25">
      <c r="E146" s="16" t="s">
        <v>41</v>
      </c>
      <c r="F146" s="16" t="str">
        <f>IF(OR(F147="",F147="Tiekėjo text"), "", ROUND(F148-F147,2))</f>
        <v/>
      </c>
    </row>
    <row r="147" spans="1:8" x14ac:dyDescent="0.25">
      <c r="C147" s="16" t="s">
        <v>42</v>
      </c>
      <c r="D147" s="19">
        <v>21</v>
      </c>
      <c r="E147" s="16" t="s">
        <v>43</v>
      </c>
      <c r="F147" s="16" t="str">
        <f>IF(OR(F148="", D147=""), "", ROUND(PRODUCT(D147,F148)/100/SUM(1, D147/100),2))</f>
        <v/>
      </c>
      <c r="G147" s="14" t="str">
        <f>IF(D147="", "Nurodykite taikomą PVM dydį", "")</f>
        <v/>
      </c>
    </row>
    <row r="148" spans="1:8" x14ac:dyDescent="0.25">
      <c r="E148" s="16" t="s">
        <v>34</v>
      </c>
      <c r="F148" s="16" t="str">
        <f>IF((SUMPRODUCT(--(F145:F145=""))&gt;0), "", ROUND(SUM(F145:F145),2))</f>
        <v/>
      </c>
      <c r="G148" s="14" t="str">
        <f>IF((SUMPRODUCT(--(F145:F145=""))&gt;0), "Neužpildytos visų objektų kainos", "")</f>
        <v>Neužpildytos visų objektų kainos</v>
      </c>
    </row>
    <row r="152" spans="1:8" x14ac:dyDescent="0.25">
      <c r="A152" s="12" t="s">
        <v>89</v>
      </c>
      <c r="B152" s="12" t="s">
        <v>90</v>
      </c>
    </row>
    <row r="154" spans="1:8" x14ac:dyDescent="0.25">
      <c r="A154" s="12" t="s">
        <v>28</v>
      </c>
    </row>
    <row r="155" spans="1:8" x14ac:dyDescent="0.25">
      <c r="A155" s="16" t="s">
        <v>29</v>
      </c>
      <c r="B155" s="16" t="s">
        <v>30</v>
      </c>
      <c r="C155" s="16" t="s">
        <v>31</v>
      </c>
      <c r="D155" s="16" t="s">
        <v>32</v>
      </c>
      <c r="E155" s="16" t="s">
        <v>33</v>
      </c>
      <c r="F155" s="16" t="s">
        <v>34</v>
      </c>
      <c r="G155" s="16" t="s">
        <v>35</v>
      </c>
      <c r="H155" s="16" t="s">
        <v>36</v>
      </c>
    </row>
    <row r="156" spans="1:8" x14ac:dyDescent="0.25">
      <c r="A156" s="16" t="s">
        <v>91</v>
      </c>
      <c r="B156" s="16" t="s">
        <v>92</v>
      </c>
      <c r="C156" s="17"/>
      <c r="D156" s="17"/>
      <c r="E156" s="17"/>
      <c r="F156" s="17"/>
      <c r="G156" s="17"/>
      <c r="H156" s="17"/>
    </row>
    <row r="157" spans="1:8" x14ac:dyDescent="0.25">
      <c r="A157" s="17" t="s">
        <v>93</v>
      </c>
      <c r="B157" s="17" t="s">
        <v>92</v>
      </c>
      <c r="C157" s="17">
        <v>56845</v>
      </c>
      <c r="D157" s="17" t="s">
        <v>40</v>
      </c>
      <c r="E157" s="18"/>
      <c r="F157" s="17" t="str">
        <f>IF(ISBLANK(E157),"", PRODUCT(C157,E157))</f>
        <v/>
      </c>
      <c r="G157" s="26"/>
      <c r="H157" s="26"/>
    </row>
    <row r="158" spans="1:8" x14ac:dyDescent="0.25">
      <c r="E158" s="16" t="s">
        <v>41</v>
      </c>
      <c r="F158" s="16" t="str">
        <f>IF(OR(F159="",F159="Tiekėjo text"), "", ROUND(F160-F159,2))</f>
        <v/>
      </c>
    </row>
    <row r="159" spans="1:8" x14ac:dyDescent="0.25">
      <c r="C159" s="16" t="s">
        <v>42</v>
      </c>
      <c r="D159" s="19">
        <v>21</v>
      </c>
      <c r="E159" s="16" t="s">
        <v>43</v>
      </c>
      <c r="F159" s="16" t="str">
        <f>IF(OR(F160="", D159=""), "", ROUND(PRODUCT(D159,F160)/100/SUM(1, D159/100),2))</f>
        <v/>
      </c>
      <c r="G159" s="14" t="str">
        <f>IF(D159="", "Nurodykite taikomą PVM dydį", "")</f>
        <v/>
      </c>
    </row>
    <row r="160" spans="1:8" x14ac:dyDescent="0.25">
      <c r="E160" s="16" t="s">
        <v>34</v>
      </c>
      <c r="F160" s="16" t="str">
        <f>IF((SUMPRODUCT(--(F157:F157=""))&gt;0), "", ROUND(SUM(F157:F157),2))</f>
        <v/>
      </c>
      <c r="G160" s="14" t="str">
        <f>IF((SUMPRODUCT(--(F157:F157=""))&gt;0), "Neužpildytos visų objektų kainos", "")</f>
        <v>Neužpildytos visų objektų kainos</v>
      </c>
    </row>
    <row r="164" spans="1:8" x14ac:dyDescent="0.25">
      <c r="A164" s="12" t="s">
        <v>94</v>
      </c>
      <c r="B164" s="12" t="s">
        <v>95</v>
      </c>
    </row>
    <row r="166" spans="1:8" x14ac:dyDescent="0.25">
      <c r="A166" s="12" t="s">
        <v>28</v>
      </c>
    </row>
    <row r="167" spans="1:8" x14ac:dyDescent="0.25">
      <c r="A167" s="16" t="s">
        <v>29</v>
      </c>
      <c r="B167" s="16" t="s">
        <v>30</v>
      </c>
      <c r="C167" s="16" t="s">
        <v>31</v>
      </c>
      <c r="D167" s="16" t="s">
        <v>32</v>
      </c>
      <c r="E167" s="16" t="s">
        <v>33</v>
      </c>
      <c r="F167" s="16" t="s">
        <v>34</v>
      </c>
      <c r="G167" s="16" t="s">
        <v>35</v>
      </c>
      <c r="H167" s="16" t="s">
        <v>36</v>
      </c>
    </row>
    <row r="168" spans="1:8" x14ac:dyDescent="0.25">
      <c r="A168" s="16" t="s">
        <v>96</v>
      </c>
      <c r="B168" s="16" t="s">
        <v>97</v>
      </c>
      <c r="C168" s="17"/>
      <c r="D168" s="17"/>
      <c r="E168" s="17"/>
      <c r="F168" s="17"/>
      <c r="G168" s="17"/>
      <c r="H168" s="17"/>
    </row>
    <row r="169" spans="1:8" x14ac:dyDescent="0.25">
      <c r="A169" s="17" t="s">
        <v>98</v>
      </c>
      <c r="B169" s="17" t="s">
        <v>97</v>
      </c>
      <c r="C169" s="17">
        <v>3805</v>
      </c>
      <c r="D169" s="17" t="s">
        <v>40</v>
      </c>
      <c r="E169" s="18"/>
      <c r="F169" s="17" t="str">
        <f>IF(ISBLANK(E169),"", PRODUCT(C169,E169))</f>
        <v/>
      </c>
      <c r="G169" s="26"/>
      <c r="H169" s="19"/>
    </row>
    <row r="170" spans="1:8" x14ac:dyDescent="0.25">
      <c r="E170" s="16" t="s">
        <v>41</v>
      </c>
      <c r="F170" s="16" t="str">
        <f>IF(OR(F171="",F171="Tiekėjo text"), "", ROUND(F172-F171,2))</f>
        <v/>
      </c>
    </row>
    <row r="171" spans="1:8" x14ac:dyDescent="0.25">
      <c r="C171" s="16" t="s">
        <v>42</v>
      </c>
      <c r="D171" s="19">
        <v>21</v>
      </c>
      <c r="E171" s="16" t="s">
        <v>43</v>
      </c>
      <c r="F171" s="16" t="str">
        <f>IF(OR(F172="", D171=""), "", ROUND(PRODUCT(D171,F172)/100/SUM(1, D171/100),2))</f>
        <v/>
      </c>
      <c r="G171" s="14" t="str">
        <f>IF(D171="", "Nurodykite taikomą PVM dydį", "")</f>
        <v/>
      </c>
    </row>
    <row r="172" spans="1:8" x14ac:dyDescent="0.25">
      <c r="E172" s="16" t="s">
        <v>34</v>
      </c>
      <c r="F172" s="16" t="str">
        <f>IF((SUMPRODUCT(--(F169:F169=""))&gt;0), "", ROUND(SUM(F169:F169),2))</f>
        <v/>
      </c>
      <c r="G172" s="14" t="str">
        <f>IF((SUMPRODUCT(--(F169:F169=""))&gt;0), "Neužpildytos visų objektų kainos", "")</f>
        <v>Neužpildytos visų objektų kainos</v>
      </c>
    </row>
    <row r="176" spans="1:8" x14ac:dyDescent="0.25">
      <c r="A176" s="12" t="s">
        <v>99</v>
      </c>
      <c r="B176" s="12" t="s">
        <v>100</v>
      </c>
    </row>
    <row r="178" spans="1:8" x14ac:dyDescent="0.25">
      <c r="A178" s="12" t="s">
        <v>28</v>
      </c>
    </row>
    <row r="179" spans="1:8" x14ac:dyDescent="0.25">
      <c r="A179" s="16" t="s">
        <v>29</v>
      </c>
      <c r="B179" s="16" t="s">
        <v>30</v>
      </c>
      <c r="C179" s="16" t="s">
        <v>31</v>
      </c>
      <c r="D179" s="16" t="s">
        <v>32</v>
      </c>
      <c r="E179" s="16" t="s">
        <v>33</v>
      </c>
      <c r="F179" s="16" t="s">
        <v>34</v>
      </c>
      <c r="G179" s="16" t="s">
        <v>35</v>
      </c>
      <c r="H179" s="16" t="s">
        <v>36</v>
      </c>
    </row>
    <row r="180" spans="1:8" x14ac:dyDescent="0.25">
      <c r="A180" s="16" t="s">
        <v>101</v>
      </c>
      <c r="B180" s="16" t="s">
        <v>102</v>
      </c>
      <c r="C180" s="17"/>
      <c r="D180" s="17"/>
      <c r="E180" s="17"/>
      <c r="F180" s="17"/>
      <c r="G180" s="17"/>
      <c r="H180" s="17"/>
    </row>
    <row r="181" spans="1:8" x14ac:dyDescent="0.25">
      <c r="A181" s="17" t="s">
        <v>103</v>
      </c>
      <c r="B181" s="17" t="s">
        <v>102</v>
      </c>
      <c r="C181" s="17">
        <v>325676</v>
      </c>
      <c r="D181" s="17" t="s">
        <v>40</v>
      </c>
      <c r="E181" s="18"/>
      <c r="F181" s="17" t="str">
        <f>IF(ISBLANK(E181),"", PRODUCT(C181,E181))</f>
        <v/>
      </c>
      <c r="G181" s="26"/>
      <c r="H181" s="19"/>
    </row>
    <row r="182" spans="1:8" x14ac:dyDescent="0.25">
      <c r="E182" s="16" t="s">
        <v>41</v>
      </c>
      <c r="F182" s="16" t="str">
        <f>IF(OR(F183="",F183="Tiekėjo text"), "", ROUND(F184-F183,2))</f>
        <v/>
      </c>
    </row>
    <row r="183" spans="1:8" x14ac:dyDescent="0.25">
      <c r="C183" s="16" t="s">
        <v>42</v>
      </c>
      <c r="D183" s="19">
        <v>21</v>
      </c>
      <c r="E183" s="16" t="s">
        <v>43</v>
      </c>
      <c r="F183" s="16" t="str">
        <f>IF(OR(F184="", D183=""), "", ROUND(PRODUCT(D183,F184)/100/SUM(1, D183/100),2))</f>
        <v/>
      </c>
      <c r="G183" s="14" t="str">
        <f>IF(D183="", "Nurodykite taikomą PVM dydį", "")</f>
        <v/>
      </c>
    </row>
    <row r="184" spans="1:8" x14ac:dyDescent="0.25">
      <c r="E184" s="16" t="s">
        <v>34</v>
      </c>
      <c r="F184" s="16" t="str">
        <f>IF((SUMPRODUCT(--(F181:F181=""))&gt;0), "", ROUND(SUM(F181:F181),2))</f>
        <v/>
      </c>
      <c r="G184" s="14" t="str">
        <f>IF((SUMPRODUCT(--(F181:F181=""))&gt;0), "Neužpildytos visų objektų kainos", "")</f>
        <v>Neužpildytos visų objektų kainos</v>
      </c>
    </row>
    <row r="188" spans="1:8" x14ac:dyDescent="0.25">
      <c r="A188" s="12" t="s">
        <v>104</v>
      </c>
      <c r="B188" s="12" t="s">
        <v>105</v>
      </c>
    </row>
    <row r="190" spans="1:8" x14ac:dyDescent="0.25">
      <c r="A190" s="12" t="s">
        <v>28</v>
      </c>
    </row>
    <row r="191" spans="1:8" x14ac:dyDescent="0.25">
      <c r="A191" s="16" t="s">
        <v>29</v>
      </c>
      <c r="B191" s="16" t="s">
        <v>30</v>
      </c>
      <c r="C191" s="16" t="s">
        <v>31</v>
      </c>
      <c r="D191" s="16" t="s">
        <v>32</v>
      </c>
      <c r="E191" s="16" t="s">
        <v>33</v>
      </c>
      <c r="F191" s="16" t="s">
        <v>34</v>
      </c>
      <c r="G191" s="16" t="s">
        <v>35</v>
      </c>
      <c r="H191" s="16" t="s">
        <v>36</v>
      </c>
    </row>
    <row r="192" spans="1:8" x14ac:dyDescent="0.25">
      <c r="A192" s="16" t="s">
        <v>106</v>
      </c>
      <c r="B192" s="16" t="s">
        <v>107</v>
      </c>
      <c r="C192" s="17"/>
      <c r="D192" s="17"/>
      <c r="E192" s="17"/>
      <c r="F192" s="17"/>
      <c r="G192" s="17"/>
      <c r="H192" s="17"/>
    </row>
    <row r="193" spans="1:8" ht="75" x14ac:dyDescent="0.25">
      <c r="A193" s="17" t="s">
        <v>108</v>
      </c>
      <c r="B193" s="17" t="s">
        <v>107</v>
      </c>
      <c r="C193" s="17">
        <v>391472</v>
      </c>
      <c r="D193" s="17" t="s">
        <v>40</v>
      </c>
      <c r="E193" s="18">
        <v>1.23</v>
      </c>
      <c r="F193" s="17">
        <f>IF(ISBLANK(E193),"", PRODUCT(C193,E193))</f>
        <v>481510.56</v>
      </c>
      <c r="G193" s="26" t="s">
        <v>305</v>
      </c>
      <c r="H193" s="19" t="s">
        <v>276</v>
      </c>
    </row>
    <row r="194" spans="1:8" x14ac:dyDescent="0.25">
      <c r="E194" s="16" t="s">
        <v>41</v>
      </c>
      <c r="F194" s="16">
        <f>IF(OR(F195="",F195="Tiekėjo text"), "", ROUND(F196-F195,2))</f>
        <v>397942.61</v>
      </c>
    </row>
    <row r="195" spans="1:8" x14ac:dyDescent="0.25">
      <c r="C195" s="16" t="s">
        <v>42</v>
      </c>
      <c r="D195" s="19">
        <v>21</v>
      </c>
      <c r="E195" s="16" t="s">
        <v>43</v>
      </c>
      <c r="F195" s="16">
        <f>IF(OR(F196="", D195=""), "", ROUND(PRODUCT(D195,F196)/100/SUM(1, D195/100),2))</f>
        <v>83567.95</v>
      </c>
      <c r="G195" s="14" t="str">
        <f>IF(D195="", "Nurodykite taikomą PVM dydį", "")</f>
        <v/>
      </c>
    </row>
    <row r="196" spans="1:8" x14ac:dyDescent="0.25">
      <c r="E196" s="16" t="s">
        <v>34</v>
      </c>
      <c r="F196" s="16">
        <f>IF((SUMPRODUCT(--(F193:F193=""))&gt;0), "", ROUND(SUM(F193:F193),2))</f>
        <v>481510.56</v>
      </c>
      <c r="G196" s="14" t="str">
        <f>IF((SUMPRODUCT(--(F193:F193=""))&gt;0), "Neužpildytos visų objektų kainos", "")</f>
        <v/>
      </c>
    </row>
    <row r="200" spans="1:8" x14ac:dyDescent="0.25">
      <c r="A200" s="12" t="s">
        <v>109</v>
      </c>
      <c r="B200" s="12" t="s">
        <v>110</v>
      </c>
    </row>
    <row r="202" spans="1:8" x14ac:dyDescent="0.25">
      <c r="A202" s="12" t="s">
        <v>28</v>
      </c>
    </row>
    <row r="203" spans="1:8" x14ac:dyDescent="0.25">
      <c r="A203" s="16" t="s">
        <v>29</v>
      </c>
      <c r="B203" s="16" t="s">
        <v>30</v>
      </c>
      <c r="C203" s="16" t="s">
        <v>31</v>
      </c>
      <c r="D203" s="16" t="s">
        <v>32</v>
      </c>
      <c r="E203" s="16" t="s">
        <v>33</v>
      </c>
      <c r="F203" s="16" t="s">
        <v>34</v>
      </c>
      <c r="G203" s="16" t="s">
        <v>35</v>
      </c>
      <c r="H203" s="16" t="s">
        <v>36</v>
      </c>
    </row>
    <row r="204" spans="1:8" x14ac:dyDescent="0.25">
      <c r="A204" s="16" t="s">
        <v>111</v>
      </c>
      <c r="B204" s="16" t="s">
        <v>112</v>
      </c>
      <c r="C204" s="17"/>
      <c r="D204" s="17"/>
      <c r="E204" s="17"/>
      <c r="F204" s="17"/>
      <c r="G204" s="17"/>
      <c r="H204" s="17"/>
    </row>
    <row r="205" spans="1:8" x14ac:dyDescent="0.25">
      <c r="A205" s="17" t="s">
        <v>113</v>
      </c>
      <c r="B205" s="17" t="s">
        <v>112</v>
      </c>
      <c r="C205" s="17">
        <v>13949</v>
      </c>
      <c r="D205" s="17" t="s">
        <v>40</v>
      </c>
      <c r="E205" s="18"/>
      <c r="F205" s="17" t="str">
        <f>IF(ISBLANK(E205),"", PRODUCT(C205,E205))</f>
        <v/>
      </c>
      <c r="G205" s="26"/>
      <c r="H205" s="19"/>
    </row>
    <row r="206" spans="1:8" x14ac:dyDescent="0.25">
      <c r="E206" s="16" t="s">
        <v>41</v>
      </c>
      <c r="F206" s="16" t="str">
        <f>IF(OR(F207="",F207="Tiekėjo text"), "", ROUND(F208-F207,2))</f>
        <v/>
      </c>
    </row>
    <row r="207" spans="1:8" x14ac:dyDescent="0.25">
      <c r="C207" s="16" t="s">
        <v>42</v>
      </c>
      <c r="D207" s="19">
        <v>21</v>
      </c>
      <c r="E207" s="16" t="s">
        <v>43</v>
      </c>
      <c r="F207" s="16" t="str">
        <f>IF(OR(F208="", D207=""), "", ROUND(PRODUCT(D207,F208)/100/SUM(1, D207/100),2))</f>
        <v/>
      </c>
      <c r="G207" s="14" t="str">
        <f>IF(D207="", "Nurodykite taikomą PVM dydį", "")</f>
        <v/>
      </c>
    </row>
    <row r="208" spans="1:8" x14ac:dyDescent="0.25">
      <c r="E208" s="16" t="s">
        <v>34</v>
      </c>
      <c r="F208" s="16" t="str">
        <f>IF((SUMPRODUCT(--(F205:F205=""))&gt;0), "", ROUND(SUM(F205:F205),2))</f>
        <v/>
      </c>
      <c r="G208" s="14" t="str">
        <f>IF((SUMPRODUCT(--(F205:F205=""))&gt;0), "Neužpildytos visų objektų kainos", "")</f>
        <v>Neužpildytos visų objektų kainos</v>
      </c>
    </row>
    <row r="212" spans="1:8" x14ac:dyDescent="0.25">
      <c r="A212" s="12" t="s">
        <v>114</v>
      </c>
      <c r="B212" s="12" t="s">
        <v>115</v>
      </c>
    </row>
    <row r="214" spans="1:8" x14ac:dyDescent="0.25">
      <c r="A214" s="12" t="s">
        <v>28</v>
      </c>
    </row>
    <row r="215" spans="1:8" x14ac:dyDescent="0.25">
      <c r="A215" s="16" t="s">
        <v>29</v>
      </c>
      <c r="B215" s="16" t="s">
        <v>30</v>
      </c>
      <c r="C215" s="16" t="s">
        <v>31</v>
      </c>
      <c r="D215" s="16" t="s">
        <v>32</v>
      </c>
      <c r="E215" s="16" t="s">
        <v>33</v>
      </c>
      <c r="F215" s="16" t="s">
        <v>34</v>
      </c>
      <c r="G215" s="16" t="s">
        <v>35</v>
      </c>
      <c r="H215" s="16" t="s">
        <v>36</v>
      </c>
    </row>
    <row r="216" spans="1:8" x14ac:dyDescent="0.25">
      <c r="A216" s="16" t="s">
        <v>116</v>
      </c>
      <c r="B216" s="16" t="s">
        <v>117</v>
      </c>
      <c r="C216" s="17"/>
      <c r="D216" s="17"/>
      <c r="E216" s="17"/>
      <c r="F216" s="17"/>
      <c r="G216" s="17"/>
      <c r="H216" s="17"/>
    </row>
    <row r="217" spans="1:8" x14ac:dyDescent="0.25">
      <c r="A217" s="17" t="s">
        <v>118</v>
      </c>
      <c r="B217" s="17" t="s">
        <v>117</v>
      </c>
      <c r="C217" s="17">
        <v>63103</v>
      </c>
      <c r="D217" s="17" t="s">
        <v>40</v>
      </c>
      <c r="E217" s="18"/>
      <c r="F217" s="17" t="str">
        <f>IF(ISBLANK(E217),"", PRODUCT(C217,E217))</f>
        <v/>
      </c>
      <c r="G217" s="26"/>
      <c r="H217" s="19"/>
    </row>
    <row r="218" spans="1:8" x14ac:dyDescent="0.25">
      <c r="E218" s="16" t="s">
        <v>41</v>
      </c>
      <c r="F218" s="16" t="str">
        <f>IF(OR(F219="",F219="Tiekėjo text"), "", ROUND(F220-F219,2))</f>
        <v/>
      </c>
    </row>
    <row r="219" spans="1:8" x14ac:dyDescent="0.25">
      <c r="C219" s="16" t="s">
        <v>42</v>
      </c>
      <c r="D219" s="19">
        <v>21</v>
      </c>
      <c r="E219" s="16" t="s">
        <v>43</v>
      </c>
      <c r="F219" s="16" t="str">
        <f>IF(OR(F220="", D219=""), "", ROUND(PRODUCT(D219,F220)/100/SUM(1, D219/100),2))</f>
        <v/>
      </c>
      <c r="G219" s="14" t="str">
        <f>IF(D219="", "Nurodykite taikomą PVM dydį", "")</f>
        <v/>
      </c>
    </row>
    <row r="220" spans="1:8" x14ac:dyDescent="0.25">
      <c r="E220" s="16" t="s">
        <v>34</v>
      </c>
      <c r="F220" s="16" t="str">
        <f>IF((SUMPRODUCT(--(F217:F217=""))&gt;0), "", ROUND(SUM(F217:F217),2))</f>
        <v/>
      </c>
      <c r="G220" s="14" t="str">
        <f>IF((SUMPRODUCT(--(F217:F217=""))&gt;0), "Neužpildytos visų objektų kainos", "")</f>
        <v>Neužpildytos visų objektų kainos</v>
      </c>
    </row>
    <row r="224" spans="1:8" x14ac:dyDescent="0.25">
      <c r="A224" s="12" t="s">
        <v>119</v>
      </c>
      <c r="B224" s="12" t="s">
        <v>120</v>
      </c>
    </row>
    <row r="226" spans="1:8" x14ac:dyDescent="0.25">
      <c r="A226" s="12" t="s">
        <v>28</v>
      </c>
    </row>
    <row r="227" spans="1:8" x14ac:dyDescent="0.25">
      <c r="A227" s="16" t="s">
        <v>29</v>
      </c>
      <c r="B227" s="16" t="s">
        <v>30</v>
      </c>
      <c r="C227" s="16" t="s">
        <v>31</v>
      </c>
      <c r="D227" s="16" t="s">
        <v>32</v>
      </c>
      <c r="E227" s="16" t="s">
        <v>33</v>
      </c>
      <c r="F227" s="16" t="s">
        <v>34</v>
      </c>
      <c r="G227" s="16" t="s">
        <v>35</v>
      </c>
      <c r="H227" s="16" t="s">
        <v>36</v>
      </c>
    </row>
    <row r="228" spans="1:8" x14ac:dyDescent="0.25">
      <c r="A228" s="16" t="s">
        <v>121</v>
      </c>
      <c r="B228" s="16" t="s">
        <v>122</v>
      </c>
      <c r="C228" s="17"/>
      <c r="D228" s="17"/>
      <c r="E228" s="17"/>
      <c r="F228" s="17"/>
      <c r="G228" s="17"/>
      <c r="H228" s="17"/>
    </row>
    <row r="229" spans="1:8" ht="75" x14ac:dyDescent="0.25">
      <c r="A229" s="17" t="s">
        <v>123</v>
      </c>
      <c r="B229" s="17" t="s">
        <v>122</v>
      </c>
      <c r="C229" s="17">
        <v>51419</v>
      </c>
      <c r="D229" s="17" t="s">
        <v>40</v>
      </c>
      <c r="E229" s="18">
        <v>1.1100000000000001</v>
      </c>
      <c r="F229" s="17">
        <f>IF(ISBLANK(E229),"", PRODUCT(C229,E229))</f>
        <v>57075.090000000004</v>
      </c>
      <c r="G229" s="26" t="s">
        <v>305</v>
      </c>
      <c r="H229" s="19" t="s">
        <v>277</v>
      </c>
    </row>
    <row r="230" spans="1:8" x14ac:dyDescent="0.25">
      <c r="E230" s="16" t="s">
        <v>41</v>
      </c>
      <c r="F230" s="16">
        <f>IF(OR(F231="",F231="Tiekėjo text"), "", ROUND(F232-F231,2))</f>
        <v>47169.5</v>
      </c>
    </row>
    <row r="231" spans="1:8" x14ac:dyDescent="0.25">
      <c r="C231" s="16" t="s">
        <v>42</v>
      </c>
      <c r="D231" s="19">
        <v>21</v>
      </c>
      <c r="E231" s="16" t="s">
        <v>43</v>
      </c>
      <c r="F231" s="16">
        <f>IF(OR(F232="", D231=""), "", ROUND(PRODUCT(D231,F232)/100/SUM(1, D231/100),2))</f>
        <v>9905.59</v>
      </c>
      <c r="G231" s="14" t="str">
        <f>IF(D231="", "Nurodykite taikomą PVM dydį", "")</f>
        <v/>
      </c>
    </row>
    <row r="232" spans="1:8" x14ac:dyDescent="0.25">
      <c r="E232" s="16" t="s">
        <v>34</v>
      </c>
      <c r="F232" s="16">
        <f>IF((SUMPRODUCT(--(F229:F229=""))&gt;0), "", ROUND(SUM(F229:F229),2))</f>
        <v>57075.09</v>
      </c>
      <c r="G232" s="14" t="str">
        <f>IF((SUMPRODUCT(--(F229:F229=""))&gt;0), "Neužpildytos visų objektų kainos", "")</f>
        <v/>
      </c>
    </row>
    <row r="236" spans="1:8" x14ac:dyDescent="0.25">
      <c r="A236" s="12" t="s">
        <v>124</v>
      </c>
      <c r="B236" s="12" t="s">
        <v>125</v>
      </c>
    </row>
    <row r="238" spans="1:8" x14ac:dyDescent="0.25">
      <c r="A238" s="12" t="s">
        <v>28</v>
      </c>
    </row>
    <row r="239" spans="1:8" x14ac:dyDescent="0.25">
      <c r="A239" s="16" t="s">
        <v>29</v>
      </c>
      <c r="B239" s="16" t="s">
        <v>30</v>
      </c>
      <c r="C239" s="16" t="s">
        <v>31</v>
      </c>
      <c r="D239" s="16" t="s">
        <v>32</v>
      </c>
      <c r="E239" s="16" t="s">
        <v>33</v>
      </c>
      <c r="F239" s="16" t="s">
        <v>34</v>
      </c>
      <c r="G239" s="16" t="s">
        <v>35</v>
      </c>
      <c r="H239" s="16" t="s">
        <v>36</v>
      </c>
    </row>
    <row r="240" spans="1:8" x14ac:dyDescent="0.25">
      <c r="A240" s="16" t="s">
        <v>126</v>
      </c>
      <c r="B240" s="16" t="s">
        <v>127</v>
      </c>
      <c r="C240" s="17"/>
      <c r="D240" s="17"/>
      <c r="E240" s="17"/>
      <c r="F240" s="17"/>
      <c r="G240" s="17"/>
      <c r="H240" s="17"/>
    </row>
    <row r="241" spans="1:8" ht="75" x14ac:dyDescent="0.25">
      <c r="A241" s="17" t="s">
        <v>128</v>
      </c>
      <c r="B241" s="17" t="s">
        <v>127</v>
      </c>
      <c r="C241" s="17">
        <v>4603</v>
      </c>
      <c r="D241" s="17" t="s">
        <v>40</v>
      </c>
      <c r="E241" s="18">
        <v>0.69</v>
      </c>
      <c r="F241" s="17">
        <f>IF(ISBLANK(E241),"", PRODUCT(C241,E241))</f>
        <v>3176.0699999999997</v>
      </c>
      <c r="G241" s="26" t="s">
        <v>305</v>
      </c>
      <c r="H241" s="19" t="s">
        <v>278</v>
      </c>
    </row>
    <row r="242" spans="1:8" x14ac:dyDescent="0.25">
      <c r="E242" s="16" t="s">
        <v>41</v>
      </c>
      <c r="F242" s="16">
        <f>IF(OR(F243="",F243="Tiekėjo text"), "", ROUND(F244-F243,2))</f>
        <v>2624.85</v>
      </c>
    </row>
    <row r="243" spans="1:8" x14ac:dyDescent="0.25">
      <c r="C243" s="16" t="s">
        <v>42</v>
      </c>
      <c r="D243" s="19">
        <v>21</v>
      </c>
      <c r="E243" s="16" t="s">
        <v>43</v>
      </c>
      <c r="F243" s="16">
        <f>IF(OR(F244="", D243=""), "", ROUND(PRODUCT(D243,F244)/100/SUM(1, D243/100),2))</f>
        <v>551.22</v>
      </c>
      <c r="G243" s="14" t="str">
        <f>IF(D243="", "Nurodykite taikomą PVM dydį", "")</f>
        <v/>
      </c>
    </row>
    <row r="244" spans="1:8" x14ac:dyDescent="0.25">
      <c r="E244" s="16" t="s">
        <v>34</v>
      </c>
      <c r="F244" s="16">
        <f>IF((SUMPRODUCT(--(F241:F241=""))&gt;0), "", ROUND(SUM(F241:F241),2))</f>
        <v>3176.07</v>
      </c>
      <c r="G244" s="14" t="str">
        <f>IF((SUMPRODUCT(--(F241:F241=""))&gt;0), "Neužpildytos visų objektų kainos", "")</f>
        <v/>
      </c>
    </row>
    <row r="248" spans="1:8" x14ac:dyDescent="0.25">
      <c r="A248" s="12" t="s">
        <v>129</v>
      </c>
      <c r="B248" s="12" t="s">
        <v>130</v>
      </c>
    </row>
    <row r="250" spans="1:8" x14ac:dyDescent="0.25">
      <c r="A250" s="12" t="s">
        <v>28</v>
      </c>
    </row>
    <row r="251" spans="1:8" x14ac:dyDescent="0.25">
      <c r="A251" s="16" t="s">
        <v>29</v>
      </c>
      <c r="B251" s="16" t="s">
        <v>30</v>
      </c>
      <c r="C251" s="16" t="s">
        <v>31</v>
      </c>
      <c r="D251" s="16" t="s">
        <v>32</v>
      </c>
      <c r="E251" s="16" t="s">
        <v>33</v>
      </c>
      <c r="F251" s="16" t="s">
        <v>34</v>
      </c>
      <c r="G251" s="16" t="s">
        <v>35</v>
      </c>
      <c r="H251" s="16" t="s">
        <v>36</v>
      </c>
    </row>
    <row r="252" spans="1:8" x14ac:dyDescent="0.25">
      <c r="A252" s="16" t="s">
        <v>131</v>
      </c>
      <c r="B252" s="16" t="s">
        <v>132</v>
      </c>
      <c r="C252" s="17"/>
      <c r="D252" s="17"/>
      <c r="E252" s="17"/>
      <c r="F252" s="17"/>
      <c r="G252" s="17"/>
      <c r="H252" s="17"/>
    </row>
    <row r="253" spans="1:8" ht="75" x14ac:dyDescent="0.25">
      <c r="A253" s="17" t="s">
        <v>133</v>
      </c>
      <c r="B253" s="17" t="s">
        <v>132</v>
      </c>
      <c r="C253" s="17">
        <v>4684</v>
      </c>
      <c r="D253" s="17" t="s">
        <v>40</v>
      </c>
      <c r="E253" s="18">
        <v>1.05</v>
      </c>
      <c r="F253" s="17">
        <f>IF(ISBLANK(E253),"", PRODUCT(C253,E253))</f>
        <v>4918.2</v>
      </c>
      <c r="G253" s="26" t="s">
        <v>305</v>
      </c>
      <c r="H253" s="19" t="s">
        <v>279</v>
      </c>
    </row>
    <row r="254" spans="1:8" x14ac:dyDescent="0.25">
      <c r="E254" s="16" t="s">
        <v>41</v>
      </c>
      <c r="F254" s="16">
        <f>IF(OR(F255="",F255="Tiekėjo text"), "", ROUND(F256-F255,2))</f>
        <v>4064.63</v>
      </c>
    </row>
    <row r="255" spans="1:8" x14ac:dyDescent="0.25">
      <c r="C255" s="16" t="s">
        <v>42</v>
      </c>
      <c r="D255" s="19">
        <v>21</v>
      </c>
      <c r="E255" s="16" t="s">
        <v>43</v>
      </c>
      <c r="F255" s="16">
        <f>IF(OR(F256="", D255=""), "", ROUND(PRODUCT(D255,F256)/100/SUM(1, D255/100),2))</f>
        <v>853.57</v>
      </c>
      <c r="G255" s="14" t="str">
        <f>IF(D255="", "Nurodykite taikomą PVM dydį", "")</f>
        <v/>
      </c>
    </row>
    <row r="256" spans="1:8" x14ac:dyDescent="0.25">
      <c r="E256" s="16" t="s">
        <v>34</v>
      </c>
      <c r="F256" s="16">
        <f>IF((SUMPRODUCT(--(F253:F253=""))&gt;0), "", ROUND(SUM(F253:F253),2))</f>
        <v>4918.2</v>
      </c>
      <c r="G256" s="14" t="str">
        <f>IF((SUMPRODUCT(--(F253:F253=""))&gt;0), "Neužpildytos visų objektų kainos", "")</f>
        <v/>
      </c>
    </row>
    <row r="260" spans="1:8" x14ac:dyDescent="0.25">
      <c r="A260" s="12" t="s">
        <v>134</v>
      </c>
      <c r="B260" s="12" t="s">
        <v>135</v>
      </c>
    </row>
    <row r="262" spans="1:8" x14ac:dyDescent="0.25">
      <c r="A262" s="12" t="s">
        <v>28</v>
      </c>
    </row>
    <row r="263" spans="1:8" x14ac:dyDescent="0.25">
      <c r="A263" s="16" t="s">
        <v>29</v>
      </c>
      <c r="B263" s="16" t="s">
        <v>30</v>
      </c>
      <c r="C263" s="16" t="s">
        <v>31</v>
      </c>
      <c r="D263" s="16" t="s">
        <v>32</v>
      </c>
      <c r="E263" s="16" t="s">
        <v>33</v>
      </c>
      <c r="F263" s="16" t="s">
        <v>34</v>
      </c>
      <c r="G263" s="16" t="s">
        <v>35</v>
      </c>
      <c r="H263" s="16" t="s">
        <v>36</v>
      </c>
    </row>
    <row r="264" spans="1:8" x14ac:dyDescent="0.25">
      <c r="A264" s="16" t="s">
        <v>136</v>
      </c>
      <c r="B264" s="16" t="s">
        <v>137</v>
      </c>
      <c r="C264" s="17"/>
      <c r="D264" s="17"/>
      <c r="E264" s="17"/>
      <c r="F264" s="17"/>
      <c r="G264" s="17"/>
      <c r="H264" s="17"/>
    </row>
    <row r="265" spans="1:8" x14ac:dyDescent="0.25">
      <c r="A265" s="17" t="s">
        <v>138</v>
      </c>
      <c r="B265" s="17" t="s">
        <v>137</v>
      </c>
      <c r="C265" s="17">
        <v>216638</v>
      </c>
      <c r="D265" s="17" t="s">
        <v>40</v>
      </c>
      <c r="E265" s="18"/>
      <c r="F265" s="17" t="str">
        <f>IF(ISBLANK(E265),"", PRODUCT(C265,E265))</f>
        <v/>
      </c>
      <c r="G265" s="26"/>
      <c r="H265" s="19"/>
    </row>
    <row r="266" spans="1:8" x14ac:dyDescent="0.25">
      <c r="E266" s="16" t="s">
        <v>41</v>
      </c>
      <c r="F266" s="16" t="str">
        <f>IF(OR(F267="",F267="Tiekėjo text"), "", ROUND(F268-F267,2))</f>
        <v/>
      </c>
    </row>
    <row r="267" spans="1:8" x14ac:dyDescent="0.25">
      <c r="C267" s="16" t="s">
        <v>42</v>
      </c>
      <c r="D267" s="19">
        <v>21</v>
      </c>
      <c r="E267" s="16" t="s">
        <v>43</v>
      </c>
      <c r="F267" s="16" t="str">
        <f>IF(OR(F268="", D267=""), "", ROUND(PRODUCT(D267,F268)/100/SUM(1, D267/100),2))</f>
        <v/>
      </c>
      <c r="G267" s="14" t="str">
        <f>IF(D267="", "Nurodykite taikomą PVM dydį", "")</f>
        <v/>
      </c>
    </row>
    <row r="268" spans="1:8" x14ac:dyDescent="0.25">
      <c r="E268" s="16" t="s">
        <v>34</v>
      </c>
      <c r="F268" s="16" t="str">
        <f>IF((SUMPRODUCT(--(F265:F265=""))&gt;0), "", ROUND(SUM(F265:F265),2))</f>
        <v/>
      </c>
      <c r="G268" s="14" t="str">
        <f>IF((SUMPRODUCT(--(F265:F265=""))&gt;0), "Neužpildytos visų objektų kainos", "")</f>
        <v>Neužpildytos visų objektų kainos</v>
      </c>
    </row>
    <row r="272" spans="1:8" x14ac:dyDescent="0.25">
      <c r="A272" s="12" t="s">
        <v>139</v>
      </c>
      <c r="B272" s="12" t="s">
        <v>140</v>
      </c>
    </row>
    <row r="274" spans="1:8" x14ac:dyDescent="0.25">
      <c r="A274" s="12" t="s">
        <v>28</v>
      </c>
    </row>
    <row r="275" spans="1:8" x14ac:dyDescent="0.25">
      <c r="A275" s="16" t="s">
        <v>29</v>
      </c>
      <c r="B275" s="16" t="s">
        <v>30</v>
      </c>
      <c r="C275" s="16" t="s">
        <v>31</v>
      </c>
      <c r="D275" s="16" t="s">
        <v>32</v>
      </c>
      <c r="E275" s="16" t="s">
        <v>33</v>
      </c>
      <c r="F275" s="16" t="s">
        <v>34</v>
      </c>
      <c r="G275" s="16" t="s">
        <v>35</v>
      </c>
      <c r="H275" s="16" t="s">
        <v>36</v>
      </c>
    </row>
    <row r="276" spans="1:8" x14ac:dyDescent="0.25">
      <c r="A276" s="16" t="s">
        <v>141</v>
      </c>
      <c r="B276" s="16" t="s">
        <v>142</v>
      </c>
      <c r="C276" s="17"/>
      <c r="D276" s="17"/>
      <c r="E276" s="17"/>
      <c r="F276" s="17"/>
      <c r="G276" s="17"/>
      <c r="H276" s="17"/>
    </row>
    <row r="277" spans="1:8" x14ac:dyDescent="0.25">
      <c r="A277" s="17" t="s">
        <v>143</v>
      </c>
      <c r="B277" s="17" t="s">
        <v>142</v>
      </c>
      <c r="C277" s="17">
        <v>776337</v>
      </c>
      <c r="D277" s="17" t="s">
        <v>144</v>
      </c>
      <c r="E277" s="18"/>
      <c r="F277" s="17" t="str">
        <f>IF(ISBLANK(E277),"", PRODUCT(C277,E277))</f>
        <v/>
      </c>
      <c r="G277" s="26"/>
      <c r="H277" s="26"/>
    </row>
    <row r="278" spans="1:8" x14ac:dyDescent="0.25">
      <c r="E278" s="16" t="s">
        <v>41</v>
      </c>
      <c r="F278" s="16" t="str">
        <f>IF(OR(F279="",F279="Tiekėjo text"), "", ROUND(F280-F279,2))</f>
        <v/>
      </c>
    </row>
    <row r="279" spans="1:8" x14ac:dyDescent="0.25">
      <c r="C279" s="16" t="s">
        <v>42</v>
      </c>
      <c r="D279" s="19">
        <v>21</v>
      </c>
      <c r="E279" s="16" t="s">
        <v>43</v>
      </c>
      <c r="F279" s="16" t="str">
        <f>IF(OR(F280="", D279=""), "", ROUND(PRODUCT(D279,F280)/100/SUM(1, D279/100),2))</f>
        <v/>
      </c>
      <c r="G279" s="14" t="str">
        <f>IF(D279="", "Nurodykite taikomą PVM dydį", "")</f>
        <v/>
      </c>
    </row>
    <row r="280" spans="1:8" x14ac:dyDescent="0.25">
      <c r="E280" s="16" t="s">
        <v>34</v>
      </c>
      <c r="F280" s="16" t="str">
        <f>IF((SUMPRODUCT(--(F277:F277=""))&gt;0), "", ROUND(SUM(F277:F277),2))</f>
        <v/>
      </c>
      <c r="G280" s="14" t="str">
        <f>IF((SUMPRODUCT(--(F277:F277=""))&gt;0), "Neužpildytos visų objektų kainos", "")</f>
        <v>Neužpildytos visų objektų kainos</v>
      </c>
    </row>
    <row r="284" spans="1:8" x14ac:dyDescent="0.25">
      <c r="A284" s="12" t="s">
        <v>145</v>
      </c>
      <c r="B284" s="12" t="s">
        <v>146</v>
      </c>
    </row>
    <row r="286" spans="1:8" x14ac:dyDescent="0.25">
      <c r="A286" s="12" t="s">
        <v>28</v>
      </c>
    </row>
    <row r="287" spans="1:8" x14ac:dyDescent="0.25">
      <c r="A287" s="16" t="s">
        <v>29</v>
      </c>
      <c r="B287" s="16" t="s">
        <v>30</v>
      </c>
      <c r="C287" s="16" t="s">
        <v>31</v>
      </c>
      <c r="D287" s="16" t="s">
        <v>32</v>
      </c>
      <c r="E287" s="16" t="s">
        <v>33</v>
      </c>
      <c r="F287" s="16" t="s">
        <v>34</v>
      </c>
      <c r="G287" s="16" t="s">
        <v>35</v>
      </c>
      <c r="H287" s="16" t="s">
        <v>36</v>
      </c>
    </row>
    <row r="288" spans="1:8" x14ac:dyDescent="0.25">
      <c r="A288" s="16" t="s">
        <v>147</v>
      </c>
      <c r="B288" s="16" t="s">
        <v>148</v>
      </c>
      <c r="C288" s="17"/>
      <c r="D288" s="17"/>
      <c r="E288" s="17"/>
      <c r="F288" s="17"/>
      <c r="G288" s="17"/>
      <c r="H288" s="17"/>
    </row>
    <row r="289" spans="1:8" ht="30" x14ac:dyDescent="0.25">
      <c r="A289" s="17" t="s">
        <v>149</v>
      </c>
      <c r="B289" s="17" t="s">
        <v>148</v>
      </c>
      <c r="C289" s="17">
        <v>880</v>
      </c>
      <c r="D289" s="17" t="s">
        <v>40</v>
      </c>
      <c r="E289" s="18">
        <v>15.13</v>
      </c>
      <c r="F289" s="17">
        <f>IF(ISBLANK(E289),"", PRODUCT(C289,E289))</f>
        <v>13314.400000000001</v>
      </c>
      <c r="G289" s="26" t="s">
        <v>306</v>
      </c>
      <c r="H289" s="19" t="s">
        <v>280</v>
      </c>
    </row>
    <row r="290" spans="1:8" x14ac:dyDescent="0.25">
      <c r="E290" s="16" t="s">
        <v>41</v>
      </c>
      <c r="F290" s="16">
        <f>IF(OR(F291="",F291="Tiekėjo text"), "", ROUND(F292-F291,2))</f>
        <v>11003.64</v>
      </c>
    </row>
    <row r="291" spans="1:8" x14ac:dyDescent="0.25">
      <c r="C291" s="16" t="s">
        <v>42</v>
      </c>
      <c r="D291" s="19">
        <v>21</v>
      </c>
      <c r="E291" s="16" t="s">
        <v>43</v>
      </c>
      <c r="F291" s="16">
        <f>IF(OR(F292="", D291=""), "", ROUND(PRODUCT(D291,F292)/100/SUM(1, D291/100),2))</f>
        <v>2310.7600000000002</v>
      </c>
      <c r="G291" s="14" t="str">
        <f>IF(D291="", "Nurodykite taikomą PVM dydį", "")</f>
        <v/>
      </c>
    </row>
    <row r="292" spans="1:8" x14ac:dyDescent="0.25">
      <c r="E292" s="16" t="s">
        <v>34</v>
      </c>
      <c r="F292" s="16">
        <f>IF((SUMPRODUCT(--(F289:F289=""))&gt;0), "", ROUND(SUM(F289:F289),2))</f>
        <v>13314.4</v>
      </c>
      <c r="G292" s="14" t="str">
        <f>IF((SUMPRODUCT(--(F289:F289=""))&gt;0), "Neužpildytos visų objektų kainos", "")</f>
        <v/>
      </c>
    </row>
    <row r="296" spans="1:8" x14ac:dyDescent="0.25">
      <c r="A296" s="12" t="s">
        <v>150</v>
      </c>
      <c r="B296" s="12" t="s">
        <v>151</v>
      </c>
    </row>
    <row r="298" spans="1:8" x14ac:dyDescent="0.25">
      <c r="A298" s="12" t="s">
        <v>28</v>
      </c>
    </row>
    <row r="299" spans="1:8" x14ac:dyDescent="0.25">
      <c r="A299" s="16" t="s">
        <v>29</v>
      </c>
      <c r="B299" s="16" t="s">
        <v>30</v>
      </c>
      <c r="C299" s="16" t="s">
        <v>31</v>
      </c>
      <c r="D299" s="16" t="s">
        <v>32</v>
      </c>
      <c r="E299" s="16" t="s">
        <v>33</v>
      </c>
      <c r="F299" s="16" t="s">
        <v>34</v>
      </c>
      <c r="G299" s="16" t="s">
        <v>35</v>
      </c>
      <c r="H299" s="16" t="s">
        <v>36</v>
      </c>
    </row>
    <row r="300" spans="1:8" x14ac:dyDescent="0.25">
      <c r="A300" s="16" t="s">
        <v>152</v>
      </c>
      <c r="B300" s="16" t="s">
        <v>153</v>
      </c>
      <c r="C300" s="17"/>
      <c r="D300" s="17"/>
      <c r="E300" s="17"/>
      <c r="F300" s="17"/>
      <c r="G300" s="17"/>
      <c r="H300" s="17"/>
    </row>
    <row r="301" spans="1:8" x14ac:dyDescent="0.25">
      <c r="A301" s="17" t="s">
        <v>154</v>
      </c>
      <c r="B301" s="17" t="s">
        <v>153</v>
      </c>
      <c r="C301" s="17">
        <v>279172</v>
      </c>
      <c r="D301" s="17" t="s">
        <v>40</v>
      </c>
      <c r="E301" s="18">
        <v>1.03</v>
      </c>
      <c r="F301" s="17">
        <f>IF(ISBLANK(E301),"", PRODUCT(C301,E301))</f>
        <v>287547.16000000003</v>
      </c>
      <c r="G301" s="26" t="s">
        <v>301</v>
      </c>
      <c r="H301" s="19" t="s">
        <v>281</v>
      </c>
    </row>
    <row r="302" spans="1:8" x14ac:dyDescent="0.25">
      <c r="E302" s="16" t="s">
        <v>41</v>
      </c>
      <c r="F302" s="16">
        <f>IF(OR(F303="",F303="Tiekėjo text"), "", ROUND(F304-F303,2))</f>
        <v>237642.28</v>
      </c>
    </row>
    <row r="303" spans="1:8" x14ac:dyDescent="0.25">
      <c r="C303" s="16" t="s">
        <v>42</v>
      </c>
      <c r="D303" s="19">
        <v>21</v>
      </c>
      <c r="E303" s="16" t="s">
        <v>43</v>
      </c>
      <c r="F303" s="16">
        <f>IF(OR(F304="", D303=""), "", ROUND(PRODUCT(D303,F304)/100/SUM(1, D303/100),2))</f>
        <v>49904.88</v>
      </c>
      <c r="G303" s="14" t="str">
        <f>IF(D303="", "Nurodykite taikomą PVM dydį", "")</f>
        <v/>
      </c>
    </row>
    <row r="304" spans="1:8" x14ac:dyDescent="0.25">
      <c r="E304" s="16" t="s">
        <v>34</v>
      </c>
      <c r="F304" s="16">
        <f>IF((SUMPRODUCT(--(F301:F301=""))&gt;0), "", ROUND(SUM(F301:F301),2))</f>
        <v>287547.15999999997</v>
      </c>
      <c r="G304" s="14" t="str">
        <f>IF((SUMPRODUCT(--(F301:F301=""))&gt;0), "Neužpildytos visų objektų kainos", "")</f>
        <v/>
      </c>
    </row>
    <row r="308" spans="1:8" x14ac:dyDescent="0.25">
      <c r="A308" s="12" t="s">
        <v>155</v>
      </c>
      <c r="B308" s="12" t="s">
        <v>156</v>
      </c>
    </row>
    <row r="310" spans="1:8" x14ac:dyDescent="0.25">
      <c r="A310" s="12" t="s">
        <v>28</v>
      </c>
    </row>
    <row r="311" spans="1:8" x14ac:dyDescent="0.25">
      <c r="A311" s="16" t="s">
        <v>29</v>
      </c>
      <c r="B311" s="16" t="s">
        <v>30</v>
      </c>
      <c r="C311" s="16" t="s">
        <v>31</v>
      </c>
      <c r="D311" s="16" t="s">
        <v>32</v>
      </c>
      <c r="E311" s="16" t="s">
        <v>33</v>
      </c>
      <c r="F311" s="16" t="s">
        <v>34</v>
      </c>
      <c r="G311" s="16" t="s">
        <v>35</v>
      </c>
      <c r="H311" s="16" t="s">
        <v>36</v>
      </c>
    </row>
    <row r="312" spans="1:8" x14ac:dyDescent="0.25">
      <c r="A312" s="16" t="s">
        <v>157</v>
      </c>
      <c r="B312" s="16" t="s">
        <v>158</v>
      </c>
      <c r="C312" s="17"/>
      <c r="D312" s="17"/>
      <c r="E312" s="17"/>
      <c r="F312" s="17"/>
      <c r="G312" s="17"/>
      <c r="H312" s="17"/>
    </row>
    <row r="313" spans="1:8" x14ac:dyDescent="0.25">
      <c r="A313" s="17" t="s">
        <v>159</v>
      </c>
      <c r="B313" s="17" t="s">
        <v>158</v>
      </c>
      <c r="C313" s="17">
        <v>69562</v>
      </c>
      <c r="D313" s="17" t="s">
        <v>40</v>
      </c>
      <c r="E313" s="18"/>
      <c r="F313" s="17" t="str">
        <f>IF(ISBLANK(E313),"", PRODUCT(C313,E313))</f>
        <v/>
      </c>
      <c r="G313" s="26"/>
      <c r="H313" s="19"/>
    </row>
    <row r="314" spans="1:8" x14ac:dyDescent="0.25">
      <c r="E314" s="16" t="s">
        <v>41</v>
      </c>
      <c r="F314" s="16" t="str">
        <f>IF(OR(F315="",F315="Tiekėjo text"), "", ROUND(F316-F315,2))</f>
        <v/>
      </c>
    </row>
    <row r="315" spans="1:8" x14ac:dyDescent="0.25">
      <c r="C315" s="16" t="s">
        <v>42</v>
      </c>
      <c r="D315" s="19">
        <v>21</v>
      </c>
      <c r="E315" s="16" t="s">
        <v>43</v>
      </c>
      <c r="F315" s="16" t="str">
        <f>IF(OR(F316="", D315=""), "", ROUND(PRODUCT(D315,F316)/100/SUM(1, D315/100),2))</f>
        <v/>
      </c>
      <c r="G315" s="14" t="str">
        <f>IF(D315="", "Nurodykite taikomą PVM dydį", "")</f>
        <v/>
      </c>
    </row>
    <row r="316" spans="1:8" x14ac:dyDescent="0.25">
      <c r="E316" s="16" t="s">
        <v>34</v>
      </c>
      <c r="F316" s="16" t="str">
        <f>IF((SUMPRODUCT(--(F313:F313=""))&gt;0), "", ROUND(SUM(F313:F313),2))</f>
        <v/>
      </c>
      <c r="G316" s="14" t="str">
        <f>IF((SUMPRODUCT(--(F313:F313=""))&gt;0), "Neužpildytos visų objektų kainos", "")</f>
        <v>Neužpildytos visų objektų kainos</v>
      </c>
    </row>
    <row r="320" spans="1:8" x14ac:dyDescent="0.25">
      <c r="A320" s="12" t="s">
        <v>160</v>
      </c>
      <c r="B320" s="12" t="s">
        <v>161</v>
      </c>
    </row>
    <row r="322" spans="1:8" x14ac:dyDescent="0.25">
      <c r="A322" s="12" t="s">
        <v>28</v>
      </c>
    </row>
    <row r="323" spans="1:8" x14ac:dyDescent="0.25">
      <c r="A323" s="16" t="s">
        <v>29</v>
      </c>
      <c r="B323" s="16" t="s">
        <v>30</v>
      </c>
      <c r="C323" s="16" t="s">
        <v>31</v>
      </c>
      <c r="D323" s="16" t="s">
        <v>32</v>
      </c>
      <c r="E323" s="16" t="s">
        <v>33</v>
      </c>
      <c r="F323" s="16" t="s">
        <v>34</v>
      </c>
      <c r="G323" s="16" t="s">
        <v>35</v>
      </c>
      <c r="H323" s="16" t="s">
        <v>36</v>
      </c>
    </row>
    <row r="324" spans="1:8" x14ac:dyDescent="0.25">
      <c r="A324" s="16" t="s">
        <v>162</v>
      </c>
      <c r="B324" s="16" t="s">
        <v>163</v>
      </c>
      <c r="C324" s="17"/>
      <c r="D324" s="17"/>
      <c r="E324" s="17"/>
      <c r="F324" s="17"/>
      <c r="G324" s="17"/>
      <c r="H324" s="17"/>
    </row>
    <row r="325" spans="1:8" x14ac:dyDescent="0.25">
      <c r="A325" s="17" t="s">
        <v>164</v>
      </c>
      <c r="B325" s="17" t="s">
        <v>163</v>
      </c>
      <c r="C325" s="17">
        <v>6067</v>
      </c>
      <c r="D325" s="17" t="s">
        <v>40</v>
      </c>
      <c r="E325" s="18"/>
      <c r="F325" s="17" t="str">
        <f>IF(ISBLANK(E325),"", PRODUCT(C325,E325))</f>
        <v/>
      </c>
      <c r="G325" s="26"/>
      <c r="H325" s="19"/>
    </row>
    <row r="326" spans="1:8" x14ac:dyDescent="0.25">
      <c r="E326" s="16" t="s">
        <v>41</v>
      </c>
      <c r="F326" s="16" t="str">
        <f>IF(OR(F327="",F327="Tiekėjo text"), "", ROUND(F328-F327,2))</f>
        <v/>
      </c>
    </row>
    <row r="327" spans="1:8" x14ac:dyDescent="0.25">
      <c r="C327" s="16" t="s">
        <v>42</v>
      </c>
      <c r="D327" s="19">
        <v>21</v>
      </c>
      <c r="E327" s="16" t="s">
        <v>43</v>
      </c>
      <c r="F327" s="16" t="str">
        <f>IF(OR(F328="", D327=""), "", ROUND(PRODUCT(D327,F328)/100/SUM(1, D327/100),2))</f>
        <v/>
      </c>
      <c r="G327" s="14" t="str">
        <f>IF(D327="", "Nurodykite taikomą PVM dydį", "")</f>
        <v/>
      </c>
    </row>
    <row r="328" spans="1:8" x14ac:dyDescent="0.25">
      <c r="E328" s="16" t="s">
        <v>34</v>
      </c>
      <c r="F328" s="16" t="str">
        <f>IF((SUMPRODUCT(--(F325:F325=""))&gt;0), "", ROUND(SUM(F325:F325),2))</f>
        <v/>
      </c>
      <c r="G328" s="14" t="str">
        <f>IF((SUMPRODUCT(--(F325:F325=""))&gt;0), "Neužpildytos visų objektų kainos", "")</f>
        <v>Neužpildytos visų objektų kainos</v>
      </c>
    </row>
    <row r="332" spans="1:8" x14ac:dyDescent="0.25">
      <c r="A332" s="12" t="s">
        <v>165</v>
      </c>
      <c r="B332" s="12" t="s">
        <v>166</v>
      </c>
    </row>
    <row r="334" spans="1:8" x14ac:dyDescent="0.25">
      <c r="A334" s="12" t="s">
        <v>28</v>
      </c>
    </row>
    <row r="335" spans="1:8" x14ac:dyDescent="0.25">
      <c r="A335" s="16" t="s">
        <v>29</v>
      </c>
      <c r="B335" s="16" t="s">
        <v>30</v>
      </c>
      <c r="C335" s="16" t="s">
        <v>31</v>
      </c>
      <c r="D335" s="16" t="s">
        <v>32</v>
      </c>
      <c r="E335" s="16" t="s">
        <v>33</v>
      </c>
      <c r="F335" s="16" t="s">
        <v>34</v>
      </c>
      <c r="G335" s="16" t="s">
        <v>35</v>
      </c>
      <c r="H335" s="16" t="s">
        <v>36</v>
      </c>
    </row>
    <row r="336" spans="1:8" x14ac:dyDescent="0.25">
      <c r="A336" s="16" t="s">
        <v>167</v>
      </c>
      <c r="B336" s="16" t="s">
        <v>168</v>
      </c>
      <c r="C336" s="17"/>
      <c r="D336" s="17"/>
      <c r="E336" s="17"/>
      <c r="F336" s="17"/>
      <c r="G336" s="17"/>
      <c r="H336" s="17"/>
    </row>
    <row r="337" spans="1:8" ht="45" x14ac:dyDescent="0.25">
      <c r="A337" s="17" t="s">
        <v>169</v>
      </c>
      <c r="B337" s="17" t="s">
        <v>168</v>
      </c>
      <c r="C337" s="17">
        <v>3142</v>
      </c>
      <c r="D337" s="17" t="s">
        <v>40</v>
      </c>
      <c r="E337" s="18">
        <v>1.05</v>
      </c>
      <c r="F337" s="17">
        <f>IF(ISBLANK(E337),"", PRODUCT(C337,E337))</f>
        <v>3299.1000000000004</v>
      </c>
      <c r="G337" s="26" t="s">
        <v>307</v>
      </c>
      <c r="H337" s="19" t="s">
        <v>282</v>
      </c>
    </row>
    <row r="338" spans="1:8" x14ac:dyDescent="0.25">
      <c r="E338" s="16" t="s">
        <v>41</v>
      </c>
      <c r="F338" s="16">
        <f>IF(OR(F339="",F339="Tiekėjo text"), "", ROUND(F340-F339,2))</f>
        <v>2726.53</v>
      </c>
    </row>
    <row r="339" spans="1:8" x14ac:dyDescent="0.25">
      <c r="C339" s="16" t="s">
        <v>42</v>
      </c>
      <c r="D339" s="19">
        <v>21</v>
      </c>
      <c r="E339" s="16" t="s">
        <v>43</v>
      </c>
      <c r="F339" s="16">
        <f>IF(OR(F340="", D339=""), "", ROUND(PRODUCT(D339,F340)/100/SUM(1, D339/100),2))</f>
        <v>572.57000000000005</v>
      </c>
      <c r="G339" s="14" t="str">
        <f>IF(D339="", "Nurodykite taikomą PVM dydį", "")</f>
        <v/>
      </c>
    </row>
    <row r="340" spans="1:8" x14ac:dyDescent="0.25">
      <c r="E340" s="16" t="s">
        <v>34</v>
      </c>
      <c r="F340" s="16">
        <f>IF((SUMPRODUCT(--(F337:F337=""))&gt;0), "", ROUND(SUM(F337:F337),2))</f>
        <v>3299.1</v>
      </c>
      <c r="G340" s="14" t="str">
        <f>IF((SUMPRODUCT(--(F337:F337=""))&gt;0), "Neužpildytos visų objektų kainos", "")</f>
        <v/>
      </c>
    </row>
    <row r="344" spans="1:8" x14ac:dyDescent="0.25">
      <c r="A344" s="12" t="s">
        <v>170</v>
      </c>
      <c r="B344" s="12" t="s">
        <v>171</v>
      </c>
    </row>
    <row r="346" spans="1:8" x14ac:dyDescent="0.25">
      <c r="A346" s="12" t="s">
        <v>28</v>
      </c>
    </row>
    <row r="347" spans="1:8" x14ac:dyDescent="0.25">
      <c r="A347" s="16" t="s">
        <v>29</v>
      </c>
      <c r="B347" s="16" t="s">
        <v>30</v>
      </c>
      <c r="C347" s="16" t="s">
        <v>31</v>
      </c>
      <c r="D347" s="16" t="s">
        <v>32</v>
      </c>
      <c r="E347" s="16" t="s">
        <v>33</v>
      </c>
      <c r="F347" s="16" t="s">
        <v>34</v>
      </c>
      <c r="G347" s="16" t="s">
        <v>35</v>
      </c>
      <c r="H347" s="16" t="s">
        <v>36</v>
      </c>
    </row>
    <row r="348" spans="1:8" x14ac:dyDescent="0.25">
      <c r="A348" s="16" t="s">
        <v>172</v>
      </c>
      <c r="B348" s="16" t="s">
        <v>173</v>
      </c>
      <c r="C348" s="17"/>
      <c r="D348" s="17"/>
      <c r="E348" s="17"/>
      <c r="F348" s="17"/>
      <c r="G348" s="17"/>
      <c r="H348" s="17"/>
    </row>
    <row r="349" spans="1:8" x14ac:dyDescent="0.25">
      <c r="A349" s="17" t="s">
        <v>174</v>
      </c>
      <c r="B349" s="17" t="s">
        <v>173</v>
      </c>
      <c r="C349" s="17">
        <v>5154</v>
      </c>
      <c r="D349" s="17" t="s">
        <v>40</v>
      </c>
      <c r="E349" s="18"/>
      <c r="F349" s="17" t="str">
        <f>IF(ISBLANK(E349),"", PRODUCT(C349,E349))</f>
        <v/>
      </c>
      <c r="G349" s="26"/>
      <c r="H349" s="19"/>
    </row>
    <row r="350" spans="1:8" x14ac:dyDescent="0.25">
      <c r="E350" s="16" t="s">
        <v>41</v>
      </c>
      <c r="F350" s="16" t="str">
        <f>IF(OR(F351="",F351="Tiekėjo text"), "", ROUND(F352-F351,2))</f>
        <v/>
      </c>
    </row>
    <row r="351" spans="1:8" x14ac:dyDescent="0.25">
      <c r="C351" s="16" t="s">
        <v>42</v>
      </c>
      <c r="D351" s="19">
        <v>21</v>
      </c>
      <c r="E351" s="16" t="s">
        <v>43</v>
      </c>
      <c r="F351" s="16" t="str">
        <f>IF(OR(F352="", D351=""), "", ROUND(PRODUCT(D351,F352)/100/SUM(1, D351/100),2))</f>
        <v/>
      </c>
      <c r="G351" s="14" t="str">
        <f>IF(D351="", "Nurodykite taikomą PVM dydį", "")</f>
        <v/>
      </c>
    </row>
    <row r="352" spans="1:8" x14ac:dyDescent="0.25">
      <c r="E352" s="16" t="s">
        <v>34</v>
      </c>
      <c r="F352" s="16" t="str">
        <f>IF((SUMPRODUCT(--(F349:F349=""))&gt;0), "", ROUND(SUM(F349:F349),2))</f>
        <v/>
      </c>
      <c r="G352" s="14" t="str">
        <f>IF((SUMPRODUCT(--(F349:F349=""))&gt;0), "Neužpildytos visų objektų kainos", "")</f>
        <v>Neužpildytos visų objektų kainos</v>
      </c>
    </row>
    <row r="356" spans="1:8" x14ac:dyDescent="0.25">
      <c r="A356" s="12" t="s">
        <v>175</v>
      </c>
      <c r="B356" s="12" t="s">
        <v>176</v>
      </c>
    </row>
    <row r="358" spans="1:8" x14ac:dyDescent="0.25">
      <c r="A358" s="12" t="s">
        <v>28</v>
      </c>
    </row>
    <row r="359" spans="1:8" x14ac:dyDescent="0.25">
      <c r="A359" s="16" t="s">
        <v>29</v>
      </c>
      <c r="B359" s="16" t="s">
        <v>30</v>
      </c>
      <c r="C359" s="16" t="s">
        <v>31</v>
      </c>
      <c r="D359" s="16" t="s">
        <v>32</v>
      </c>
      <c r="E359" s="16" t="s">
        <v>33</v>
      </c>
      <c r="F359" s="16" t="s">
        <v>34</v>
      </c>
      <c r="G359" s="16" t="s">
        <v>35</v>
      </c>
      <c r="H359" s="16" t="s">
        <v>36</v>
      </c>
    </row>
    <row r="360" spans="1:8" x14ac:dyDescent="0.25">
      <c r="A360" s="16" t="s">
        <v>177</v>
      </c>
      <c r="B360" s="16" t="s">
        <v>178</v>
      </c>
      <c r="C360" s="17"/>
      <c r="D360" s="17"/>
      <c r="E360" s="17"/>
      <c r="F360" s="17"/>
      <c r="G360" s="17"/>
      <c r="H360" s="17"/>
    </row>
    <row r="361" spans="1:8" x14ac:dyDescent="0.25">
      <c r="A361" s="17" t="s">
        <v>179</v>
      </c>
      <c r="B361" s="17" t="s">
        <v>178</v>
      </c>
      <c r="C361" s="17">
        <v>39492</v>
      </c>
      <c r="D361" s="17" t="s">
        <v>40</v>
      </c>
      <c r="E361" s="18"/>
      <c r="F361" s="17" t="str">
        <f>IF(ISBLANK(E361),"", PRODUCT(C361,E361))</f>
        <v/>
      </c>
      <c r="G361" s="26"/>
      <c r="H361" s="19"/>
    </row>
    <row r="362" spans="1:8" x14ac:dyDescent="0.25">
      <c r="E362" s="16" t="s">
        <v>41</v>
      </c>
      <c r="F362" s="16" t="str">
        <f>IF(OR(F363="",F363="Tiekėjo text"), "", ROUND(F364-F363,2))</f>
        <v/>
      </c>
    </row>
    <row r="363" spans="1:8" x14ac:dyDescent="0.25">
      <c r="C363" s="16" t="s">
        <v>42</v>
      </c>
      <c r="D363" s="19">
        <v>21</v>
      </c>
      <c r="E363" s="16" t="s">
        <v>43</v>
      </c>
      <c r="F363" s="16" t="str">
        <f>IF(OR(F364="", D363=""), "", ROUND(PRODUCT(D363,F364)/100/SUM(1, D363/100),2))</f>
        <v/>
      </c>
      <c r="G363" s="14" t="str">
        <f>IF(D363="", "Nurodykite taikomą PVM dydį", "")</f>
        <v/>
      </c>
    </row>
    <row r="364" spans="1:8" x14ac:dyDescent="0.25">
      <c r="E364" s="16" t="s">
        <v>34</v>
      </c>
      <c r="F364" s="16" t="str">
        <f>IF((SUMPRODUCT(--(F361:F361=""))&gt;0), "", ROUND(SUM(F361:F361),2))</f>
        <v/>
      </c>
      <c r="G364" s="14" t="str">
        <f>IF((SUMPRODUCT(--(F361:F361=""))&gt;0), "Neužpildytos visų objektų kainos", "")</f>
        <v>Neužpildytos visų objektų kainos</v>
      </c>
    </row>
    <row r="368" spans="1:8" x14ac:dyDescent="0.25">
      <c r="A368" s="12" t="s">
        <v>180</v>
      </c>
      <c r="B368" s="12" t="s">
        <v>181</v>
      </c>
    </row>
    <row r="370" spans="1:8" x14ac:dyDescent="0.25">
      <c r="A370" s="12" t="s">
        <v>28</v>
      </c>
    </row>
    <row r="371" spans="1:8" x14ac:dyDescent="0.25">
      <c r="A371" s="16" t="s">
        <v>29</v>
      </c>
      <c r="B371" s="16" t="s">
        <v>30</v>
      </c>
      <c r="C371" s="16" t="s">
        <v>31</v>
      </c>
      <c r="D371" s="16" t="s">
        <v>32</v>
      </c>
      <c r="E371" s="16" t="s">
        <v>33</v>
      </c>
      <c r="F371" s="16" t="s">
        <v>34</v>
      </c>
      <c r="G371" s="16" t="s">
        <v>35</v>
      </c>
      <c r="H371" s="16" t="s">
        <v>36</v>
      </c>
    </row>
    <row r="372" spans="1:8" x14ac:dyDescent="0.25">
      <c r="A372" s="16" t="s">
        <v>182</v>
      </c>
      <c r="B372" s="16" t="s">
        <v>183</v>
      </c>
      <c r="C372" s="17"/>
      <c r="D372" s="17"/>
      <c r="E372" s="17"/>
      <c r="F372" s="17"/>
      <c r="G372" s="17"/>
      <c r="H372" s="17"/>
    </row>
    <row r="373" spans="1:8" ht="45" x14ac:dyDescent="0.25">
      <c r="A373" s="17" t="s">
        <v>184</v>
      </c>
      <c r="B373" s="17" t="s">
        <v>183</v>
      </c>
      <c r="C373" s="17">
        <v>38731</v>
      </c>
      <c r="D373" s="17" t="s">
        <v>144</v>
      </c>
      <c r="E373" s="18">
        <v>0.4</v>
      </c>
      <c r="F373" s="17">
        <f>IF(ISBLANK(E373),"", PRODUCT(C373,E373))</f>
        <v>15492.400000000001</v>
      </c>
      <c r="G373" s="26" t="s">
        <v>308</v>
      </c>
      <c r="H373" s="19" t="s">
        <v>283</v>
      </c>
    </row>
    <row r="374" spans="1:8" x14ac:dyDescent="0.25">
      <c r="E374" s="16" t="s">
        <v>41</v>
      </c>
      <c r="F374" s="16">
        <f>IF(OR(F375="",F375="Tiekėjo text"), "", ROUND(F376-F375,2))</f>
        <v>12803.64</v>
      </c>
    </row>
    <row r="375" spans="1:8" x14ac:dyDescent="0.25">
      <c r="C375" s="16" t="s">
        <v>42</v>
      </c>
      <c r="D375" s="19">
        <v>21</v>
      </c>
      <c r="E375" s="16" t="s">
        <v>43</v>
      </c>
      <c r="F375" s="16">
        <f>IF(OR(F376="", D375=""), "", ROUND(PRODUCT(D375,F376)/100/SUM(1, D375/100),2))</f>
        <v>2688.76</v>
      </c>
      <c r="G375" s="14" t="str">
        <f>IF(D375="", "Nurodykite taikomą PVM dydį", "")</f>
        <v/>
      </c>
    </row>
    <row r="376" spans="1:8" x14ac:dyDescent="0.25">
      <c r="E376" s="16" t="s">
        <v>34</v>
      </c>
      <c r="F376" s="16">
        <f>IF((SUMPRODUCT(--(F373:F373=""))&gt;0), "", ROUND(SUM(F373:F373),2))</f>
        <v>15492.4</v>
      </c>
      <c r="G376" s="14" t="str">
        <f>IF((SUMPRODUCT(--(F373:F373=""))&gt;0), "Neužpildytos visų objektų kainos", "")</f>
        <v/>
      </c>
    </row>
    <row r="380" spans="1:8" x14ac:dyDescent="0.25">
      <c r="A380" s="12" t="s">
        <v>185</v>
      </c>
      <c r="B380" s="12" t="s">
        <v>186</v>
      </c>
    </row>
    <row r="382" spans="1:8" x14ac:dyDescent="0.25">
      <c r="A382" s="12" t="s">
        <v>28</v>
      </c>
    </row>
    <row r="383" spans="1:8" x14ac:dyDescent="0.25">
      <c r="A383" s="16" t="s">
        <v>29</v>
      </c>
      <c r="B383" s="16" t="s">
        <v>30</v>
      </c>
      <c r="C383" s="16" t="s">
        <v>31</v>
      </c>
      <c r="D383" s="16" t="s">
        <v>32</v>
      </c>
      <c r="E383" s="16" t="s">
        <v>33</v>
      </c>
      <c r="F383" s="16" t="s">
        <v>34</v>
      </c>
      <c r="G383" s="16" t="s">
        <v>35</v>
      </c>
      <c r="H383" s="16" t="s">
        <v>36</v>
      </c>
    </row>
    <row r="384" spans="1:8" x14ac:dyDescent="0.25">
      <c r="A384" s="16" t="s">
        <v>187</v>
      </c>
      <c r="B384" s="16" t="s">
        <v>188</v>
      </c>
      <c r="C384" s="17"/>
      <c r="D384" s="17"/>
      <c r="E384" s="17"/>
      <c r="F384" s="17"/>
      <c r="G384" s="17"/>
      <c r="H384" s="17"/>
    </row>
    <row r="385" spans="1:8" x14ac:dyDescent="0.25">
      <c r="A385" s="17" t="s">
        <v>189</v>
      </c>
      <c r="B385" s="17" t="s">
        <v>188</v>
      </c>
      <c r="C385" s="17">
        <v>18501</v>
      </c>
      <c r="D385" s="17" t="s">
        <v>144</v>
      </c>
      <c r="E385" s="18"/>
      <c r="F385" s="17" t="str">
        <f>IF(ISBLANK(E385),"", PRODUCT(C385,E385))</f>
        <v/>
      </c>
      <c r="G385" s="26"/>
      <c r="H385" s="19"/>
    </row>
    <row r="386" spans="1:8" x14ac:dyDescent="0.25">
      <c r="E386" s="16" t="s">
        <v>41</v>
      </c>
      <c r="F386" s="16" t="str">
        <f>IF(OR(F387="",F387="Tiekėjo text"), "", ROUND(F388-F387,2))</f>
        <v/>
      </c>
    </row>
    <row r="387" spans="1:8" x14ac:dyDescent="0.25">
      <c r="C387" s="16" t="s">
        <v>42</v>
      </c>
      <c r="D387" s="19">
        <v>21</v>
      </c>
      <c r="E387" s="16" t="s">
        <v>43</v>
      </c>
      <c r="F387" s="16" t="str">
        <f>IF(OR(F388="", D387=""), "", ROUND(PRODUCT(D387,F388)/100/SUM(1, D387/100),2))</f>
        <v/>
      </c>
      <c r="G387" s="14" t="str">
        <f>IF(D387="", "Nurodykite taikomą PVM dydį", "")</f>
        <v/>
      </c>
    </row>
    <row r="388" spans="1:8" x14ac:dyDescent="0.25">
      <c r="E388" s="16" t="s">
        <v>34</v>
      </c>
      <c r="F388" s="16" t="str">
        <f>IF((SUMPRODUCT(--(F385:F385=""))&gt;0), "", ROUND(SUM(F385:F385),2))</f>
        <v/>
      </c>
      <c r="G388" s="14" t="str">
        <f>IF((SUMPRODUCT(--(F385:F385=""))&gt;0), "Neužpildytos visų objektų kainos", "")</f>
        <v>Neužpildytos visų objektų kainos</v>
      </c>
    </row>
    <row r="392" spans="1:8" x14ac:dyDescent="0.25">
      <c r="A392" s="12" t="s">
        <v>190</v>
      </c>
      <c r="B392" s="12" t="s">
        <v>191</v>
      </c>
    </row>
    <row r="394" spans="1:8" x14ac:dyDescent="0.25">
      <c r="A394" s="12" t="s">
        <v>28</v>
      </c>
    </row>
    <row r="395" spans="1:8" x14ac:dyDescent="0.25">
      <c r="A395" s="16" t="s">
        <v>29</v>
      </c>
      <c r="B395" s="16" t="s">
        <v>30</v>
      </c>
      <c r="C395" s="16" t="s">
        <v>31</v>
      </c>
      <c r="D395" s="16" t="s">
        <v>32</v>
      </c>
      <c r="E395" s="16" t="s">
        <v>33</v>
      </c>
      <c r="F395" s="16" t="s">
        <v>34</v>
      </c>
      <c r="G395" s="16" t="s">
        <v>35</v>
      </c>
      <c r="H395" s="16" t="s">
        <v>36</v>
      </c>
    </row>
    <row r="396" spans="1:8" x14ac:dyDescent="0.25">
      <c r="A396" s="16" t="s">
        <v>192</v>
      </c>
      <c r="B396" s="16" t="s">
        <v>193</v>
      </c>
      <c r="C396" s="17"/>
      <c r="D396" s="17"/>
      <c r="E396" s="17"/>
      <c r="F396" s="17"/>
      <c r="G396" s="17"/>
      <c r="H396" s="17"/>
    </row>
    <row r="397" spans="1:8" ht="30" x14ac:dyDescent="0.25">
      <c r="A397" s="17" t="s">
        <v>194</v>
      </c>
      <c r="B397" s="17" t="s">
        <v>193</v>
      </c>
      <c r="C397" s="17">
        <v>16200</v>
      </c>
      <c r="D397" s="17" t="s">
        <v>144</v>
      </c>
      <c r="E397" s="18">
        <v>3.39</v>
      </c>
      <c r="F397" s="17">
        <f>IF(ISBLANK(E397),"", PRODUCT(C397,E397))</f>
        <v>54918</v>
      </c>
      <c r="G397" s="26" t="s">
        <v>300</v>
      </c>
      <c r="H397" s="19" t="s">
        <v>284</v>
      </c>
    </row>
    <row r="398" spans="1:8" x14ac:dyDescent="0.25">
      <c r="E398" s="16" t="s">
        <v>41</v>
      </c>
      <c r="F398" s="16">
        <f>IF(OR(F399="",F399="Tiekėjo text"), "", ROUND(F400-F399,2))</f>
        <v>45386.78</v>
      </c>
    </row>
    <row r="399" spans="1:8" x14ac:dyDescent="0.25">
      <c r="C399" s="16" t="s">
        <v>42</v>
      </c>
      <c r="D399" s="19">
        <v>21</v>
      </c>
      <c r="E399" s="16" t="s">
        <v>43</v>
      </c>
      <c r="F399" s="16">
        <f>IF(OR(F400="", D399=""), "", ROUND(PRODUCT(D399,F400)/100/SUM(1, D399/100),2))</f>
        <v>9531.2199999999993</v>
      </c>
      <c r="G399" s="14" t="str">
        <f>IF(D399="", "Nurodykite taikomą PVM dydį", "")</f>
        <v/>
      </c>
    </row>
    <row r="400" spans="1:8" x14ac:dyDescent="0.25">
      <c r="E400" s="16" t="s">
        <v>34</v>
      </c>
      <c r="F400" s="16">
        <f>IF((SUMPRODUCT(--(F397:F397=""))&gt;0), "", ROUND(SUM(F397:F397),2))</f>
        <v>54918</v>
      </c>
      <c r="G400" s="14" t="str">
        <f>IF((SUMPRODUCT(--(F397:F397=""))&gt;0), "Neužpildytos visų objektų kainos", "")</f>
        <v/>
      </c>
    </row>
    <row r="404" spans="1:8" x14ac:dyDescent="0.25">
      <c r="A404" s="12" t="s">
        <v>195</v>
      </c>
      <c r="B404" s="12" t="s">
        <v>196</v>
      </c>
    </row>
    <row r="406" spans="1:8" x14ac:dyDescent="0.25">
      <c r="A406" s="12" t="s">
        <v>28</v>
      </c>
    </row>
    <row r="407" spans="1:8" x14ac:dyDescent="0.25">
      <c r="A407" s="16" t="s">
        <v>29</v>
      </c>
      <c r="B407" s="16" t="s">
        <v>30</v>
      </c>
      <c r="C407" s="16" t="s">
        <v>31</v>
      </c>
      <c r="D407" s="16" t="s">
        <v>32</v>
      </c>
      <c r="E407" s="16" t="s">
        <v>33</v>
      </c>
      <c r="F407" s="16" t="s">
        <v>34</v>
      </c>
      <c r="G407" s="16" t="s">
        <v>35</v>
      </c>
      <c r="H407" s="16" t="s">
        <v>36</v>
      </c>
    </row>
    <row r="408" spans="1:8" x14ac:dyDescent="0.25">
      <c r="A408" s="16" t="s">
        <v>197</v>
      </c>
      <c r="B408" s="16" t="s">
        <v>198</v>
      </c>
      <c r="C408" s="17"/>
      <c r="D408" s="17"/>
      <c r="E408" s="17"/>
      <c r="F408" s="17"/>
      <c r="G408" s="17"/>
      <c r="H408" s="17"/>
    </row>
    <row r="409" spans="1:8" x14ac:dyDescent="0.25">
      <c r="A409" s="17" t="s">
        <v>199</v>
      </c>
      <c r="B409" s="17" t="s">
        <v>198</v>
      </c>
      <c r="C409" s="17">
        <v>4330</v>
      </c>
      <c r="D409" s="17" t="s">
        <v>40</v>
      </c>
      <c r="E409" s="18"/>
      <c r="F409" s="17" t="str">
        <f>IF(ISBLANK(E409),"", PRODUCT(C409,E409))</f>
        <v/>
      </c>
      <c r="G409" s="19"/>
      <c r="H409" s="19"/>
    </row>
    <row r="410" spans="1:8" x14ac:dyDescent="0.25">
      <c r="E410" s="16" t="s">
        <v>41</v>
      </c>
      <c r="F410" s="16" t="str">
        <f>IF(OR(F411="",F411="Tiekėjo text"), "", ROUND(F412-F411,2))</f>
        <v/>
      </c>
    </row>
    <row r="411" spans="1:8" x14ac:dyDescent="0.25">
      <c r="C411" s="16" t="s">
        <v>42</v>
      </c>
      <c r="D411" s="19"/>
      <c r="E411" s="16" t="s">
        <v>43</v>
      </c>
      <c r="F411" s="16" t="str">
        <f>IF(OR(F412="", D411=""), "", ROUND(PRODUCT(D411,F412)/100/SUM(1, D411/100),2))</f>
        <v/>
      </c>
      <c r="G411" s="14" t="str">
        <f>IF(D411="", "Nurodykite taikomą PVM dydį", "")</f>
        <v>Nurodykite taikomą PVM dydį</v>
      </c>
    </row>
    <row r="412" spans="1:8" x14ac:dyDescent="0.25">
      <c r="E412" s="16" t="s">
        <v>34</v>
      </c>
      <c r="F412" s="16" t="str">
        <f>IF((SUMPRODUCT(--(F409:F409=""))&gt;0), "", ROUND(SUM(F409:F409),2))</f>
        <v/>
      </c>
      <c r="G412" s="14" t="str">
        <f>IF((SUMPRODUCT(--(F409:F409=""))&gt;0), "Neužpildytos visų objektų kainos", "")</f>
        <v>Neužpildytos visų objektų kainos</v>
      </c>
    </row>
    <row r="416" spans="1:8" x14ac:dyDescent="0.25">
      <c r="A416" s="12" t="s">
        <v>200</v>
      </c>
      <c r="B416" s="12" t="s">
        <v>201</v>
      </c>
    </row>
    <row r="418" spans="1:8" x14ac:dyDescent="0.25">
      <c r="A418" s="12" t="s">
        <v>28</v>
      </c>
    </row>
    <row r="419" spans="1:8" x14ac:dyDescent="0.25">
      <c r="A419" s="16" t="s">
        <v>29</v>
      </c>
      <c r="B419" s="16" t="s">
        <v>30</v>
      </c>
      <c r="C419" s="16" t="s">
        <v>31</v>
      </c>
      <c r="D419" s="16" t="s">
        <v>32</v>
      </c>
      <c r="E419" s="16" t="s">
        <v>33</v>
      </c>
      <c r="F419" s="16" t="s">
        <v>34</v>
      </c>
      <c r="G419" s="16" t="s">
        <v>35</v>
      </c>
      <c r="H419" s="16" t="s">
        <v>36</v>
      </c>
    </row>
    <row r="420" spans="1:8" x14ac:dyDescent="0.25">
      <c r="A420" s="16" t="s">
        <v>202</v>
      </c>
      <c r="B420" s="16" t="s">
        <v>203</v>
      </c>
      <c r="C420" s="17"/>
      <c r="D420" s="17"/>
      <c r="E420" s="17"/>
      <c r="F420" s="17"/>
      <c r="G420" s="17"/>
      <c r="H420" s="17"/>
    </row>
    <row r="421" spans="1:8" ht="30" x14ac:dyDescent="0.25">
      <c r="A421" s="17" t="s">
        <v>204</v>
      </c>
      <c r="B421" s="17" t="s">
        <v>203</v>
      </c>
      <c r="C421" s="17">
        <v>8785</v>
      </c>
      <c r="D421" s="17" t="s">
        <v>40</v>
      </c>
      <c r="E421" s="18">
        <v>6.66</v>
      </c>
      <c r="F421" s="17">
        <f>IF(ISBLANK(E421),"", PRODUCT(C421,E421))</f>
        <v>58508.1</v>
      </c>
      <c r="G421" s="26" t="s">
        <v>299</v>
      </c>
      <c r="H421" s="19" t="s">
        <v>290</v>
      </c>
    </row>
    <row r="422" spans="1:8" x14ac:dyDescent="0.25">
      <c r="E422" s="16" t="s">
        <v>41</v>
      </c>
      <c r="F422" s="16">
        <f>IF(OR(F423="",F423="Tiekėjo text"), "", ROUND(F424-F423,2))</f>
        <v>48353.8</v>
      </c>
    </row>
    <row r="423" spans="1:8" x14ac:dyDescent="0.25">
      <c r="C423" s="16" t="s">
        <v>42</v>
      </c>
      <c r="D423" s="19">
        <v>21</v>
      </c>
      <c r="E423" s="16" t="s">
        <v>43</v>
      </c>
      <c r="F423" s="16">
        <f>IF(OR(F424="", D423=""), "", ROUND(PRODUCT(D423,F424)/100/SUM(1, D423/100),2))</f>
        <v>10154.299999999999</v>
      </c>
      <c r="G423" s="14" t="str">
        <f>IF(D423="", "Nurodykite taikomą PVM dydį", "")</f>
        <v/>
      </c>
    </row>
    <row r="424" spans="1:8" x14ac:dyDescent="0.25">
      <c r="E424" s="16" t="s">
        <v>34</v>
      </c>
      <c r="F424" s="16">
        <f>IF((SUMPRODUCT(--(F421:F421=""))&gt;0), "", ROUND(SUM(F421:F421),2))</f>
        <v>58508.1</v>
      </c>
      <c r="G424" s="14" t="str">
        <f>IF((SUMPRODUCT(--(F421:F421=""))&gt;0), "Neužpildytos visų objektų kainos", "")</f>
        <v/>
      </c>
    </row>
    <row r="428" spans="1:8" x14ac:dyDescent="0.25">
      <c r="A428" s="12" t="s">
        <v>205</v>
      </c>
      <c r="B428" s="12" t="s">
        <v>206</v>
      </c>
    </row>
    <row r="430" spans="1:8" x14ac:dyDescent="0.25">
      <c r="A430" s="12" t="s">
        <v>28</v>
      </c>
    </row>
    <row r="431" spans="1:8" x14ac:dyDescent="0.25">
      <c r="A431" s="16" t="s">
        <v>29</v>
      </c>
      <c r="B431" s="16" t="s">
        <v>30</v>
      </c>
      <c r="C431" s="16" t="s">
        <v>31</v>
      </c>
      <c r="D431" s="16" t="s">
        <v>32</v>
      </c>
      <c r="E431" s="16" t="s">
        <v>33</v>
      </c>
      <c r="F431" s="16" t="s">
        <v>34</v>
      </c>
      <c r="G431" s="16" t="s">
        <v>35</v>
      </c>
      <c r="H431" s="16" t="s">
        <v>36</v>
      </c>
    </row>
    <row r="432" spans="1:8" x14ac:dyDescent="0.25">
      <c r="A432" s="16" t="s">
        <v>207</v>
      </c>
      <c r="B432" s="16" t="s">
        <v>208</v>
      </c>
      <c r="C432" s="17"/>
      <c r="D432" s="17"/>
      <c r="E432" s="17"/>
      <c r="F432" s="17"/>
      <c r="G432" s="17"/>
      <c r="H432" s="17"/>
    </row>
    <row r="433" spans="1:8" ht="30" x14ac:dyDescent="0.25">
      <c r="A433" s="17" t="s">
        <v>209</v>
      </c>
      <c r="B433" s="17" t="s">
        <v>208</v>
      </c>
      <c r="C433" s="17">
        <v>714</v>
      </c>
      <c r="D433" s="17" t="s">
        <v>40</v>
      </c>
      <c r="E433" s="18">
        <v>4.5999999999999996</v>
      </c>
      <c r="F433" s="17">
        <f>IF(ISBLANK(E433),"", PRODUCT(C433,E433))</f>
        <v>3284.3999999999996</v>
      </c>
      <c r="G433" s="26" t="s">
        <v>299</v>
      </c>
      <c r="H433" s="19" t="s">
        <v>285</v>
      </c>
    </row>
    <row r="434" spans="1:8" x14ac:dyDescent="0.25">
      <c r="E434" s="16" t="s">
        <v>41</v>
      </c>
      <c r="F434" s="16">
        <f>IF(OR(F435="",F435="Tiekėjo text"), "", ROUND(F436-F435,2))</f>
        <v>2714.38</v>
      </c>
    </row>
    <row r="435" spans="1:8" x14ac:dyDescent="0.25">
      <c r="C435" s="16" t="s">
        <v>42</v>
      </c>
      <c r="D435" s="19">
        <v>21</v>
      </c>
      <c r="E435" s="16" t="s">
        <v>43</v>
      </c>
      <c r="F435" s="16">
        <f>IF(OR(F436="", D435=""), "", ROUND(PRODUCT(D435,F436)/100/SUM(1, D435/100),2))</f>
        <v>570.02</v>
      </c>
      <c r="G435" s="14" t="str">
        <f>IF(D435="", "Nurodykite taikomą PVM dydį", "")</f>
        <v/>
      </c>
    </row>
    <row r="436" spans="1:8" x14ac:dyDescent="0.25">
      <c r="E436" s="16" t="s">
        <v>34</v>
      </c>
      <c r="F436" s="16">
        <f>IF((SUMPRODUCT(--(F433:F433=""))&gt;0), "", ROUND(SUM(F433:F433),2))</f>
        <v>3284.4</v>
      </c>
      <c r="G436" s="14" t="str">
        <f>IF((SUMPRODUCT(--(F433:F433=""))&gt;0), "Neužpildytos visų objektų kainos", "")</f>
        <v/>
      </c>
    </row>
    <row r="440" spans="1:8" x14ac:dyDescent="0.25">
      <c r="A440" s="12" t="s">
        <v>210</v>
      </c>
      <c r="B440" s="12" t="s">
        <v>211</v>
      </c>
    </row>
    <row r="442" spans="1:8" x14ac:dyDescent="0.25">
      <c r="A442" s="12" t="s">
        <v>28</v>
      </c>
    </row>
    <row r="443" spans="1:8" x14ac:dyDescent="0.25">
      <c r="A443" s="16" t="s">
        <v>29</v>
      </c>
      <c r="B443" s="16" t="s">
        <v>30</v>
      </c>
      <c r="C443" s="16" t="s">
        <v>31</v>
      </c>
      <c r="D443" s="16" t="s">
        <v>32</v>
      </c>
      <c r="E443" s="16" t="s">
        <v>33</v>
      </c>
      <c r="F443" s="16" t="s">
        <v>34</v>
      </c>
      <c r="G443" s="16" t="s">
        <v>35</v>
      </c>
      <c r="H443" s="16" t="s">
        <v>36</v>
      </c>
    </row>
    <row r="444" spans="1:8" x14ac:dyDescent="0.25">
      <c r="A444" s="16" t="s">
        <v>212</v>
      </c>
      <c r="B444" s="16" t="s">
        <v>213</v>
      </c>
      <c r="C444" s="17"/>
      <c r="D444" s="17"/>
      <c r="E444" s="17"/>
      <c r="F444" s="17"/>
      <c r="G444" s="17"/>
      <c r="H444" s="17"/>
    </row>
    <row r="445" spans="1:8" ht="30" x14ac:dyDescent="0.25">
      <c r="A445" s="17" t="s">
        <v>214</v>
      </c>
      <c r="B445" s="17" t="s">
        <v>213</v>
      </c>
      <c r="C445" s="17">
        <v>293</v>
      </c>
      <c r="D445" s="17" t="s">
        <v>40</v>
      </c>
      <c r="E445" s="18">
        <v>2.9</v>
      </c>
      <c r="F445" s="17">
        <f>IF(ISBLANK(E445),"", PRODUCT(C445,E445))</f>
        <v>849.69999999999993</v>
      </c>
      <c r="G445" s="26" t="s">
        <v>299</v>
      </c>
      <c r="H445" s="19" t="s">
        <v>286</v>
      </c>
    </row>
    <row r="446" spans="1:8" x14ac:dyDescent="0.25">
      <c r="E446" s="16" t="s">
        <v>41</v>
      </c>
      <c r="F446" s="16">
        <f>IF(OR(F447="",F447="Tiekėjo text"), "", ROUND(F448-F447,2))</f>
        <v>702.23</v>
      </c>
    </row>
    <row r="447" spans="1:8" x14ac:dyDescent="0.25">
      <c r="C447" s="16" t="s">
        <v>42</v>
      </c>
      <c r="D447" s="19">
        <v>21</v>
      </c>
      <c r="E447" s="16" t="s">
        <v>43</v>
      </c>
      <c r="F447" s="16">
        <f>IF(OR(F448="", D447=""), "", ROUND(PRODUCT(D447,F448)/100/SUM(1, D447/100),2))</f>
        <v>147.47</v>
      </c>
      <c r="G447" s="14" t="str">
        <f>IF(D447="", "Nurodykite taikomą PVM dydį", "")</f>
        <v/>
      </c>
    </row>
    <row r="448" spans="1:8" x14ac:dyDescent="0.25">
      <c r="E448" s="16" t="s">
        <v>34</v>
      </c>
      <c r="F448" s="16">
        <f>IF((SUMPRODUCT(--(F445:F445=""))&gt;0), "", ROUND(SUM(F445:F445),2))</f>
        <v>849.7</v>
      </c>
      <c r="G448" s="14" t="str">
        <f>IF((SUMPRODUCT(--(F445:F445=""))&gt;0), "Neužpildytos visų objektų kainos", "")</f>
        <v/>
      </c>
    </row>
    <row r="452" spans="1:8" x14ac:dyDescent="0.25">
      <c r="A452" s="12" t="s">
        <v>215</v>
      </c>
      <c r="B452" s="12" t="s">
        <v>216</v>
      </c>
    </row>
    <row r="454" spans="1:8" x14ac:dyDescent="0.25">
      <c r="A454" s="12" t="s">
        <v>28</v>
      </c>
    </row>
    <row r="455" spans="1:8" x14ac:dyDescent="0.25">
      <c r="A455" s="16" t="s">
        <v>29</v>
      </c>
      <c r="B455" s="16" t="s">
        <v>30</v>
      </c>
      <c r="C455" s="16" t="s">
        <v>31</v>
      </c>
      <c r="D455" s="16" t="s">
        <v>32</v>
      </c>
      <c r="E455" s="16" t="s">
        <v>33</v>
      </c>
      <c r="F455" s="16" t="s">
        <v>34</v>
      </c>
      <c r="G455" s="16" t="s">
        <v>35</v>
      </c>
      <c r="H455" s="16" t="s">
        <v>36</v>
      </c>
    </row>
    <row r="456" spans="1:8" x14ac:dyDescent="0.25">
      <c r="A456" s="16" t="s">
        <v>217</v>
      </c>
      <c r="B456" s="16" t="s">
        <v>218</v>
      </c>
      <c r="C456" s="17"/>
      <c r="D456" s="17"/>
      <c r="E456" s="17"/>
      <c r="F456" s="17"/>
      <c r="G456" s="17"/>
      <c r="H456" s="17"/>
    </row>
    <row r="457" spans="1:8" ht="30" x14ac:dyDescent="0.25">
      <c r="A457" s="17" t="s">
        <v>219</v>
      </c>
      <c r="B457" s="17" t="s">
        <v>218</v>
      </c>
      <c r="C457" s="17">
        <v>5773</v>
      </c>
      <c r="D457" s="17" t="s">
        <v>144</v>
      </c>
      <c r="E457" s="18">
        <v>2.36</v>
      </c>
      <c r="F457" s="17">
        <f>IF(ISBLANK(E457),"", PRODUCT(C457,E457))</f>
        <v>13624.279999999999</v>
      </c>
      <c r="G457" s="26" t="s">
        <v>298</v>
      </c>
      <c r="H457" s="19" t="s">
        <v>287</v>
      </c>
    </row>
    <row r="458" spans="1:8" x14ac:dyDescent="0.25">
      <c r="E458" s="16" t="s">
        <v>41</v>
      </c>
      <c r="F458" s="16">
        <f>IF(OR(F459="",F459="Tiekėjo text"), "", ROUND(F460-F459,2))</f>
        <v>11259.74</v>
      </c>
    </row>
    <row r="459" spans="1:8" x14ac:dyDescent="0.25">
      <c r="C459" s="16" t="s">
        <v>42</v>
      </c>
      <c r="D459" s="19">
        <v>21</v>
      </c>
      <c r="E459" s="16" t="s">
        <v>43</v>
      </c>
      <c r="F459" s="16">
        <f>IF(OR(F460="", D459=""), "", ROUND(PRODUCT(D459,F460)/100/SUM(1, D459/100),2))</f>
        <v>2364.54</v>
      </c>
      <c r="G459" s="14" t="str">
        <f>IF(D459="", "Nurodykite taikomą PVM dydį", "")</f>
        <v/>
      </c>
    </row>
    <row r="460" spans="1:8" x14ac:dyDescent="0.25">
      <c r="E460" s="16" t="s">
        <v>34</v>
      </c>
      <c r="F460" s="16">
        <f>IF((SUMPRODUCT(--(F457:F457=""))&gt;0), "", ROUND(SUM(F457:F457),2))</f>
        <v>13624.28</v>
      </c>
      <c r="G460" s="14" t="str">
        <f>IF((SUMPRODUCT(--(F457:F457=""))&gt;0), "Neužpildytos visų objektų kainos", "")</f>
        <v/>
      </c>
    </row>
    <row r="464" spans="1:8" x14ac:dyDescent="0.25">
      <c r="A464" s="12" t="s">
        <v>220</v>
      </c>
      <c r="B464" s="12" t="s">
        <v>221</v>
      </c>
    </row>
    <row r="466" spans="1:8" x14ac:dyDescent="0.25">
      <c r="A466" s="12" t="s">
        <v>28</v>
      </c>
    </row>
    <row r="467" spans="1:8" x14ac:dyDescent="0.25">
      <c r="A467" s="16" t="s">
        <v>29</v>
      </c>
      <c r="B467" s="16" t="s">
        <v>30</v>
      </c>
      <c r="C467" s="16" t="s">
        <v>31</v>
      </c>
      <c r="D467" s="16" t="s">
        <v>32</v>
      </c>
      <c r="E467" s="16" t="s">
        <v>33</v>
      </c>
      <c r="F467" s="16" t="s">
        <v>34</v>
      </c>
      <c r="G467" s="16" t="s">
        <v>35</v>
      </c>
      <c r="H467" s="16" t="s">
        <v>36</v>
      </c>
    </row>
    <row r="468" spans="1:8" x14ac:dyDescent="0.25">
      <c r="A468" s="16" t="s">
        <v>222</v>
      </c>
      <c r="B468" s="16" t="s">
        <v>223</v>
      </c>
      <c r="C468" s="17"/>
      <c r="D468" s="17"/>
      <c r="E468" s="17"/>
      <c r="F468" s="17"/>
      <c r="G468" s="17"/>
      <c r="H468" s="17"/>
    </row>
    <row r="469" spans="1:8" ht="75" x14ac:dyDescent="0.25">
      <c r="A469" s="17" t="s">
        <v>224</v>
      </c>
      <c r="B469" s="17" t="s">
        <v>223</v>
      </c>
      <c r="C469" s="17">
        <v>46331</v>
      </c>
      <c r="D469" s="17" t="s">
        <v>40</v>
      </c>
      <c r="E469" s="18">
        <v>6.68</v>
      </c>
      <c r="F469" s="17">
        <f>IF(ISBLANK(E469),"", PRODUCT(C469,E469))</f>
        <v>309491.07999999996</v>
      </c>
      <c r="G469" s="26" t="s">
        <v>297</v>
      </c>
      <c r="H469" s="26" t="s">
        <v>291</v>
      </c>
    </row>
    <row r="470" spans="1:8" x14ac:dyDescent="0.25">
      <c r="E470" s="16" t="s">
        <v>41</v>
      </c>
      <c r="F470" s="16">
        <f>IF(OR(F471="",F471="Tiekėjo text"), "", ROUND(F472-F471,2))</f>
        <v>255777.75</v>
      </c>
    </row>
    <row r="471" spans="1:8" x14ac:dyDescent="0.25">
      <c r="C471" s="16" t="s">
        <v>42</v>
      </c>
      <c r="D471" s="19">
        <v>21</v>
      </c>
      <c r="E471" s="16" t="s">
        <v>43</v>
      </c>
      <c r="F471" s="16">
        <f>IF(OR(F472="", D471=""), "", ROUND(PRODUCT(D471,F472)/100/SUM(1, D471/100),2))</f>
        <v>53713.33</v>
      </c>
      <c r="G471" s="14" t="str">
        <f>IF(D471="", "Nurodykite taikomą PVM dydį", "")</f>
        <v/>
      </c>
    </row>
    <row r="472" spans="1:8" x14ac:dyDescent="0.25">
      <c r="E472" s="16" t="s">
        <v>34</v>
      </c>
      <c r="F472" s="16">
        <f>IF((SUMPRODUCT(--(F469:F469=""))&gt;0), "", ROUND(SUM(F469:F469),2))</f>
        <v>309491.08</v>
      </c>
      <c r="G472" s="14" t="str">
        <f>IF((SUMPRODUCT(--(F469:F469=""))&gt;0), "Neužpildytos visų objektų kainos", "")</f>
        <v/>
      </c>
    </row>
    <row r="476" spans="1:8" x14ac:dyDescent="0.25">
      <c r="A476" s="12" t="s">
        <v>225</v>
      </c>
      <c r="B476" s="12" t="s">
        <v>226</v>
      </c>
    </row>
    <row r="478" spans="1:8" x14ac:dyDescent="0.25">
      <c r="A478" s="12" t="s">
        <v>28</v>
      </c>
    </row>
    <row r="479" spans="1:8" x14ac:dyDescent="0.25">
      <c r="A479" s="16" t="s">
        <v>29</v>
      </c>
      <c r="B479" s="16" t="s">
        <v>30</v>
      </c>
      <c r="C479" s="16" t="s">
        <v>31</v>
      </c>
      <c r="D479" s="16" t="s">
        <v>32</v>
      </c>
      <c r="E479" s="16" t="s">
        <v>33</v>
      </c>
      <c r="F479" s="16" t="s">
        <v>34</v>
      </c>
      <c r="G479" s="16" t="s">
        <v>35</v>
      </c>
      <c r="H479" s="16" t="s">
        <v>36</v>
      </c>
    </row>
    <row r="480" spans="1:8" x14ac:dyDescent="0.25">
      <c r="A480" s="16" t="s">
        <v>227</v>
      </c>
      <c r="B480" s="16" t="s">
        <v>228</v>
      </c>
      <c r="C480" s="17"/>
      <c r="D480" s="17"/>
      <c r="E480" s="17"/>
      <c r="F480" s="17"/>
      <c r="G480" s="17"/>
      <c r="H480" s="17"/>
    </row>
    <row r="481" spans="1:8" x14ac:dyDescent="0.25">
      <c r="A481" s="17" t="s">
        <v>229</v>
      </c>
      <c r="B481" s="17" t="s">
        <v>228</v>
      </c>
      <c r="C481" s="17">
        <v>15019</v>
      </c>
      <c r="D481" s="17" t="s">
        <v>40</v>
      </c>
      <c r="E481" s="18">
        <v>3.36</v>
      </c>
      <c r="F481" s="17">
        <f>IF(ISBLANK(E481),"", PRODUCT(C481,E481))</f>
        <v>50463.839999999997</v>
      </c>
      <c r="G481" s="26" t="s">
        <v>295</v>
      </c>
      <c r="H481" s="19" t="s">
        <v>288</v>
      </c>
    </row>
    <row r="482" spans="1:8" x14ac:dyDescent="0.25">
      <c r="E482" s="16" t="s">
        <v>41</v>
      </c>
      <c r="F482" s="16">
        <f>IF(OR(F483="",F483="Tiekėjo text"), "", ROUND(F484-F483,2))</f>
        <v>41705.65</v>
      </c>
    </row>
    <row r="483" spans="1:8" x14ac:dyDescent="0.25">
      <c r="C483" s="16" t="s">
        <v>42</v>
      </c>
      <c r="D483" s="19">
        <v>21</v>
      </c>
      <c r="E483" s="16" t="s">
        <v>43</v>
      </c>
      <c r="F483" s="16">
        <f>IF(OR(F484="", D483=""), "", ROUND(PRODUCT(D483,F484)/100/SUM(1, D483/100),2))</f>
        <v>8758.19</v>
      </c>
      <c r="G483" s="14" t="str">
        <f>IF(D483="", "Nurodykite taikomą PVM dydį", "")</f>
        <v/>
      </c>
    </row>
    <row r="484" spans="1:8" x14ac:dyDescent="0.25">
      <c r="E484" s="16" t="s">
        <v>34</v>
      </c>
      <c r="F484" s="16">
        <f>IF((SUMPRODUCT(--(F481:F481=""))&gt;0), "", ROUND(SUM(F481:F481),2))</f>
        <v>50463.839999999997</v>
      </c>
      <c r="G484" s="14" t="str">
        <f>IF((SUMPRODUCT(--(F481:F481=""))&gt;0), "Neužpildytos visų objektų kainos", "")</f>
        <v/>
      </c>
    </row>
    <row r="488" spans="1:8" x14ac:dyDescent="0.25">
      <c r="A488" s="12" t="s">
        <v>230</v>
      </c>
      <c r="B488" s="12" t="s">
        <v>231</v>
      </c>
    </row>
    <row r="490" spans="1:8" x14ac:dyDescent="0.25">
      <c r="A490" s="12" t="s">
        <v>28</v>
      </c>
    </row>
    <row r="491" spans="1:8" x14ac:dyDescent="0.25">
      <c r="A491" s="16" t="s">
        <v>29</v>
      </c>
      <c r="B491" s="16" t="s">
        <v>30</v>
      </c>
      <c r="C491" s="16" t="s">
        <v>31</v>
      </c>
      <c r="D491" s="16" t="s">
        <v>32</v>
      </c>
      <c r="E491" s="16" t="s">
        <v>33</v>
      </c>
      <c r="F491" s="16" t="s">
        <v>34</v>
      </c>
      <c r="G491" s="16" t="s">
        <v>35</v>
      </c>
      <c r="H491" s="16" t="s">
        <v>36</v>
      </c>
    </row>
    <row r="492" spans="1:8" x14ac:dyDescent="0.25">
      <c r="A492" s="16" t="s">
        <v>232</v>
      </c>
      <c r="B492" s="16" t="s">
        <v>233</v>
      </c>
      <c r="C492" s="17"/>
      <c r="D492" s="17"/>
      <c r="E492" s="17"/>
      <c r="F492" s="17"/>
      <c r="G492" s="17"/>
      <c r="H492" s="17"/>
    </row>
    <row r="493" spans="1:8" ht="45" x14ac:dyDescent="0.25">
      <c r="A493" s="17" t="s">
        <v>234</v>
      </c>
      <c r="B493" s="17" t="s">
        <v>233</v>
      </c>
      <c r="C493" s="17">
        <v>6175</v>
      </c>
      <c r="D493" s="17" t="s">
        <v>144</v>
      </c>
      <c r="E493" s="18">
        <v>1.19</v>
      </c>
      <c r="F493" s="17">
        <f>IF(ISBLANK(E493),"", PRODUCT(C493,E493))</f>
        <v>7348.25</v>
      </c>
      <c r="G493" s="26" t="s">
        <v>296</v>
      </c>
      <c r="H493" s="19" t="s">
        <v>289</v>
      </c>
    </row>
    <row r="494" spans="1:8" x14ac:dyDescent="0.25">
      <c r="E494" s="16" t="s">
        <v>41</v>
      </c>
      <c r="F494" s="16">
        <f>IF(OR(F495="",F495="Tiekėjo text"), "", ROUND(F496-F495,2))</f>
        <v>6072.93</v>
      </c>
    </row>
    <row r="495" spans="1:8" x14ac:dyDescent="0.25">
      <c r="C495" s="16" t="s">
        <v>42</v>
      </c>
      <c r="D495" s="19">
        <v>21</v>
      </c>
      <c r="E495" s="16" t="s">
        <v>43</v>
      </c>
      <c r="F495" s="16">
        <f>IF(OR(F496="", D495=""), "", ROUND(PRODUCT(D495,F496)/100/SUM(1, D495/100),2))</f>
        <v>1275.32</v>
      </c>
      <c r="G495" s="14" t="str">
        <f>IF(D495="", "Nurodykite taikomą PVM dydį", "")</f>
        <v/>
      </c>
    </row>
    <row r="496" spans="1:8" x14ac:dyDescent="0.25">
      <c r="E496" s="16" t="s">
        <v>34</v>
      </c>
      <c r="F496" s="16">
        <f>IF((SUMPRODUCT(--(F493:F493=""))&gt;0), "", ROUND(SUM(F493:F493),2))</f>
        <v>7348.25</v>
      </c>
      <c r="G496" s="14" t="str">
        <f>IF((SUMPRODUCT(--(F493:F493=""))&gt;0), "Neužpildytos visų objektų kainos", "")</f>
        <v/>
      </c>
    </row>
    <row r="500" spans="1:8" x14ac:dyDescent="0.25">
      <c r="A500" s="12" t="s">
        <v>235</v>
      </c>
      <c r="B500" s="12" t="s">
        <v>236</v>
      </c>
    </row>
    <row r="502" spans="1:8" x14ac:dyDescent="0.25">
      <c r="A502" s="12" t="s">
        <v>28</v>
      </c>
    </row>
    <row r="503" spans="1:8" x14ac:dyDescent="0.25">
      <c r="A503" s="16" t="s">
        <v>29</v>
      </c>
      <c r="B503" s="16" t="s">
        <v>30</v>
      </c>
      <c r="C503" s="16" t="s">
        <v>31</v>
      </c>
      <c r="D503" s="16" t="s">
        <v>32</v>
      </c>
      <c r="E503" s="16" t="s">
        <v>33</v>
      </c>
      <c r="F503" s="16" t="s">
        <v>34</v>
      </c>
      <c r="G503" s="16" t="s">
        <v>35</v>
      </c>
      <c r="H503" s="16" t="s">
        <v>36</v>
      </c>
    </row>
    <row r="504" spans="1:8" x14ac:dyDescent="0.25">
      <c r="A504" s="16" t="s">
        <v>237</v>
      </c>
      <c r="B504" s="16" t="s">
        <v>238</v>
      </c>
      <c r="C504" s="17"/>
      <c r="D504" s="17"/>
      <c r="E504" s="17"/>
      <c r="F504" s="17"/>
      <c r="G504" s="17"/>
      <c r="H504" s="17"/>
    </row>
    <row r="505" spans="1:8" x14ac:dyDescent="0.25">
      <c r="A505" s="17" t="s">
        <v>239</v>
      </c>
      <c r="B505" s="17" t="s">
        <v>238</v>
      </c>
      <c r="C505" s="17">
        <v>3957</v>
      </c>
      <c r="D505" s="17" t="s">
        <v>40</v>
      </c>
      <c r="E505" s="18"/>
      <c r="F505" s="17" t="str">
        <f>IF(ISBLANK(E505),"", PRODUCT(C505,E505))</f>
        <v/>
      </c>
      <c r="G505" s="26"/>
      <c r="H505" s="19"/>
    </row>
    <row r="506" spans="1:8" x14ac:dyDescent="0.25">
      <c r="E506" s="16" t="s">
        <v>41</v>
      </c>
      <c r="F506" s="16" t="str">
        <f>IF(OR(F507="",F507="Tiekėjo text"), "", ROUND(F508-F507,2))</f>
        <v/>
      </c>
    </row>
    <row r="507" spans="1:8" x14ac:dyDescent="0.25">
      <c r="C507" s="16" t="s">
        <v>42</v>
      </c>
      <c r="D507" s="19">
        <v>21</v>
      </c>
      <c r="E507" s="16" t="s">
        <v>43</v>
      </c>
      <c r="F507" s="16" t="str">
        <f>IF(OR(F508="", D507=""), "", ROUND(PRODUCT(D507,F508)/100/SUM(1, D507/100),2))</f>
        <v/>
      </c>
      <c r="G507" s="14" t="str">
        <f>IF(D507="", "Nurodykite taikomą PVM dydį", "")</f>
        <v/>
      </c>
    </row>
    <row r="508" spans="1:8" x14ac:dyDescent="0.25">
      <c r="E508" s="16" t="s">
        <v>34</v>
      </c>
      <c r="F508" s="16" t="str">
        <f>IF((SUMPRODUCT(--(F505:F505=""))&gt;0), "", ROUND(SUM(F505:F505),2))</f>
        <v/>
      </c>
      <c r="G508" s="14" t="str">
        <f>IF((SUMPRODUCT(--(F505:F505=""))&gt;0), "Neužpildytos visų objektų kainos", "")</f>
        <v>Neužpildytos visų objektų kainos</v>
      </c>
    </row>
  </sheetData>
  <sheetProtection sheet="1"/>
  <mergeCells count="27">
    <mergeCell ref="A12:B12"/>
    <mergeCell ref="C12:F12"/>
    <mergeCell ref="A13:B13"/>
    <mergeCell ref="C13:F13"/>
    <mergeCell ref="A14:B14"/>
    <mergeCell ref="C14:F14"/>
    <mergeCell ref="A15:B15"/>
    <mergeCell ref="C15:F15"/>
    <mergeCell ref="A16:B16"/>
    <mergeCell ref="C16:F16"/>
    <mergeCell ref="A17:B17"/>
    <mergeCell ref="C17:F17"/>
    <mergeCell ref="A18:B18"/>
    <mergeCell ref="C18:F18"/>
    <mergeCell ref="A19:B19"/>
    <mergeCell ref="C19:F19"/>
    <mergeCell ref="A20:B20"/>
    <mergeCell ref="C20:F20"/>
    <mergeCell ref="A27:F27"/>
    <mergeCell ref="A28:F28"/>
    <mergeCell ref="A29:F29"/>
    <mergeCell ref="A21:B21"/>
    <mergeCell ref="C21:F21"/>
    <mergeCell ref="A23:F23"/>
    <mergeCell ref="A24:F24"/>
    <mergeCell ref="A25:F25"/>
    <mergeCell ref="A26:F2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100"/>
  <sheetViews>
    <sheetView workbookViewId="0">
      <selection activeCell="M46" sqref="M46"/>
    </sheetView>
  </sheetViews>
  <sheetFormatPr defaultColWidth="10.75" defaultRowHeight="15" x14ac:dyDescent="0.25"/>
  <cols>
    <col min="1" max="1" width="13.75" style="7" customWidth="1"/>
    <col min="2" max="2" width="10.75" style="7" customWidth="1"/>
    <col min="3" max="16384" width="10.75" style="7"/>
  </cols>
  <sheetData>
    <row r="2" spans="1:11" x14ac:dyDescent="0.25">
      <c r="A2" s="71" t="s">
        <v>240</v>
      </c>
      <c r="B2" s="27"/>
      <c r="C2" s="27"/>
      <c r="D2" s="27"/>
      <c r="E2" s="27"/>
      <c r="F2" s="27"/>
      <c r="G2" s="27"/>
      <c r="H2" s="27"/>
      <c r="I2" s="27"/>
      <c r="J2" s="27"/>
      <c r="K2" s="27"/>
    </row>
    <row r="3" spans="1:11" x14ac:dyDescent="0.25">
      <c r="A3" s="27"/>
      <c r="B3" s="27"/>
      <c r="C3" s="27"/>
      <c r="D3" s="27"/>
      <c r="E3" s="27"/>
      <c r="F3" s="27"/>
      <c r="G3" s="27"/>
      <c r="H3" s="27"/>
      <c r="I3" s="27"/>
      <c r="J3" s="27"/>
      <c r="K3" s="27"/>
    </row>
    <row r="4" spans="1:11" ht="16.149999999999999" customHeight="1" thickBot="1" x14ac:dyDescent="0.3">
      <c r="A4" s="3"/>
      <c r="B4" s="3"/>
      <c r="C4" s="3"/>
      <c r="D4" s="3"/>
      <c r="E4" s="3"/>
      <c r="F4" s="3"/>
      <c r="G4" s="3"/>
      <c r="H4" s="3"/>
      <c r="I4" s="3"/>
      <c r="J4" s="3"/>
    </row>
    <row r="5" spans="1:11" ht="48" customHeight="1" x14ac:dyDescent="0.25">
      <c r="A5" s="68" t="s">
        <v>241</v>
      </c>
      <c r="B5" s="59"/>
      <c r="C5" s="69" t="s">
        <v>242</v>
      </c>
      <c r="D5" s="58"/>
      <c r="E5" s="59"/>
      <c r="F5" s="69" t="s">
        <v>243</v>
      </c>
      <c r="G5" s="58"/>
      <c r="H5" s="59"/>
      <c r="I5" s="69" t="s">
        <v>244</v>
      </c>
      <c r="J5" s="59"/>
      <c r="K5" s="4" t="s">
        <v>245</v>
      </c>
    </row>
    <row r="6" spans="1:11" ht="49.15" customHeight="1" x14ac:dyDescent="0.25">
      <c r="A6" s="62"/>
      <c r="B6" s="35"/>
      <c r="C6" s="63"/>
      <c r="D6" s="52"/>
      <c r="E6" s="35"/>
      <c r="F6" s="63"/>
      <c r="G6" s="52"/>
      <c r="H6" s="35"/>
      <c r="I6" s="63"/>
      <c r="J6" s="35"/>
      <c r="K6" s="20"/>
    </row>
    <row r="7" spans="1:11" ht="49.15" customHeight="1" x14ac:dyDescent="0.25">
      <c r="A7" s="62"/>
      <c r="B7" s="35"/>
      <c r="C7" s="63"/>
      <c r="D7" s="52"/>
      <c r="E7" s="35"/>
      <c r="F7" s="63"/>
      <c r="G7" s="52"/>
      <c r="H7" s="35"/>
      <c r="I7" s="63"/>
      <c r="J7" s="35"/>
      <c r="K7" s="20"/>
    </row>
    <row r="8" spans="1:11" ht="49.15" customHeight="1" x14ac:dyDescent="0.25">
      <c r="A8" s="62"/>
      <c r="B8" s="35"/>
      <c r="C8" s="63"/>
      <c r="D8" s="52"/>
      <c r="E8" s="35"/>
      <c r="F8" s="63"/>
      <c r="G8" s="52"/>
      <c r="H8" s="35"/>
      <c r="I8" s="63"/>
      <c r="J8" s="35"/>
      <c r="K8" s="20"/>
    </row>
    <row r="9" spans="1:11" ht="49.15" customHeight="1" x14ac:dyDescent="0.25">
      <c r="A9" s="62"/>
      <c r="B9" s="35"/>
      <c r="C9" s="63"/>
      <c r="D9" s="52"/>
      <c r="E9" s="35"/>
      <c r="F9" s="63"/>
      <c r="G9" s="52"/>
      <c r="H9" s="35"/>
      <c r="I9" s="63"/>
      <c r="J9" s="35"/>
      <c r="K9" s="20"/>
    </row>
    <row r="10" spans="1:11" ht="49.15" customHeight="1" x14ac:dyDescent="0.25">
      <c r="A10" s="62"/>
      <c r="B10" s="35"/>
      <c r="C10" s="63"/>
      <c r="D10" s="52"/>
      <c r="E10" s="35"/>
      <c r="F10" s="63"/>
      <c r="G10" s="52"/>
      <c r="H10" s="35"/>
      <c r="I10" s="63"/>
      <c r="J10" s="35"/>
      <c r="K10" s="20"/>
    </row>
    <row r="11" spans="1:11" ht="49.15" customHeight="1" x14ac:dyDescent="0.25">
      <c r="A11" s="62"/>
      <c r="B11" s="35"/>
      <c r="C11" s="63"/>
      <c r="D11" s="52"/>
      <c r="E11" s="35"/>
      <c r="F11" s="63"/>
      <c r="G11" s="52"/>
      <c r="H11" s="35"/>
      <c r="I11" s="63"/>
      <c r="J11" s="35"/>
      <c r="K11" s="20"/>
    </row>
    <row r="12" spans="1:11" ht="49.15" customHeight="1" x14ac:dyDescent="0.25">
      <c r="A12" s="62"/>
      <c r="B12" s="35"/>
      <c r="C12" s="63"/>
      <c r="D12" s="52"/>
      <c r="E12" s="35"/>
      <c r="F12" s="63"/>
      <c r="G12" s="52"/>
      <c r="H12" s="35"/>
      <c r="I12" s="63"/>
      <c r="J12" s="35"/>
      <c r="K12" s="20"/>
    </row>
    <row r="13" spans="1:11" ht="49.15" customHeight="1" x14ac:dyDescent="0.25">
      <c r="A13" s="62"/>
      <c r="B13" s="35"/>
      <c r="C13" s="63"/>
      <c r="D13" s="52"/>
      <c r="E13" s="35"/>
      <c r="F13" s="63"/>
      <c r="G13" s="52"/>
      <c r="H13" s="35"/>
      <c r="I13" s="63"/>
      <c r="J13" s="35"/>
      <c r="K13" s="20"/>
    </row>
    <row r="14" spans="1:11" ht="49.15" customHeight="1" x14ac:dyDescent="0.25">
      <c r="A14" s="62"/>
      <c r="B14" s="35"/>
      <c r="C14" s="63"/>
      <c r="D14" s="52"/>
      <c r="E14" s="35"/>
      <c r="F14" s="63"/>
      <c r="G14" s="52"/>
      <c r="H14" s="35"/>
      <c r="I14" s="63"/>
      <c r="J14" s="35"/>
      <c r="K14" s="20"/>
    </row>
    <row r="15" spans="1:11" ht="48" customHeight="1" thickBot="1" x14ac:dyDescent="0.3">
      <c r="A15" s="65"/>
      <c r="B15" s="44"/>
      <c r="C15" s="66"/>
      <c r="D15" s="43"/>
      <c r="E15" s="44"/>
      <c r="F15" s="66"/>
      <c r="G15" s="43"/>
      <c r="H15" s="44"/>
      <c r="I15" s="66"/>
      <c r="J15" s="44"/>
      <c r="K15" s="21"/>
    </row>
    <row r="16" spans="1:11" ht="19.149999999999999" customHeight="1" x14ac:dyDescent="0.25">
      <c r="A16" s="5"/>
      <c r="B16" s="5"/>
      <c r="C16" s="5"/>
      <c r="D16" s="5"/>
      <c r="E16" s="5"/>
      <c r="F16" s="5"/>
      <c r="G16" s="5"/>
      <c r="H16" s="5"/>
      <c r="I16" s="5"/>
      <c r="J16" s="5"/>
      <c r="K16" s="6"/>
    </row>
    <row r="17" spans="1:11" ht="49.15" customHeight="1" x14ac:dyDescent="0.25">
      <c r="A17" s="67" t="s">
        <v>246</v>
      </c>
      <c r="B17" s="27"/>
      <c r="C17" s="27"/>
      <c r="D17" s="27"/>
      <c r="E17" s="27"/>
      <c r="F17" s="27"/>
      <c r="G17" s="27"/>
      <c r="H17" s="27"/>
      <c r="I17" s="27"/>
      <c r="J17" s="27"/>
      <c r="K17" s="27"/>
    </row>
    <row r="18" spans="1:11" ht="16.149999999999999" customHeight="1" thickBot="1" x14ac:dyDescent="0.3">
      <c r="A18" s="5"/>
      <c r="B18" s="5"/>
      <c r="C18" s="5"/>
      <c r="D18" s="5"/>
      <c r="E18" s="5"/>
      <c r="F18" s="5"/>
      <c r="G18" s="5"/>
      <c r="H18" s="5"/>
      <c r="I18" s="5"/>
      <c r="J18" s="5"/>
      <c r="K18" s="6"/>
    </row>
    <row r="19" spans="1:11" ht="49.15" customHeight="1" x14ac:dyDescent="0.25">
      <c r="A19" s="68" t="s">
        <v>30</v>
      </c>
      <c r="B19" s="59"/>
      <c r="C19" s="69" t="s">
        <v>242</v>
      </c>
      <c r="D19" s="58"/>
      <c r="E19" s="59"/>
      <c r="F19" s="69" t="s">
        <v>247</v>
      </c>
      <c r="G19" s="58"/>
      <c r="H19" s="59"/>
      <c r="I19" s="70" t="s">
        <v>244</v>
      </c>
      <c r="J19" s="61"/>
      <c r="K19" s="6"/>
    </row>
    <row r="20" spans="1:11" ht="49.15" customHeight="1" x14ac:dyDescent="0.25">
      <c r="A20" s="62"/>
      <c r="B20" s="35"/>
      <c r="C20" s="63"/>
      <c r="D20" s="52"/>
      <c r="E20" s="35"/>
      <c r="F20" s="63"/>
      <c r="G20" s="52"/>
      <c r="H20" s="35"/>
      <c r="I20" s="64"/>
      <c r="J20" s="54"/>
      <c r="K20" s="6"/>
    </row>
    <row r="21" spans="1:11" ht="49.15" customHeight="1" x14ac:dyDescent="0.25">
      <c r="A21" s="62"/>
      <c r="B21" s="35"/>
      <c r="C21" s="63"/>
      <c r="D21" s="52"/>
      <c r="E21" s="35"/>
      <c r="F21" s="63"/>
      <c r="G21" s="52"/>
      <c r="H21" s="35"/>
      <c r="I21" s="64"/>
      <c r="J21" s="54"/>
      <c r="K21" s="6"/>
    </row>
    <row r="22" spans="1:11" ht="49.15" customHeight="1" x14ac:dyDescent="0.25">
      <c r="A22" s="62"/>
      <c r="B22" s="35"/>
      <c r="C22" s="63"/>
      <c r="D22" s="52"/>
      <c r="E22" s="35"/>
      <c r="F22" s="63"/>
      <c r="G22" s="52"/>
      <c r="H22" s="35"/>
      <c r="I22" s="64"/>
      <c r="J22" s="54"/>
      <c r="K22" s="6"/>
    </row>
    <row r="23" spans="1:11" ht="49.15" customHeight="1" x14ac:dyDescent="0.25">
      <c r="A23" s="62"/>
      <c r="B23" s="35"/>
      <c r="C23" s="63"/>
      <c r="D23" s="52"/>
      <c r="E23" s="35"/>
      <c r="F23" s="63"/>
      <c r="G23" s="52"/>
      <c r="H23" s="35"/>
      <c r="I23" s="64"/>
      <c r="J23" s="54"/>
      <c r="K23" s="6"/>
    </row>
    <row r="24" spans="1:11" ht="49.15" customHeight="1" x14ac:dyDescent="0.25">
      <c r="A24" s="62"/>
      <c r="B24" s="35"/>
      <c r="C24" s="63"/>
      <c r="D24" s="52"/>
      <c r="E24" s="35"/>
      <c r="F24" s="63"/>
      <c r="G24" s="52"/>
      <c r="H24" s="35"/>
      <c r="I24" s="64"/>
      <c r="J24" s="54"/>
      <c r="K24" s="6"/>
    </row>
    <row r="25" spans="1:11" ht="49.15" customHeight="1" x14ac:dyDescent="0.25">
      <c r="A25" s="62"/>
      <c r="B25" s="35"/>
      <c r="C25" s="63"/>
      <c r="D25" s="52"/>
      <c r="E25" s="35"/>
      <c r="F25" s="63"/>
      <c r="G25" s="52"/>
      <c r="H25" s="35"/>
      <c r="I25" s="64"/>
      <c r="J25" s="54"/>
      <c r="K25" s="6"/>
    </row>
    <row r="26" spans="1:11" ht="49.15" customHeight="1" x14ac:dyDescent="0.25">
      <c r="A26" s="62"/>
      <c r="B26" s="35"/>
      <c r="C26" s="63"/>
      <c r="D26" s="52"/>
      <c r="E26" s="35"/>
      <c r="F26" s="63"/>
      <c r="G26" s="52"/>
      <c r="H26" s="35"/>
      <c r="I26" s="64"/>
      <c r="J26" s="54"/>
      <c r="K26" s="6"/>
    </row>
    <row r="27" spans="1:11" ht="49.15" customHeight="1" x14ac:dyDescent="0.25">
      <c r="A27" s="62"/>
      <c r="B27" s="35"/>
      <c r="C27" s="63"/>
      <c r="D27" s="52"/>
      <c r="E27" s="35"/>
      <c r="F27" s="63"/>
      <c r="G27" s="52"/>
      <c r="H27" s="35"/>
      <c r="I27" s="64"/>
      <c r="J27" s="54"/>
      <c r="K27" s="6"/>
    </row>
    <row r="28" spans="1:11" ht="49.15" customHeight="1" x14ac:dyDescent="0.25">
      <c r="A28" s="62"/>
      <c r="B28" s="35"/>
      <c r="C28" s="63"/>
      <c r="D28" s="52"/>
      <c r="E28" s="35"/>
      <c r="F28" s="63"/>
      <c r="G28" s="52"/>
      <c r="H28" s="35"/>
      <c r="I28" s="64"/>
      <c r="J28" s="54"/>
      <c r="K28" s="6"/>
    </row>
    <row r="29" spans="1:11" ht="49.15" customHeight="1" x14ac:dyDescent="0.25">
      <c r="A29" s="62"/>
      <c r="B29" s="35"/>
      <c r="C29" s="63"/>
      <c r="D29" s="52"/>
      <c r="E29" s="35"/>
      <c r="F29" s="63"/>
      <c r="G29" s="52"/>
      <c r="H29" s="35"/>
      <c r="I29" s="64"/>
      <c r="J29" s="54"/>
      <c r="K29" s="6"/>
    </row>
    <row r="31" spans="1:11" ht="33" customHeight="1" x14ac:dyDescent="0.25">
      <c r="A31" s="48"/>
      <c r="B31" s="27"/>
      <c r="C31" s="27"/>
      <c r="D31" s="27"/>
      <c r="E31" s="27"/>
      <c r="F31" s="27"/>
      <c r="G31" s="27"/>
      <c r="H31" s="27"/>
      <c r="I31" s="27"/>
      <c r="J31" s="27"/>
    </row>
    <row r="33" spans="1:10" ht="16.149999999999999" customHeight="1" x14ac:dyDescent="0.25">
      <c r="A33" s="56" t="s">
        <v>248</v>
      </c>
      <c r="B33" s="27"/>
      <c r="C33" s="27"/>
      <c r="D33" s="27"/>
      <c r="E33" s="27"/>
      <c r="F33" s="27"/>
      <c r="G33" s="27"/>
      <c r="H33" s="27"/>
      <c r="I33" s="27"/>
      <c r="J33" s="27"/>
    </row>
    <row r="34" spans="1:10" ht="16.149999999999999" customHeight="1" thickBot="1" x14ac:dyDescent="0.3"/>
    <row r="35" spans="1:10" ht="16.149999999999999" customHeight="1" x14ac:dyDescent="0.25">
      <c r="A35" s="11" t="s">
        <v>29</v>
      </c>
      <c r="B35" s="57" t="s">
        <v>249</v>
      </c>
      <c r="C35" s="58"/>
      <c r="D35" s="58"/>
      <c r="E35" s="58"/>
      <c r="F35" s="58"/>
      <c r="G35" s="59"/>
      <c r="H35" s="60" t="s">
        <v>250</v>
      </c>
      <c r="I35" s="58"/>
      <c r="J35" s="61"/>
    </row>
    <row r="36" spans="1:10" ht="48" customHeight="1" x14ac:dyDescent="0.25">
      <c r="A36" s="22" t="s">
        <v>251</v>
      </c>
      <c r="B36" s="55" t="s">
        <v>252</v>
      </c>
      <c r="C36" s="52"/>
      <c r="D36" s="52"/>
      <c r="E36" s="52"/>
      <c r="F36" s="52"/>
      <c r="G36" s="35"/>
      <c r="H36" s="53"/>
      <c r="I36" s="52"/>
      <c r="J36" s="54"/>
    </row>
    <row r="37" spans="1:10" ht="48" customHeight="1" x14ac:dyDescent="0.25">
      <c r="A37" s="22" t="s">
        <v>253</v>
      </c>
      <c r="B37" s="55" t="s">
        <v>254</v>
      </c>
      <c r="C37" s="52"/>
      <c r="D37" s="52"/>
      <c r="E37" s="52"/>
      <c r="F37" s="52"/>
      <c r="G37" s="35"/>
      <c r="H37" s="53" t="s">
        <v>272</v>
      </c>
      <c r="I37" s="52"/>
      <c r="J37" s="54"/>
    </row>
    <row r="38" spans="1:10" ht="48" customHeight="1" x14ac:dyDescent="0.25">
      <c r="A38" s="22" t="s">
        <v>255</v>
      </c>
      <c r="B38" s="55" t="s">
        <v>256</v>
      </c>
      <c r="C38" s="52"/>
      <c r="D38" s="52"/>
      <c r="E38" s="52"/>
      <c r="F38" s="52"/>
      <c r="G38" s="35"/>
      <c r="H38" s="53"/>
      <c r="I38" s="52"/>
      <c r="J38" s="54"/>
    </row>
    <row r="39" spans="1:10" ht="48" customHeight="1" x14ac:dyDescent="0.25">
      <c r="A39" s="22" t="s">
        <v>257</v>
      </c>
      <c r="B39" s="55" t="s">
        <v>258</v>
      </c>
      <c r="C39" s="52"/>
      <c r="D39" s="52"/>
      <c r="E39" s="52"/>
      <c r="F39" s="52"/>
      <c r="G39" s="35"/>
      <c r="H39" s="53"/>
      <c r="I39" s="52"/>
      <c r="J39" s="54"/>
    </row>
    <row r="40" spans="1:10" ht="48" customHeight="1" x14ac:dyDescent="0.25">
      <c r="A40" s="22" t="s">
        <v>259</v>
      </c>
      <c r="B40" s="55" t="s">
        <v>260</v>
      </c>
      <c r="C40" s="52"/>
      <c r="D40" s="52"/>
      <c r="E40" s="52"/>
      <c r="F40" s="52"/>
      <c r="G40" s="35"/>
      <c r="H40" s="53" t="s">
        <v>272</v>
      </c>
      <c r="I40" s="52"/>
      <c r="J40" s="54"/>
    </row>
    <row r="41" spans="1:10" ht="48" customHeight="1" x14ac:dyDescent="0.25">
      <c r="A41" s="23">
        <v>6</v>
      </c>
      <c r="B41" s="51" t="s">
        <v>292</v>
      </c>
      <c r="C41" s="52"/>
      <c r="D41" s="52"/>
      <c r="E41" s="52"/>
      <c r="F41" s="52"/>
      <c r="G41" s="35"/>
      <c r="H41" s="53" t="s">
        <v>293</v>
      </c>
      <c r="I41" s="52"/>
      <c r="J41" s="54"/>
    </row>
    <row r="42" spans="1:10" ht="48" customHeight="1" x14ac:dyDescent="0.25">
      <c r="A42" s="23"/>
      <c r="B42" s="51"/>
      <c r="C42" s="52"/>
      <c r="D42" s="52"/>
      <c r="E42" s="52"/>
      <c r="F42" s="52"/>
      <c r="G42" s="35"/>
      <c r="H42" s="53"/>
      <c r="I42" s="52"/>
      <c r="J42" s="54"/>
    </row>
    <row r="43" spans="1:10" ht="48" customHeight="1" x14ac:dyDescent="0.25">
      <c r="A43" s="23"/>
      <c r="B43" s="51"/>
      <c r="C43" s="52"/>
      <c r="D43" s="52"/>
      <c r="E43" s="52"/>
      <c r="F43" s="52"/>
      <c r="G43" s="35"/>
      <c r="H43" s="53"/>
      <c r="I43" s="52"/>
      <c r="J43" s="54"/>
    </row>
    <row r="44" spans="1:10" ht="48" customHeight="1" x14ac:dyDescent="0.25">
      <c r="A44" s="23"/>
      <c r="B44" s="51"/>
      <c r="C44" s="52"/>
      <c r="D44" s="52"/>
      <c r="E44" s="52"/>
      <c r="F44" s="52"/>
      <c r="G44" s="35"/>
      <c r="H44" s="53"/>
      <c r="I44" s="52"/>
      <c r="J44" s="54"/>
    </row>
    <row r="45" spans="1:10" ht="48" customHeight="1" x14ac:dyDescent="0.25">
      <c r="A45" s="23"/>
      <c r="B45" s="51"/>
      <c r="C45" s="52"/>
      <c r="D45" s="52"/>
      <c r="E45" s="52"/>
      <c r="F45" s="52"/>
      <c r="G45" s="35"/>
      <c r="H45" s="53"/>
      <c r="I45" s="52"/>
      <c r="J45" s="54"/>
    </row>
    <row r="46" spans="1:10" ht="49.15" customHeight="1" thickBot="1" x14ac:dyDescent="0.3">
      <c r="A46" s="24"/>
      <c r="B46" s="42"/>
      <c r="C46" s="43"/>
      <c r="D46" s="43"/>
      <c r="E46" s="43"/>
      <c r="F46" s="43"/>
      <c r="G46" s="44"/>
      <c r="H46" s="45"/>
      <c r="I46" s="46"/>
      <c r="J46" s="47"/>
    </row>
    <row r="48" spans="1:10" ht="102" customHeight="1" x14ac:dyDescent="0.25">
      <c r="A48" s="48" t="s">
        <v>261</v>
      </c>
      <c r="B48" s="27"/>
      <c r="C48" s="27"/>
      <c r="D48" s="27"/>
      <c r="E48" s="27"/>
      <c r="F48" s="27"/>
      <c r="G48" s="27"/>
      <c r="H48" s="27"/>
      <c r="I48" s="27"/>
      <c r="J48" s="27"/>
    </row>
    <row r="51" spans="1:10" x14ac:dyDescent="0.25">
      <c r="A51" s="49" t="s">
        <v>262</v>
      </c>
      <c r="B51" s="27"/>
      <c r="C51" s="27"/>
      <c r="D51" s="27"/>
      <c r="E51" s="50" t="s">
        <v>294</v>
      </c>
      <c r="F51" s="27"/>
      <c r="G51" s="27"/>
      <c r="H51" s="27"/>
      <c r="I51" s="27"/>
      <c r="J51" s="27"/>
    </row>
    <row r="53" spans="1:10" x14ac:dyDescent="0.25">
      <c r="A53" s="49" t="s">
        <v>263</v>
      </c>
      <c r="B53" s="27"/>
      <c r="C53" s="27"/>
      <c r="D53" s="27"/>
      <c r="E53" s="50" t="s">
        <v>270</v>
      </c>
      <c r="F53" s="27"/>
      <c r="G53" s="27"/>
      <c r="H53" s="27"/>
      <c r="I53" s="27"/>
      <c r="J53" s="27"/>
    </row>
    <row r="100" spans="1:1" ht="15.75" x14ac:dyDescent="0.25">
      <c r="A100" t="s">
        <v>264</v>
      </c>
    </row>
  </sheetData>
  <sheetProtection sheet="1"/>
  <mergeCells count="121">
    <mergeCell ref="A2:K3"/>
    <mergeCell ref="A5:B5"/>
    <mergeCell ref="C5:E5"/>
    <mergeCell ref="F5:H5"/>
    <mergeCell ref="I5:J5"/>
    <mergeCell ref="A6:B6"/>
    <mergeCell ref="C6:E6"/>
    <mergeCell ref="F6:H6"/>
    <mergeCell ref="I6:J6"/>
    <mergeCell ref="A9:B9"/>
    <mergeCell ref="C9:E9"/>
    <mergeCell ref="F9:H9"/>
    <mergeCell ref="I9:J9"/>
    <mergeCell ref="A10:B10"/>
    <mergeCell ref="C10:E10"/>
    <mergeCell ref="F10:H10"/>
    <mergeCell ref="I10:J10"/>
    <mergeCell ref="A7:B7"/>
    <mergeCell ref="C7:E7"/>
    <mergeCell ref="F7:H7"/>
    <mergeCell ref="I7:J7"/>
    <mergeCell ref="A8:B8"/>
    <mergeCell ref="C8:E8"/>
    <mergeCell ref="F8:H8"/>
    <mergeCell ref="I8:J8"/>
    <mergeCell ref="A13:B13"/>
    <mergeCell ref="C13:E13"/>
    <mergeCell ref="F13:H13"/>
    <mergeCell ref="I13:J13"/>
    <mergeCell ref="A14:B14"/>
    <mergeCell ref="C14:E14"/>
    <mergeCell ref="F14:H14"/>
    <mergeCell ref="I14:J14"/>
    <mergeCell ref="A11:B11"/>
    <mergeCell ref="C11:E11"/>
    <mergeCell ref="F11:H11"/>
    <mergeCell ref="I11:J11"/>
    <mergeCell ref="A12:B12"/>
    <mergeCell ref="C12:E12"/>
    <mergeCell ref="F12:H12"/>
    <mergeCell ref="I12:J12"/>
    <mergeCell ref="A15:B15"/>
    <mergeCell ref="C15:E15"/>
    <mergeCell ref="F15:H15"/>
    <mergeCell ref="I15:J15"/>
    <mergeCell ref="A17:K17"/>
    <mergeCell ref="A19:B19"/>
    <mergeCell ref="C19:E19"/>
    <mergeCell ref="F19:H19"/>
    <mergeCell ref="I19:J19"/>
    <mergeCell ref="A22:B22"/>
    <mergeCell ref="C22:E22"/>
    <mergeCell ref="F22:H22"/>
    <mergeCell ref="I22:J22"/>
    <mergeCell ref="A23:B23"/>
    <mergeCell ref="C23:E23"/>
    <mergeCell ref="F23:H23"/>
    <mergeCell ref="I23:J23"/>
    <mergeCell ref="A20:B20"/>
    <mergeCell ref="C20:E20"/>
    <mergeCell ref="F20:H20"/>
    <mergeCell ref="I20:J20"/>
    <mergeCell ref="A21:B21"/>
    <mergeCell ref="C21:E21"/>
    <mergeCell ref="F21:H21"/>
    <mergeCell ref="I21:J21"/>
    <mergeCell ref="A26:B26"/>
    <mergeCell ref="C26:E26"/>
    <mergeCell ref="F26:H26"/>
    <mergeCell ref="I26:J26"/>
    <mergeCell ref="A27:B27"/>
    <mergeCell ref="C27:E27"/>
    <mergeCell ref="F27:H27"/>
    <mergeCell ref="I27:J27"/>
    <mergeCell ref="A24:B24"/>
    <mergeCell ref="C24:E24"/>
    <mergeCell ref="F24:H24"/>
    <mergeCell ref="I24:J24"/>
    <mergeCell ref="A25:B25"/>
    <mergeCell ref="C25:E25"/>
    <mergeCell ref="F25:H25"/>
    <mergeCell ref="I25:J25"/>
    <mergeCell ref="A31:J31"/>
    <mergeCell ref="A33:J33"/>
    <mergeCell ref="B35:G35"/>
    <mergeCell ref="H35:J35"/>
    <mergeCell ref="B36:G36"/>
    <mergeCell ref="H36:J36"/>
    <mergeCell ref="A28:B28"/>
    <mergeCell ref="C28:E28"/>
    <mergeCell ref="F28:H28"/>
    <mergeCell ref="I28:J28"/>
    <mergeCell ref="A29:B29"/>
    <mergeCell ref="C29:E29"/>
    <mergeCell ref="F29:H29"/>
    <mergeCell ref="I29:J29"/>
    <mergeCell ref="B40:G40"/>
    <mergeCell ref="H40:J40"/>
    <mergeCell ref="B41:G41"/>
    <mergeCell ref="H41:J41"/>
    <mergeCell ref="B42:G42"/>
    <mergeCell ref="H42:J42"/>
    <mergeCell ref="B37:G37"/>
    <mergeCell ref="H37:J37"/>
    <mergeCell ref="B38:G38"/>
    <mergeCell ref="H38:J38"/>
    <mergeCell ref="B39:G39"/>
    <mergeCell ref="H39:J39"/>
    <mergeCell ref="B46:G46"/>
    <mergeCell ref="H46:J46"/>
    <mergeCell ref="A48:J48"/>
    <mergeCell ref="A51:D51"/>
    <mergeCell ref="E51:J51"/>
    <mergeCell ref="A53:D53"/>
    <mergeCell ref="E53:J53"/>
    <mergeCell ref="B43:G43"/>
    <mergeCell ref="H43:J43"/>
    <mergeCell ref="B44:G44"/>
    <mergeCell ref="H44:J44"/>
    <mergeCell ref="B45:G45"/>
    <mergeCell ref="H45:J4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Windows User</cp:lastModifiedBy>
  <dcterms:created xsi:type="dcterms:W3CDTF">2023-04-04T12:16:45Z</dcterms:created>
  <dcterms:modified xsi:type="dcterms:W3CDTF">2024-04-03T12:55:54Z</dcterms:modified>
</cp:coreProperties>
</file>