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8_{541EFF6D-B97F-48C7-8245-2C74B97962D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6" i="1" l="1"/>
  <c r="F153" i="1"/>
  <c r="F155" i="1" s="1"/>
  <c r="F156" i="1" s="1"/>
  <c r="F157" i="1" s="1"/>
  <c r="G144" i="1"/>
  <c r="F135" i="1"/>
  <c r="F143" i="1" s="1"/>
  <c r="F144" i="1" s="1"/>
  <c r="F145" i="1" s="1"/>
  <c r="G125" i="1"/>
  <c r="F116" i="1"/>
  <c r="G124" i="1" s="1"/>
  <c r="G107" i="1"/>
  <c r="F101" i="1"/>
  <c r="G106" i="1" s="1"/>
  <c r="G91" i="1"/>
  <c r="F85" i="1"/>
  <c r="G90" i="1" s="1"/>
  <c r="G75" i="1"/>
  <c r="F69" i="1"/>
  <c r="G74" i="1" s="1"/>
  <c r="G59" i="1"/>
  <c r="F52" i="1"/>
  <c r="G58" i="1" s="1"/>
  <c r="G43" i="1"/>
  <c r="F40" i="1"/>
  <c r="G42" i="1" s="1"/>
  <c r="G21" i="1"/>
  <c r="F106" i="1" l="1"/>
  <c r="F107" i="1" s="1"/>
  <c r="F108" i="1" s="1"/>
  <c r="G143" i="1"/>
  <c r="G155" i="1"/>
  <c r="F74" i="1"/>
  <c r="F75" i="1" s="1"/>
  <c r="F76" i="1" s="1"/>
  <c r="F124" i="1"/>
  <c r="F125" i="1" s="1"/>
  <c r="F126" i="1" s="1"/>
  <c r="F42" i="1"/>
  <c r="F43" i="1" s="1"/>
  <c r="F44" i="1" s="1"/>
  <c r="F58" i="1"/>
  <c r="F59" i="1" s="1"/>
  <c r="F60" i="1" s="1"/>
  <c r="F90" i="1"/>
  <c r="F91" i="1" s="1"/>
  <c r="F92" i="1" s="1"/>
</calcChain>
</file>

<file path=xl/sharedStrings.xml><?xml version="1.0" encoding="utf-8"?>
<sst xmlns="http://schemas.openxmlformats.org/spreadsheetml/2006/main" count="338" uniqueCount="199">
  <si>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</si>
  <si>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</si>
  <si>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</si>
  <si>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</si>
  <si>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</si>
  <si>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</si>
  <si>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</si>
  <si>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</si>
  <si>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</si>
  <si>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</si>
  <si>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</si>
  <si>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</si>
  <si>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</si>
  <si>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</si>
  <si>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</si>
  <si>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</si>
  <si>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</si>
  <si>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</si>
  <si>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</si>
  <si>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</si>
  <si>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</si>
  <si>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</si>
  <si>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</si>
  <si>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</si>
  <si>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</si>
  <si>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</si>
  <si>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</si>
  <si>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</si>
  <si>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</si>
  <si>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</si>
  <si>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</si>
  <si>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</si>
  <si>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</si>
  <si>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</si>
  <si>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</si>
  <si>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</si>
  <si>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</si>
  <si>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</si>
  <si>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</si>
  <si>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7. DALIS</t>
  </si>
  <si>
    <t>7.</t>
  </si>
  <si>
    <t>7.1.</t>
  </si>
  <si>
    <t>7.1.1.</t>
  </si>
  <si>
    <t>17. DALIS</t>
  </si>
  <si>
    <t>17.</t>
  </si>
  <si>
    <t>17.1.</t>
  </si>
  <si>
    <t>17.1.1.</t>
  </si>
  <si>
    <t>17.1.2.</t>
  </si>
  <si>
    <t>17.1.3.</t>
  </si>
  <si>
    <t>17.1.4.</t>
  </si>
  <si>
    <t>17.1.5.</t>
  </si>
  <si>
    <t>18. DALIS</t>
  </si>
  <si>
    <t>18.</t>
  </si>
  <si>
    <t>18.1.</t>
  </si>
  <si>
    <t>18.1.1.</t>
  </si>
  <si>
    <t>18.1.2.</t>
  </si>
  <si>
    <t>18.1.3.</t>
  </si>
  <si>
    <t>18.1.4.</t>
  </si>
  <si>
    <t>19. DALIS</t>
  </si>
  <si>
    <t>19.</t>
  </si>
  <si>
    <t>19.1.</t>
  </si>
  <si>
    <t>19.1.1.</t>
  </si>
  <si>
    <t>19.1.2.</t>
  </si>
  <si>
    <t>19.1.3.</t>
  </si>
  <si>
    <t>19.1.4.</t>
  </si>
  <si>
    <t>20. DALIS</t>
  </si>
  <si>
    <t>20.</t>
  </si>
  <si>
    <t>20.1.</t>
  </si>
  <si>
    <t>20.1.1.</t>
  </si>
  <si>
    <t>26. DALIS</t>
  </si>
  <si>
    <t>26.</t>
  </si>
  <si>
    <t>26.1.</t>
  </si>
  <si>
    <t>26.1.1.</t>
  </si>
  <si>
    <t>26.1.2.</t>
  </si>
  <si>
    <t>27. DALIS</t>
  </si>
  <si>
    <t>27.</t>
  </si>
  <si>
    <t>27.1.</t>
  </si>
  <si>
    <t>27.1.1.</t>
  </si>
  <si>
    <t>27.1.2.</t>
  </si>
  <si>
    <t>27.1.3.</t>
  </si>
  <si>
    <t>27.1.4.</t>
  </si>
  <si>
    <t>29. DALIS</t>
  </si>
  <si>
    <t>29.</t>
  </si>
  <si>
    <t>29.1.</t>
  </si>
  <si>
    <t>29.1.1.</t>
  </si>
  <si>
    <t>HIDROFILINĖS STYGOS ŠLAPIMO TAKŲ STENTAVIMUI</t>
  </si>
  <si>
    <t>Hidrofilinės stygos šlapimo takų stentavimui</t>
  </si>
  <si>
    <t>Vienkartinė</t>
  </si>
  <si>
    <t>BALIONINIS EKSTRAKTORIUS TULŽIES LATAKŲ AKMENIMS KARTU SU KREIPIAMĄJA VIELA</t>
  </si>
  <si>
    <t>Balioninis ekstraktorius tulžies latakų akmenims kartu su kreipiamąja viela</t>
  </si>
  <si>
    <t xml:space="preserve">Sterili, vienkartinė pakuotė. RX tipo sistema. </t>
  </si>
  <si>
    <t>Kateterio ilgis ne trumpesnis nei 200cm. Tinkantis 2,8mm darbiniam kanalui. 3-jų spindžių, naudojamas su 0,035¨ kreipiamąja viela</t>
  </si>
  <si>
    <t>Per visą kateterio ilgį turi eiti RX tipo perforuotas kanalėlis kreipiamajai vielai ištraukti. Distalinio galiuko diametras ne mažesnis nei 6mm, o proksimalinio ne mažesnis nei 7mm</t>
  </si>
  <si>
    <t>Balionėlis privalo būti su dviem rentgeno kontrastinėmis žymėmis, išpučiamas 9,0mm/12mm/15mm/18mm diametro</t>
  </si>
  <si>
    <t>Rinkinyje turi būti vienas vienkartinis švirkštas, turintis ryškiai matoma informaciją balionėliui pripūsti. Injekavimas virš arba už balionėlio, pasirenkant pagal pirkėjo poreikius</t>
  </si>
  <si>
    <t xml:space="preserve">EKSTRINIO KRAUJAVIMO STABDYMO IŠ STEMPLĖS VARIKOZIŲ RINKINIAI </t>
  </si>
  <si>
    <t xml:space="preserve">Ekstrinio kraujavimo stabdymo iš stemplės varikozių rinkiniai </t>
  </si>
  <si>
    <t xml:space="preserve">Vienkartinis. Sterili pakuotė. Be latekso. Tinkamas endoskopui, kurio darbinio kanalo skersmuo 2,8 mm. Permatomas cilindras su ne mažiau kaip 7 (septyniom), jau uždėtom, varikozinių veninių mazgų užspaudimo gumytėm </t>
  </si>
  <si>
    <t>Ant cilindro natūralios spalvos gumytė, įspėjanti operatorių, kai lieka tik viena gumytė. Konstrukcija, įgalinti visus ligavimo žiedus uždėti neištraukiant endoskopo</t>
  </si>
  <si>
    <t>Uždėjus ligatūrą, girdimas aiškus garsinis „trakštelėjimas“ (Click)</t>
  </si>
  <si>
    <t>Komplekte: ergonominė rankena, besitvirtinanti prie endoskopo; uždėjimo kateteris; cilindras su gumytėmis; praplovimo kateteris, kuris tvirtinamas prie rankenos</t>
  </si>
  <si>
    <t xml:space="preserve">PAPILATOMAS KARTU SU KREIPIAMĄJA VIELA  </t>
  </si>
  <si>
    <t xml:space="preserve">Papilatomas kartu su kreipiamąja viela  </t>
  </si>
  <si>
    <t>Sterili, vienkartinė pakuotė. RX sistemos tipo. Pakuotėje privalo būti sfinkterotomas ir kreipiamoji viela kartu. Tinkantis 2,8mm darbiniam kanalui</t>
  </si>
  <si>
    <t>Kateterio ilgis ne trumpesnis nei 200 cm, pjaunamosios vielos ilgis 20mm arba 30mm ilgio, monofilamento pjaunamoji viela 3-jų spindžių, pasisukančiu galiuku (galiukas smailėjantis, galiuko ilgis 5mm, galiuko skersmuo 1,3-1,6mm, galas atviras)</t>
  </si>
  <si>
    <t>Instrumento rankena sukasi aplink savo ašį. Sfinkterotomo galimi dydžiai 3,9/4,4/4,9Fr. Per visą kateterio ilgį turi eiti RX tipo perforuotas kanalėlis kreipiamajai vielai ištraukti</t>
  </si>
  <si>
    <t>Galimi vielos dydžiai priklausomai nuo sfinkterotomo dydžio 0,025¨ arba 0,035¨ ir 260 cm arba 450 cm ilgio, rentgeno kontrastinė per visa ilgį</t>
  </si>
  <si>
    <t>POLIPEKTOMINĖ KILPA (POLIPŲ GAUDYKLĖ)</t>
  </si>
  <si>
    <t>Polipektominė kilpa (polipų gaudyklė)</t>
  </si>
  <si>
    <t>Vienkartinė. Sterili pakuotė. Darbinis kanalas 2,8mm. Galimos kilpos formos: ovalo, krescent (crescent) arba heksagonalinio (hexagonal) tipo (pasirenkama užsakymo metu)</t>
  </si>
  <si>
    <t>Kilpos šerdis tvirtai supinta iš keleto vielučių. Turi plastikinę rankeną su integruotu rotaciniu mechanizmu. Galimi išskleistos kilpos dydžiai 10mm, 15mm, vielos storis 0,3mm (±0,05mm)</t>
  </si>
  <si>
    <t>Instrumento ilgis ne trumpesnis nei 230 cm. Turi turėti kabelio pajungimo lizdą, karštai polipektomijai atlikti</t>
  </si>
  <si>
    <t>Kilpa, tinkanti naudoti tiek šaltu, tiek karštu būdu.</t>
  </si>
  <si>
    <t>VIENKARTINĖS BIOPSIJOS ŽNYPLĖS GASTROSKOPIJAI</t>
  </si>
  <si>
    <t>Vienkartinės biopsijos žnyplės gastroskopijai</t>
  </si>
  <si>
    <t>Vienkartinės. Sterilios</t>
  </si>
  <si>
    <t>Ovaliais arba aligatoriaus tipo kaušeliais pasirinktinai, kaušeliai perforuoti</t>
  </si>
  <si>
    <t>Su besisukančiais kaušeliais šoninei biopsijai paimti</t>
  </si>
  <si>
    <t>Su adata arba be adatos (pasirinktinai pagal poreikį užsakymo metu)</t>
  </si>
  <si>
    <t>Tinkamas endoskopo kanalui: diametro 2,8mm</t>
  </si>
  <si>
    <t>Paimamo mėginio tūris 6,1mm (±0,1mm³)</t>
  </si>
  <si>
    <t>Darbinis ilgis 1550-1650mm</t>
  </si>
  <si>
    <t>VIENKARTINĖS BIOPSIJOS ŽNYPLĖS KOLONOSKOPIJAI</t>
  </si>
  <si>
    <t>Vienkartinės biopsijos žnyplės kolonoskopijai</t>
  </si>
  <si>
    <t>Paimamo mėginio tūris 9,5mm (±0,1mm³)</t>
  </si>
  <si>
    <t>Darbinis ilgis 2300-2400mm</t>
  </si>
  <si>
    <t>KILPA POLIPEKTOMINĖ</t>
  </si>
  <si>
    <t>Kilpa polipektominė</t>
  </si>
  <si>
    <t>Vienkartinė, sterili, ilgis 2300 - 2400mm, kilpos skersmuo 25mm ± 0,1mm , darbiniam kanalui 2,8mm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</si>
  <si>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</si>
  <si>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</si>
  <si>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</si>
  <si>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</si>
  <si>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</si>
  <si>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</si>
  <si>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</si>
  <si>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</si>
  <si>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</si>
  <si>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</si>
  <si>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</si>
  <si>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</si>
  <si>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</si>
  <si>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</si>
  <si>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</si>
  <si>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</si>
  <si>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</si>
  <si>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</si>
  <si>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</si>
  <si>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</si>
  <si>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</si>
  <si>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</si>
  <si>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20.1.2.</t>
  </si>
  <si>
    <t>20.1.3.</t>
  </si>
  <si>
    <t>20.1.4.</t>
  </si>
  <si>
    <t>26.1.3.</t>
  </si>
  <si>
    <t>26.1.4.</t>
  </si>
  <si>
    <t>26.1.5.</t>
  </si>
  <si>
    <t>26.1.6.</t>
  </si>
  <si>
    <t>26.1.7.</t>
  </si>
  <si>
    <t>27.1.5.</t>
  </si>
  <si>
    <t>27.1.6.</t>
  </si>
  <si>
    <t>27.1.7.</t>
  </si>
  <si>
    <t>Hidrofilinės stygos šlapimo takų stentavimui. Vienkartinė</t>
  </si>
  <si>
    <t>Kateterio ilgis  200cm. Tinkantis 2,8mm darbiniam kanalui. 3-jų spindžių, naudojamas su 0,035¨ kreipiamąja viela</t>
  </si>
  <si>
    <t>Per visą kateterio ilgį eina RX tipo perforuotas kanalėlis kreipiamajai vielai ištraukti. Distalinio galiuko diametras 6mm, o proksimalinio 7mm</t>
  </si>
  <si>
    <t>Balionėlis turi dvi rentgeno kontrastines žymėmes, išpučiamas 9,0mm/12mm/15mm/18mm diametro</t>
  </si>
  <si>
    <t>Rinkinyje yra vienas vienkartinis švirkštas, turintis ryškiai matoma informaciją balionėliui pripūsti. Injekavimas virš arba už balionėlio, pasirenkant pagal pirkėjo poreikius</t>
  </si>
  <si>
    <t xml:space="preserve">Vienkartinis. Sterili pakuotė. Be latekso. Tinkamas endoskopui, kurio darbinio kanalo skersmuo 2,8 mm. Permatomas cilindras su 7 (septyniom), jau uždėtom, varikozinių veninių mazgų užspaudimo gumytėm </t>
  </si>
  <si>
    <t>Kateterio ilgis 200 cm, pjaunamosios vielos ilgis 20mm arba 30mm ilgio, monofilamento pjaunamoji viela 3-jų spindžių, pasisukančiu galiuku (galiukas smailėjantis, galiuko ilgis 5mm, galiuko skersmuo 1,3-1,6mm, galas atviras)</t>
  </si>
  <si>
    <t>Instrumento ilgis 240 cm. Turi turėti kabelio pajungimo lizdą, karštai polipektomijai atlikti</t>
  </si>
  <si>
    <t>Darbinis ilgis 1600mm</t>
  </si>
  <si>
    <t>Paimamo mėginio tūris 9,5mm (0,1mm³)</t>
  </si>
  <si>
    <t>Darbinis ilgis 2400mm</t>
  </si>
  <si>
    <t>Paimamo mėginio tūris 6,1mm (0,1mm³)</t>
  </si>
  <si>
    <t>Vienkartinė, sterili, ilgis 2400mm, kilpos skersmuo 25mm , darbiniam kanalui 2,8mm</t>
  </si>
  <si>
    <t>Sensor Dual-Flex PTFE-Nitinol Guidewires with Hydrophilic Tip, M0066703081-M0066703021. Gam. Boston Scientific. Katalogo psl.1-4</t>
  </si>
  <si>
    <t>Extractor Pro RX Triple-Lumen Retrieval Balloon Catheters, M00547000-M00547020/M00547030-M00547050. Gam. Boston Scientific. Katalogo psl.5-9</t>
  </si>
  <si>
    <t>Speedband Superview Super 7 Multiple Band Ligators, M00542253. Gam. Boston Scientific. Katalogo psl.10-12</t>
  </si>
  <si>
    <t>Jagtome RX Cannulating Sphincterotomes with Pre-loaded Jagwire Guidewire, M00573040-M00573110. Gam. Boston Scientific. Katalogo psl.13-14</t>
  </si>
  <si>
    <t>Captivator II, M00561221-M00561233, Captivator M00562301-M00562371. Gam. Boston Scientific. Katalogo psl.15-17</t>
  </si>
  <si>
    <t>Radial Jaw 4, M00513383-M00513392/M00513303-M00513312. Gam. Boston Scientific. Katalogo psl.18-21</t>
  </si>
  <si>
    <t>Radial Jaw 4, M00513403-M00513412, M00513323-M00513332. Gam. Boston Scientific. Katalogo psl.18-21</t>
  </si>
  <si>
    <t>Captivator II, M00561191-M00561193, Captivator M00562341-M00562371. Gam. Boston Scientific. Katalogo psl.15-17</t>
  </si>
  <si>
    <t>20250123/01</t>
  </si>
  <si>
    <t>Vilnius</t>
  </si>
  <si>
    <t>UAB "Ilsanta"</t>
  </si>
  <si>
    <t>Saltoniškių g. 29, LT-08105 Vilnius</t>
  </si>
  <si>
    <t>LT104986716</t>
  </si>
  <si>
    <t>Luminor Bank AS
Banko kodas 40100
A/S Nr. LT254010042401605375</t>
  </si>
  <si>
    <t>Silvija Lukė</t>
  </si>
  <si>
    <t>silvija.luke@ilsanta.lt, +37062628500</t>
  </si>
  <si>
    <t>Vykdomasis direktorius Tomas Godelis, veikiantis pagal 2025 m. sausio 2 d. įgaliojimą Nr. ILS-Į25-026</t>
  </si>
  <si>
    <t>Intervencinės medicinos produktų projektų vadovė
Indrė Vilkauskienė, tel. +37068950580, el.p. indre.vilkauskiene@ilsanta.lt</t>
  </si>
  <si>
    <t>Stebėtojų taryba ir valdybą įmonėje nėra sudaryta. Vyr buhalterė Jūratė Dužinskienė</t>
  </si>
  <si>
    <t>Viešųjų pirkimų specialistė</t>
  </si>
  <si>
    <t>-</t>
  </si>
  <si>
    <t>Ne</t>
  </si>
  <si>
    <t>Deklaracijos</t>
  </si>
  <si>
    <t>Dokumentai įrodantys techninės specifikacijos atitikimus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</si>
</sst>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1" fillId="5" borderId="16" xfId="0" applyFont="1" applyFill="1" applyBorder="1" applyAlignment="1" applyProtection="1">
      <alignment vertical="center" wrapText="1"/>
      <protection locked="0"/>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14" fontId="1" fillId="5" borderId="1" xfId="0" applyNumberFormat="1"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5" fillId="5" borderId="1" xfId="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15" xfId="0" applyBorder="1"/>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1" fillId="2" borderId="0" xfId="0" applyFont="1" applyFill="1" applyAlignment="1">
      <alignment horizontal="right"/>
    </xf>
    <xf numFmtId="0" fontId="1" fillId="3" borderId="1" xfId="0" applyFont="1" applyFill="1" applyBorder="1" applyAlignment="1" applyProtection="1">
      <alignment horizontal="center" vertical="center" wrapText="1"/>
      <protection locked="0"/>
    </xf>
    <xf numFmtId="0" fontId="0" fillId="0" borderId="13"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9"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2" borderId="5" xfId="0" applyFont="1" applyFill="1" applyBorder="1" applyAlignment="1">
      <alignment horizontal="center" vertical="center" wrapText="1"/>
    </xf>
    <xf numFmtId="0" fontId="0" fillId="0" borderId="10"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ilvija.luke@ilsanta.lt,%20+370626285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57"/>
  <sheetViews>
    <sheetView tabSelected="1" topLeftCell="A37" workbookViewId="0">
      <selection activeCell="C22" sqref="C22"/>
    </sheetView>
  </sheetViews>
  <sheetFormatPr defaultColWidth="10.875" defaultRowHeight="15" x14ac:dyDescent="0.25"/>
  <cols>
    <col min="1" max="1" width="8.25" style="1" customWidth="1"/>
    <col min="2" max="2" width="67" style="11" customWidth="1"/>
    <col min="3" max="3" width="10.375" style="20" customWidth="1"/>
    <col min="4" max="4" width="12" style="20" customWidth="1"/>
    <col min="5" max="5" width="16.25" style="20" customWidth="1"/>
    <col min="6" max="6" width="16.75" style="20" customWidth="1"/>
    <col min="7" max="7" width="20.5" style="11" customWidth="1"/>
    <col min="8" max="8" width="32" style="4" customWidth="1"/>
    <col min="9" max="15" width="25" style="1" customWidth="1"/>
    <col min="16" max="16" width="10.875" style="1" customWidth="1"/>
    <col min="17" max="16384" width="10.875" style="1"/>
  </cols>
  <sheetData>
    <row r="2" spans="1:6" x14ac:dyDescent="0.25">
      <c r="A2" s="12" t="s">
        <v>0</v>
      </c>
      <c r="B2" s="21"/>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38">
        <v>45680</v>
      </c>
    </row>
    <row r="9" spans="1:6" x14ac:dyDescent="0.25">
      <c r="A9" s="3" t="s">
        <v>5</v>
      </c>
      <c r="B9" s="24" t="s">
        <v>183</v>
      </c>
    </row>
    <row r="10" spans="1:6" x14ac:dyDescent="0.25">
      <c r="A10" s="3" t="s">
        <v>6</v>
      </c>
      <c r="B10" s="24" t="s">
        <v>184</v>
      </c>
    </row>
    <row r="12" spans="1:6" ht="15.75" x14ac:dyDescent="0.25">
      <c r="A12" s="47" t="s">
        <v>7</v>
      </c>
      <c r="B12" s="48"/>
      <c r="C12" s="40" t="s">
        <v>185</v>
      </c>
      <c r="D12" s="41"/>
      <c r="E12" s="41"/>
      <c r="F12" s="42"/>
    </row>
    <row r="13" spans="1:6" ht="15.95" customHeight="1" x14ac:dyDescent="0.25">
      <c r="A13" s="52" t="s">
        <v>8</v>
      </c>
      <c r="B13" s="45"/>
      <c r="C13" s="40">
        <v>110498671</v>
      </c>
      <c r="D13" s="41"/>
      <c r="E13" s="41"/>
      <c r="F13" s="42"/>
    </row>
    <row r="14" spans="1:6" ht="15.95" customHeight="1" x14ac:dyDescent="0.25">
      <c r="A14" s="52" t="s">
        <v>9</v>
      </c>
      <c r="B14" s="45"/>
      <c r="C14" s="40" t="s">
        <v>186</v>
      </c>
      <c r="D14" s="41"/>
      <c r="E14" s="41"/>
      <c r="F14" s="42"/>
    </row>
    <row r="15" spans="1:6" ht="15.95" customHeight="1" x14ac:dyDescent="0.25">
      <c r="A15" s="47" t="s">
        <v>10</v>
      </c>
      <c r="B15" s="48"/>
      <c r="C15" s="40" t="s">
        <v>187</v>
      </c>
      <c r="D15" s="41"/>
      <c r="E15" s="41"/>
      <c r="F15" s="42"/>
    </row>
    <row r="16" spans="1:6" ht="63" customHeight="1" x14ac:dyDescent="0.25">
      <c r="A16" s="44" t="s">
        <v>11</v>
      </c>
      <c r="B16" s="45"/>
      <c r="C16" s="40" t="s">
        <v>188</v>
      </c>
      <c r="D16" s="41"/>
      <c r="E16" s="41"/>
      <c r="F16" s="42"/>
    </row>
    <row r="17" spans="1:7" ht="15.95" customHeight="1" x14ac:dyDescent="0.25">
      <c r="A17" s="47" t="s">
        <v>12</v>
      </c>
      <c r="B17" s="48"/>
      <c r="C17" s="40" t="s">
        <v>189</v>
      </c>
      <c r="D17" s="41"/>
      <c r="E17" s="41"/>
      <c r="F17" s="42"/>
    </row>
    <row r="18" spans="1:7" ht="15.95" customHeight="1" x14ac:dyDescent="0.25">
      <c r="A18" s="47" t="s">
        <v>13</v>
      </c>
      <c r="B18" s="48"/>
      <c r="C18" s="43" t="s">
        <v>190</v>
      </c>
      <c r="D18" s="41"/>
      <c r="E18" s="41"/>
      <c r="F18" s="42"/>
    </row>
    <row r="19" spans="1:7" ht="48" customHeight="1" x14ac:dyDescent="0.25">
      <c r="A19" s="47" t="s">
        <v>14</v>
      </c>
      <c r="B19" s="48"/>
      <c r="C19" s="40" t="s">
        <v>191</v>
      </c>
      <c r="D19" s="41"/>
      <c r="E19" s="41"/>
      <c r="F19" s="42"/>
    </row>
    <row r="20" spans="1:7" ht="54.95" customHeight="1" x14ac:dyDescent="0.25">
      <c r="A20" s="47" t="s">
        <v>15</v>
      </c>
      <c r="B20" s="48"/>
      <c r="C20" s="40" t="s">
        <v>192</v>
      </c>
      <c r="D20" s="41"/>
      <c r="E20" s="41"/>
      <c r="F20" s="42"/>
    </row>
    <row r="21" spans="1:7" ht="71.099999999999994" customHeight="1" x14ac:dyDescent="0.25">
      <c r="A21" s="49" t="s">
        <v>16</v>
      </c>
      <c r="B21" s="50"/>
      <c r="C21" s="53" t="s">
        <v>193</v>
      </c>
      <c r="D21" s="54"/>
      <c r="E21" s="54"/>
      <c r="F21" s="54"/>
      <c r="G21" s="28" t="str">
        <f>IF((SUMPRODUCT(--(C21=""))&gt;0), "Privaloma užpildyti, kai taikomi pašalinimo pagrindai", "")</f>
        <v/>
      </c>
    </row>
    <row r="22" spans="1:7" ht="18" customHeight="1" x14ac:dyDescent="0.25">
      <c r="A22" s="4"/>
      <c r="B22" s="4"/>
      <c r="C22" s="5"/>
      <c r="D22" s="5"/>
      <c r="E22" s="5"/>
      <c r="F22" s="5"/>
    </row>
    <row r="23" spans="1:7" x14ac:dyDescent="0.25">
      <c r="A23" s="46"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51" t="s">
        <v>22</v>
      </c>
      <c r="B28" s="39"/>
      <c r="C28" s="39"/>
      <c r="D28" s="39"/>
      <c r="E28" s="39"/>
      <c r="F28" s="39"/>
    </row>
    <row r="29" spans="1:7" x14ac:dyDescent="0.25">
      <c r="A29" s="39" t="s">
        <v>23</v>
      </c>
      <c r="B29" s="39"/>
      <c r="C29" s="39"/>
      <c r="D29" s="39"/>
      <c r="E29" s="39"/>
      <c r="F29" s="39"/>
    </row>
    <row r="30" spans="1:7" x14ac:dyDescent="0.25">
      <c r="A30" s="14" t="s">
        <v>24</v>
      </c>
      <c r="D30" s="37"/>
    </row>
    <row r="31" spans="1:7" x14ac:dyDescent="0.25">
      <c r="A31" s="35" t="s">
        <v>150</v>
      </c>
      <c r="B31" s="36"/>
    </row>
    <row r="32" spans="1:7" x14ac:dyDescent="0.25">
      <c r="A32" s="35"/>
      <c r="B32" s="36"/>
    </row>
    <row r="33" spans="1:8" x14ac:dyDescent="0.25">
      <c r="A33" s="12"/>
      <c r="B33" s="23"/>
    </row>
    <row r="35" spans="1:8" x14ac:dyDescent="0.25">
      <c r="A35" s="12" t="s">
        <v>39</v>
      </c>
      <c r="B35" s="23" t="s">
        <v>85</v>
      </c>
    </row>
    <row r="37" spans="1:8" x14ac:dyDescent="0.25">
      <c r="A37" s="12" t="s">
        <v>25</v>
      </c>
    </row>
    <row r="38" spans="1:8" ht="45" x14ac:dyDescent="0.25">
      <c r="A38" s="15" t="s">
        <v>26</v>
      </c>
      <c r="B38" s="25" t="s">
        <v>27</v>
      </c>
      <c r="C38" s="31" t="s">
        <v>28</v>
      </c>
      <c r="D38" s="31" t="s">
        <v>29</v>
      </c>
      <c r="E38" s="31" t="s">
        <v>30</v>
      </c>
      <c r="F38" s="31" t="s">
        <v>31</v>
      </c>
      <c r="G38" s="25" t="s">
        <v>32</v>
      </c>
      <c r="H38" s="29" t="s">
        <v>33</v>
      </c>
    </row>
    <row r="39" spans="1:8" x14ac:dyDescent="0.25">
      <c r="A39" s="15" t="s">
        <v>40</v>
      </c>
      <c r="B39" s="25" t="s">
        <v>86</v>
      </c>
      <c r="C39" s="32"/>
      <c r="D39" s="32"/>
      <c r="E39" s="32"/>
      <c r="F39" s="32"/>
      <c r="G39" s="26"/>
      <c r="H39" s="13"/>
    </row>
    <row r="40" spans="1:8" ht="105" x14ac:dyDescent="0.25">
      <c r="A40" s="16" t="s">
        <v>41</v>
      </c>
      <c r="B40" s="26" t="s">
        <v>86</v>
      </c>
      <c r="C40" s="32">
        <v>100</v>
      </c>
      <c r="D40" s="32" t="s">
        <v>34</v>
      </c>
      <c r="E40" s="33">
        <v>36</v>
      </c>
      <c r="F40" s="32">
        <f>IF(ISBLANK(E40),"", PRODUCT(C40,E40))</f>
        <v>3600</v>
      </c>
      <c r="G40" s="27" t="s">
        <v>175</v>
      </c>
      <c r="H40" s="13"/>
    </row>
    <row r="41" spans="1:8" ht="30" x14ac:dyDescent="0.25">
      <c r="A41" s="16" t="s">
        <v>42</v>
      </c>
      <c r="B41" s="26" t="s">
        <v>87</v>
      </c>
      <c r="C41" s="32"/>
      <c r="D41" s="32"/>
      <c r="E41" s="32"/>
      <c r="F41" s="32"/>
      <c r="G41" s="26"/>
      <c r="H41" s="30" t="s">
        <v>162</v>
      </c>
    </row>
    <row r="42" spans="1:8" x14ac:dyDescent="0.25">
      <c r="E42" s="31" t="s">
        <v>35</v>
      </c>
      <c r="F42" s="31">
        <f>IF((COUNT(C40:C41)&lt;&gt;COUNT(F40:F41)),"", ROUND(SUM(F40:F41),2))</f>
        <v>3600</v>
      </c>
      <c r="G42" s="28" t="str">
        <f>IF((COUNT(C40:C41)&lt;&gt;COUNT(F40:F41)),"Neužpildytos visų objektų kainos", "")</f>
        <v/>
      </c>
    </row>
    <row r="43" spans="1:8" x14ac:dyDescent="0.25">
      <c r="C43" s="31" t="s">
        <v>36</v>
      </c>
      <c r="D43" s="34">
        <v>5</v>
      </c>
      <c r="E43" s="31" t="s">
        <v>37</v>
      </c>
      <c r="F43" s="31">
        <f>IF(OR(F42="",D43=""),"", ROUND(PRODUCT(D43,F42)/100,2))</f>
        <v>180</v>
      </c>
      <c r="G43" s="28" t="str">
        <f>IF(D43="", "Nurodykite taikomą PVM dydį", "")</f>
        <v/>
      </c>
    </row>
    <row r="44" spans="1:8" x14ac:dyDescent="0.25">
      <c r="E44" s="31" t="s">
        <v>38</v>
      </c>
      <c r="F44" s="31">
        <f>IF(ISBLANK(F43), "", ROUND(SUM(F42:F43),2))</f>
        <v>3780</v>
      </c>
    </row>
    <row r="47" spans="1:8" ht="30" x14ac:dyDescent="0.25">
      <c r="A47" s="12" t="s">
        <v>43</v>
      </c>
      <c r="B47" s="23" t="s">
        <v>88</v>
      </c>
    </row>
    <row r="49" spans="1:8" x14ac:dyDescent="0.25">
      <c r="A49" s="12" t="s">
        <v>25</v>
      </c>
    </row>
    <row r="50" spans="1:8" ht="45" x14ac:dyDescent="0.25">
      <c r="A50" s="15" t="s">
        <v>26</v>
      </c>
      <c r="B50" s="25" t="s">
        <v>27</v>
      </c>
      <c r="C50" s="31" t="s">
        <v>28</v>
      </c>
      <c r="D50" s="31" t="s">
        <v>29</v>
      </c>
      <c r="E50" s="31" t="s">
        <v>30</v>
      </c>
      <c r="F50" s="31" t="s">
        <v>31</v>
      </c>
      <c r="G50" s="25" t="s">
        <v>32</v>
      </c>
      <c r="H50" s="29" t="s">
        <v>33</v>
      </c>
    </row>
    <row r="51" spans="1:8" x14ac:dyDescent="0.25">
      <c r="A51" s="15" t="s">
        <v>44</v>
      </c>
      <c r="B51" s="25" t="s">
        <v>89</v>
      </c>
      <c r="C51" s="32"/>
      <c r="D51" s="32"/>
      <c r="E51" s="32"/>
      <c r="F51" s="32"/>
      <c r="G51" s="26"/>
      <c r="H51" s="13"/>
    </row>
    <row r="52" spans="1:8" ht="88.5" customHeight="1" x14ac:dyDescent="0.25">
      <c r="A52" s="16" t="s">
        <v>45</v>
      </c>
      <c r="B52" s="26" t="s">
        <v>89</v>
      </c>
      <c r="C52" s="32">
        <v>50</v>
      </c>
      <c r="D52" s="32" t="s">
        <v>34</v>
      </c>
      <c r="E52" s="33">
        <v>134</v>
      </c>
      <c r="F52" s="32">
        <f>IF(ISBLANK(E52),"", PRODUCT(C52,E52))</f>
        <v>6700</v>
      </c>
      <c r="G52" s="27" t="s">
        <v>176</v>
      </c>
      <c r="H52" s="13"/>
    </row>
    <row r="53" spans="1:8" ht="30" x14ac:dyDescent="0.25">
      <c r="A53" s="16" t="s">
        <v>46</v>
      </c>
      <c r="B53" s="26" t="s">
        <v>90</v>
      </c>
      <c r="C53" s="32"/>
      <c r="D53" s="32"/>
      <c r="E53" s="32"/>
      <c r="F53" s="32"/>
      <c r="G53" s="26"/>
      <c r="H53" s="26" t="s">
        <v>90</v>
      </c>
    </row>
    <row r="54" spans="1:8" ht="45" x14ac:dyDescent="0.25">
      <c r="A54" s="16" t="s">
        <v>47</v>
      </c>
      <c r="B54" s="26" t="s">
        <v>91</v>
      </c>
      <c r="C54" s="32"/>
      <c r="D54" s="32"/>
      <c r="E54" s="32"/>
      <c r="F54" s="32"/>
      <c r="G54" s="26"/>
      <c r="H54" s="26" t="s">
        <v>163</v>
      </c>
    </row>
    <row r="55" spans="1:8" ht="60" x14ac:dyDescent="0.25">
      <c r="A55" s="16" t="s">
        <v>48</v>
      </c>
      <c r="B55" s="26" t="s">
        <v>92</v>
      </c>
      <c r="C55" s="32"/>
      <c r="D55" s="32"/>
      <c r="E55" s="32"/>
      <c r="F55" s="32"/>
      <c r="G55" s="26"/>
      <c r="H55" s="26" t="s">
        <v>164</v>
      </c>
    </row>
    <row r="56" spans="1:8" ht="45" x14ac:dyDescent="0.25">
      <c r="A56" s="16" t="s">
        <v>49</v>
      </c>
      <c r="B56" s="26" t="s">
        <v>93</v>
      </c>
      <c r="C56" s="32"/>
      <c r="D56" s="32"/>
      <c r="E56" s="32"/>
      <c r="F56" s="32"/>
      <c r="G56" s="26"/>
      <c r="H56" s="26" t="s">
        <v>165</v>
      </c>
    </row>
    <row r="57" spans="1:8" ht="75" x14ac:dyDescent="0.25">
      <c r="A57" s="16" t="s">
        <v>50</v>
      </c>
      <c r="B57" s="26" t="s">
        <v>94</v>
      </c>
      <c r="C57" s="32"/>
      <c r="D57" s="32"/>
      <c r="E57" s="32"/>
      <c r="F57" s="32"/>
      <c r="G57" s="26"/>
      <c r="H57" s="26" t="s">
        <v>166</v>
      </c>
    </row>
    <row r="58" spans="1:8" x14ac:dyDescent="0.25">
      <c r="E58" s="31" t="s">
        <v>35</v>
      </c>
      <c r="F58" s="31">
        <f>IF((COUNT(C52:C57)&lt;&gt;COUNT(F52:F57)),"", ROUND(SUM(F52:F57),2))</f>
        <v>6700</v>
      </c>
      <c r="G58" s="28" t="str">
        <f>IF((COUNT(C52:C57)&lt;&gt;COUNT(F52:F57)),"Neužpildytos visų objektų kainos", "")</f>
        <v/>
      </c>
    </row>
    <row r="59" spans="1:8" x14ac:dyDescent="0.25">
      <c r="C59" s="31" t="s">
        <v>36</v>
      </c>
      <c r="D59" s="34">
        <v>5</v>
      </c>
      <c r="E59" s="31" t="s">
        <v>37</v>
      </c>
      <c r="F59" s="31">
        <f>IF(OR(F58="",D59=""),"", ROUND(PRODUCT(D59,F58)/100,2))</f>
        <v>335</v>
      </c>
      <c r="G59" s="28" t="str">
        <f>IF(D59="", "Nurodykite taikomą PVM dydį", "")</f>
        <v/>
      </c>
    </row>
    <row r="60" spans="1:8" x14ac:dyDescent="0.25">
      <c r="E60" s="31" t="s">
        <v>38</v>
      </c>
      <c r="F60" s="31">
        <f>IF(ISBLANK(F59), "", ROUND(SUM(F58:F59),2))</f>
        <v>7035</v>
      </c>
    </row>
    <row r="64" spans="1:8" x14ac:dyDescent="0.25">
      <c r="A64" s="12" t="s">
        <v>51</v>
      </c>
      <c r="B64" s="23" t="s">
        <v>95</v>
      </c>
    </row>
    <row r="66" spans="1:8" x14ac:dyDescent="0.25">
      <c r="A66" s="12" t="s">
        <v>25</v>
      </c>
    </row>
    <row r="67" spans="1:8" ht="45" x14ac:dyDescent="0.25">
      <c r="A67" s="15" t="s">
        <v>26</v>
      </c>
      <c r="B67" s="25" t="s">
        <v>27</v>
      </c>
      <c r="C67" s="31" t="s">
        <v>28</v>
      </c>
      <c r="D67" s="31" t="s">
        <v>29</v>
      </c>
      <c r="E67" s="31" t="s">
        <v>30</v>
      </c>
      <c r="F67" s="31" t="s">
        <v>31</v>
      </c>
      <c r="G67" s="25" t="s">
        <v>32</v>
      </c>
      <c r="H67" s="29" t="s">
        <v>33</v>
      </c>
    </row>
    <row r="68" spans="1:8" x14ac:dyDescent="0.25">
      <c r="A68" s="15" t="s">
        <v>52</v>
      </c>
      <c r="B68" s="25" t="s">
        <v>96</v>
      </c>
      <c r="C68" s="32"/>
      <c r="D68" s="32"/>
      <c r="E68" s="32"/>
      <c r="F68" s="32"/>
      <c r="G68" s="26"/>
      <c r="H68" s="13"/>
    </row>
    <row r="69" spans="1:8" ht="75" x14ac:dyDescent="0.25">
      <c r="A69" s="16" t="s">
        <v>53</v>
      </c>
      <c r="B69" s="26" t="s">
        <v>96</v>
      </c>
      <c r="C69" s="32">
        <v>10</v>
      </c>
      <c r="D69" s="32" t="s">
        <v>34</v>
      </c>
      <c r="E69" s="33">
        <v>120</v>
      </c>
      <c r="F69" s="32">
        <f>IF(ISBLANK(E69),"", PRODUCT(C69,E69))</f>
        <v>1200</v>
      </c>
      <c r="G69" s="27" t="s">
        <v>177</v>
      </c>
      <c r="H69" s="13"/>
    </row>
    <row r="70" spans="1:8" ht="90" x14ac:dyDescent="0.25">
      <c r="A70" s="16" t="s">
        <v>54</v>
      </c>
      <c r="B70" s="26" t="s">
        <v>97</v>
      </c>
      <c r="C70" s="32"/>
      <c r="D70" s="32"/>
      <c r="E70" s="32"/>
      <c r="F70" s="32"/>
      <c r="G70" s="26"/>
      <c r="H70" s="26" t="s">
        <v>167</v>
      </c>
    </row>
    <row r="71" spans="1:8" ht="75" x14ac:dyDescent="0.25">
      <c r="A71" s="16" t="s">
        <v>55</v>
      </c>
      <c r="B71" s="26" t="s">
        <v>98</v>
      </c>
      <c r="C71" s="32"/>
      <c r="D71" s="32"/>
      <c r="E71" s="32"/>
      <c r="F71" s="32"/>
      <c r="G71" s="26"/>
      <c r="H71" s="26" t="s">
        <v>98</v>
      </c>
    </row>
    <row r="72" spans="1:8" ht="30" x14ac:dyDescent="0.25">
      <c r="A72" s="16" t="s">
        <v>56</v>
      </c>
      <c r="B72" s="26" t="s">
        <v>99</v>
      </c>
      <c r="C72" s="32"/>
      <c r="D72" s="32"/>
      <c r="E72" s="32"/>
      <c r="F72" s="32"/>
      <c r="G72" s="26"/>
      <c r="H72" s="26" t="s">
        <v>99</v>
      </c>
    </row>
    <row r="73" spans="1:8" ht="75" x14ac:dyDescent="0.25">
      <c r="A73" s="16" t="s">
        <v>57</v>
      </c>
      <c r="B73" s="26" t="s">
        <v>100</v>
      </c>
      <c r="C73" s="32"/>
      <c r="D73" s="32"/>
      <c r="E73" s="32"/>
      <c r="F73" s="32"/>
      <c r="G73" s="26"/>
      <c r="H73" s="26" t="s">
        <v>100</v>
      </c>
    </row>
    <row r="74" spans="1:8" x14ac:dyDescent="0.25">
      <c r="E74" s="31" t="s">
        <v>35</v>
      </c>
      <c r="F74" s="31">
        <f>IF((COUNT(C69:C73)&lt;&gt;COUNT(F69:F73)),"", ROUND(SUM(F69:F73),2))</f>
        <v>1200</v>
      </c>
      <c r="G74" s="28" t="str">
        <f>IF((COUNT(C69:C73)&lt;&gt;COUNT(F69:F73)),"Neužpildytos visų objektų kainos", "")</f>
        <v/>
      </c>
    </row>
    <row r="75" spans="1:8" x14ac:dyDescent="0.25">
      <c r="C75" s="31" t="s">
        <v>36</v>
      </c>
      <c r="D75" s="34">
        <v>5</v>
      </c>
      <c r="E75" s="31" t="s">
        <v>37</v>
      </c>
      <c r="F75" s="31">
        <f>IF(OR(F74="",D75=""),"", ROUND(PRODUCT(D75,F74)/100,2))</f>
        <v>60</v>
      </c>
      <c r="G75" s="28" t="str">
        <f>IF(D75="", "Nurodykite taikomą PVM dydį", "")</f>
        <v/>
      </c>
    </row>
    <row r="76" spans="1:8" x14ac:dyDescent="0.25">
      <c r="E76" s="31" t="s">
        <v>38</v>
      </c>
      <c r="F76" s="31">
        <f>IF(ISBLANK(F75), "", ROUND(SUM(F74:F75),2))</f>
        <v>1260</v>
      </c>
    </row>
    <row r="80" spans="1:8" x14ac:dyDescent="0.25">
      <c r="A80" s="12" t="s">
        <v>58</v>
      </c>
      <c r="B80" s="23" t="s">
        <v>101</v>
      </c>
    </row>
    <row r="82" spans="1:8" x14ac:dyDescent="0.25">
      <c r="A82" s="12" t="s">
        <v>25</v>
      </c>
    </row>
    <row r="83" spans="1:8" ht="45" x14ac:dyDescent="0.25">
      <c r="A83" s="15" t="s">
        <v>26</v>
      </c>
      <c r="B83" s="25" t="s">
        <v>27</v>
      </c>
      <c r="C83" s="31" t="s">
        <v>28</v>
      </c>
      <c r="D83" s="31" t="s">
        <v>29</v>
      </c>
      <c r="E83" s="31" t="s">
        <v>30</v>
      </c>
      <c r="F83" s="31" t="s">
        <v>31</v>
      </c>
      <c r="G83" s="25" t="s">
        <v>32</v>
      </c>
      <c r="H83" s="29" t="s">
        <v>33</v>
      </c>
    </row>
    <row r="84" spans="1:8" x14ac:dyDescent="0.25">
      <c r="A84" s="15" t="s">
        <v>59</v>
      </c>
      <c r="B84" s="25" t="s">
        <v>102</v>
      </c>
      <c r="C84" s="32"/>
      <c r="D84" s="32"/>
      <c r="E84" s="32"/>
      <c r="F84" s="32"/>
      <c r="G84" s="26"/>
      <c r="H84" s="13"/>
    </row>
    <row r="85" spans="1:8" ht="100.5" customHeight="1" x14ac:dyDescent="0.25">
      <c r="A85" s="16" t="s">
        <v>60</v>
      </c>
      <c r="B85" s="26" t="s">
        <v>102</v>
      </c>
      <c r="C85" s="32">
        <v>50</v>
      </c>
      <c r="D85" s="32" t="s">
        <v>34</v>
      </c>
      <c r="E85" s="33">
        <v>260</v>
      </c>
      <c r="F85" s="32">
        <f>IF(ISBLANK(E85),"", PRODUCT(C85,E85))</f>
        <v>13000</v>
      </c>
      <c r="G85" s="27" t="s">
        <v>178</v>
      </c>
      <c r="H85" s="13"/>
    </row>
    <row r="86" spans="1:8" ht="75" x14ac:dyDescent="0.25">
      <c r="A86" s="16" t="s">
        <v>61</v>
      </c>
      <c r="B86" s="26" t="s">
        <v>103</v>
      </c>
      <c r="C86" s="32"/>
      <c r="D86" s="32"/>
      <c r="E86" s="32"/>
      <c r="F86" s="32"/>
      <c r="G86" s="26"/>
      <c r="H86" s="26" t="s">
        <v>103</v>
      </c>
    </row>
    <row r="87" spans="1:8" ht="90" x14ac:dyDescent="0.25">
      <c r="A87" s="16" t="s">
        <v>62</v>
      </c>
      <c r="B87" s="26" t="s">
        <v>104</v>
      </c>
      <c r="C87" s="32"/>
      <c r="D87" s="32"/>
      <c r="E87" s="32"/>
      <c r="F87" s="32"/>
      <c r="G87" s="26"/>
      <c r="H87" s="26" t="s">
        <v>168</v>
      </c>
    </row>
    <row r="88" spans="1:8" ht="75" x14ac:dyDescent="0.25">
      <c r="A88" s="16" t="s">
        <v>63</v>
      </c>
      <c r="B88" s="26" t="s">
        <v>105</v>
      </c>
      <c r="C88" s="32"/>
      <c r="D88" s="32"/>
      <c r="E88" s="32"/>
      <c r="F88" s="32"/>
      <c r="G88" s="26"/>
      <c r="H88" s="26" t="s">
        <v>105</v>
      </c>
    </row>
    <row r="89" spans="1:8" ht="60" x14ac:dyDescent="0.25">
      <c r="A89" s="16" t="s">
        <v>64</v>
      </c>
      <c r="B89" s="26" t="s">
        <v>106</v>
      </c>
      <c r="C89" s="32"/>
      <c r="D89" s="32"/>
      <c r="E89" s="32"/>
      <c r="F89" s="32"/>
      <c r="G89" s="26"/>
      <c r="H89" s="26" t="s">
        <v>106</v>
      </c>
    </row>
    <row r="90" spans="1:8" x14ac:dyDescent="0.25">
      <c r="E90" s="31" t="s">
        <v>35</v>
      </c>
      <c r="F90" s="31">
        <f>IF((COUNT(C85:C89)&lt;&gt;COUNT(F85:F89)),"", ROUND(SUM(F85:F89),2))</f>
        <v>13000</v>
      </c>
      <c r="G90" s="28" t="str">
        <f>IF((COUNT(C85:C89)&lt;&gt;COUNT(F85:F89)),"Neužpildytos visų objektų kainos", "")</f>
        <v/>
      </c>
    </row>
    <row r="91" spans="1:8" x14ac:dyDescent="0.25">
      <c r="C91" s="31" t="s">
        <v>36</v>
      </c>
      <c r="D91" s="34">
        <v>5</v>
      </c>
      <c r="E91" s="31" t="s">
        <v>37</v>
      </c>
      <c r="F91" s="31">
        <f>IF(OR(F90="",D91=""),"", ROUND(PRODUCT(D91,F90)/100,2))</f>
        <v>650</v>
      </c>
      <c r="G91" s="28" t="str">
        <f>IF(D91="", "Nurodykite taikomą PVM dydį", "")</f>
        <v/>
      </c>
    </row>
    <row r="92" spans="1:8" x14ac:dyDescent="0.25">
      <c r="E92" s="31" t="s">
        <v>38</v>
      </c>
      <c r="F92" s="31">
        <f>IF(ISBLANK(F91), "", ROUND(SUM(F90:F91),2))</f>
        <v>13650</v>
      </c>
    </row>
    <row r="96" spans="1:8" x14ac:dyDescent="0.25">
      <c r="A96" s="12" t="s">
        <v>65</v>
      </c>
      <c r="B96" s="23" t="s">
        <v>107</v>
      </c>
    </row>
    <row r="98" spans="1:8" x14ac:dyDescent="0.25">
      <c r="A98" s="12" t="s">
        <v>25</v>
      </c>
    </row>
    <row r="99" spans="1:8" ht="45" x14ac:dyDescent="0.25">
      <c r="A99" s="15" t="s">
        <v>26</v>
      </c>
      <c r="B99" s="25" t="s">
        <v>27</v>
      </c>
      <c r="C99" s="31" t="s">
        <v>28</v>
      </c>
      <c r="D99" s="31" t="s">
        <v>29</v>
      </c>
      <c r="E99" s="31" t="s">
        <v>30</v>
      </c>
      <c r="F99" s="31" t="s">
        <v>31</v>
      </c>
      <c r="G99" s="25" t="s">
        <v>32</v>
      </c>
      <c r="H99" s="29" t="s">
        <v>33</v>
      </c>
    </row>
    <row r="100" spans="1:8" x14ac:dyDescent="0.25">
      <c r="A100" s="15" t="s">
        <v>66</v>
      </c>
      <c r="B100" s="25" t="s">
        <v>108</v>
      </c>
      <c r="C100" s="32"/>
      <c r="D100" s="32"/>
      <c r="E100" s="32"/>
      <c r="F100" s="32"/>
      <c r="G100" s="26"/>
      <c r="H100" s="13"/>
    </row>
    <row r="101" spans="1:8" ht="75" x14ac:dyDescent="0.25">
      <c r="A101" s="16" t="s">
        <v>67</v>
      </c>
      <c r="B101" s="26" t="s">
        <v>108</v>
      </c>
      <c r="C101" s="32">
        <v>500</v>
      </c>
      <c r="D101" s="32" t="s">
        <v>34</v>
      </c>
      <c r="E101" s="33">
        <v>23</v>
      </c>
      <c r="F101" s="32">
        <f>IF(ISBLANK(E101),"", PRODUCT(C101,E101))</f>
        <v>11500</v>
      </c>
      <c r="G101" s="27" t="s">
        <v>179</v>
      </c>
      <c r="H101" s="13"/>
    </row>
    <row r="102" spans="1:8" ht="75" x14ac:dyDescent="0.25">
      <c r="A102" s="16" t="s">
        <v>68</v>
      </c>
      <c r="B102" s="26" t="s">
        <v>109</v>
      </c>
      <c r="C102" s="32"/>
      <c r="D102" s="32"/>
      <c r="E102" s="32"/>
      <c r="F102" s="32"/>
      <c r="G102" s="26"/>
      <c r="H102" s="26" t="s">
        <v>109</v>
      </c>
    </row>
    <row r="103" spans="1:8" ht="75" x14ac:dyDescent="0.25">
      <c r="A103" s="16" t="s">
        <v>151</v>
      </c>
      <c r="B103" s="26" t="s">
        <v>110</v>
      </c>
      <c r="C103" s="32"/>
      <c r="D103" s="32"/>
      <c r="E103" s="32"/>
      <c r="F103" s="32"/>
      <c r="G103" s="26"/>
      <c r="H103" s="26" t="s">
        <v>110</v>
      </c>
    </row>
    <row r="104" spans="1:8" ht="45" x14ac:dyDescent="0.25">
      <c r="A104" s="16" t="s">
        <v>152</v>
      </c>
      <c r="B104" s="26" t="s">
        <v>111</v>
      </c>
      <c r="C104" s="32"/>
      <c r="D104" s="32"/>
      <c r="E104" s="32"/>
      <c r="F104" s="32"/>
      <c r="G104" s="26"/>
      <c r="H104" s="26" t="s">
        <v>169</v>
      </c>
    </row>
    <row r="105" spans="1:8" ht="30" x14ac:dyDescent="0.25">
      <c r="A105" s="16" t="s">
        <v>153</v>
      </c>
      <c r="B105" s="26" t="s">
        <v>112</v>
      </c>
      <c r="C105" s="32"/>
      <c r="D105" s="32"/>
      <c r="E105" s="32"/>
      <c r="F105" s="32"/>
      <c r="G105" s="26"/>
      <c r="H105" s="26" t="s">
        <v>112</v>
      </c>
    </row>
    <row r="106" spans="1:8" x14ac:dyDescent="0.25">
      <c r="E106" s="31" t="s">
        <v>35</v>
      </c>
      <c r="F106" s="31">
        <f>IF((COUNT(C101:C105)&lt;&gt;COUNT(F101:F105)),"", ROUND(SUM(F101:F105),2))</f>
        <v>11500</v>
      </c>
      <c r="G106" s="28" t="str">
        <f>IF((COUNT(C101:C105)&lt;&gt;COUNT(F101:F105)),"Neužpildytos visų objektų kainos", "")</f>
        <v/>
      </c>
    </row>
    <row r="107" spans="1:8" x14ac:dyDescent="0.25">
      <c r="C107" s="31" t="s">
        <v>36</v>
      </c>
      <c r="D107" s="34">
        <v>5</v>
      </c>
      <c r="E107" s="31" t="s">
        <v>37</v>
      </c>
      <c r="F107" s="31">
        <f>IF(OR(F106="",D107=""),"", ROUND(PRODUCT(D107,F106)/100,2))</f>
        <v>575</v>
      </c>
      <c r="G107" s="28" t="str">
        <f>IF(D107="", "Nurodykite taikomą PVM dydį", "")</f>
        <v/>
      </c>
    </row>
    <row r="108" spans="1:8" x14ac:dyDescent="0.25">
      <c r="E108" s="31" t="s">
        <v>38</v>
      </c>
      <c r="F108" s="31">
        <f>IF(ISBLANK(F107), "", ROUND(SUM(F106:F107),2))</f>
        <v>12075</v>
      </c>
    </row>
    <row r="111" spans="1:8" x14ac:dyDescent="0.25">
      <c r="A111" s="12" t="s">
        <v>69</v>
      </c>
      <c r="B111" s="23" t="s">
        <v>113</v>
      </c>
    </row>
    <row r="113" spans="1:8" x14ac:dyDescent="0.25">
      <c r="A113" s="12" t="s">
        <v>25</v>
      </c>
    </row>
    <row r="114" spans="1:8" ht="45" x14ac:dyDescent="0.25">
      <c r="A114" s="15" t="s">
        <v>26</v>
      </c>
      <c r="B114" s="25" t="s">
        <v>27</v>
      </c>
      <c r="C114" s="31" t="s">
        <v>28</v>
      </c>
      <c r="D114" s="31" t="s">
        <v>29</v>
      </c>
      <c r="E114" s="31" t="s">
        <v>30</v>
      </c>
      <c r="F114" s="31" t="s">
        <v>31</v>
      </c>
      <c r="G114" s="25" t="s">
        <v>32</v>
      </c>
      <c r="H114" s="29" t="s">
        <v>33</v>
      </c>
    </row>
    <row r="115" spans="1:8" x14ac:dyDescent="0.25">
      <c r="A115" s="15" t="s">
        <v>70</v>
      </c>
      <c r="B115" s="25" t="s">
        <v>114</v>
      </c>
      <c r="C115" s="32"/>
      <c r="D115" s="32"/>
      <c r="E115" s="32"/>
      <c r="F115" s="32"/>
      <c r="G115" s="26"/>
      <c r="H115" s="13"/>
    </row>
    <row r="116" spans="1:8" ht="58.5" customHeight="1" x14ac:dyDescent="0.25">
      <c r="A116" s="16" t="s">
        <v>71</v>
      </c>
      <c r="B116" s="26" t="s">
        <v>114</v>
      </c>
      <c r="C116" s="32">
        <v>2500</v>
      </c>
      <c r="D116" s="32" t="s">
        <v>34</v>
      </c>
      <c r="E116" s="33">
        <v>7.2</v>
      </c>
      <c r="F116" s="32">
        <f>IF(ISBLANK(E116),"", PRODUCT(C116,E116))</f>
        <v>18000</v>
      </c>
      <c r="G116" s="27" t="s">
        <v>180</v>
      </c>
      <c r="H116" s="13"/>
    </row>
    <row r="117" spans="1:8" x14ac:dyDescent="0.25">
      <c r="A117" s="16" t="s">
        <v>72</v>
      </c>
      <c r="B117" s="26" t="s">
        <v>115</v>
      </c>
      <c r="C117" s="32"/>
      <c r="D117" s="32"/>
      <c r="E117" s="32"/>
      <c r="F117" s="32"/>
      <c r="G117" s="26"/>
      <c r="H117" s="26" t="s">
        <v>115</v>
      </c>
    </row>
    <row r="118" spans="1:8" ht="45" x14ac:dyDescent="0.25">
      <c r="A118" s="16" t="s">
        <v>73</v>
      </c>
      <c r="B118" s="26" t="s">
        <v>116</v>
      </c>
      <c r="C118" s="32"/>
      <c r="D118" s="32"/>
      <c r="E118" s="32"/>
      <c r="F118" s="32"/>
      <c r="G118" s="26"/>
      <c r="H118" s="26" t="s">
        <v>116</v>
      </c>
    </row>
    <row r="119" spans="1:8" ht="30" x14ac:dyDescent="0.25">
      <c r="A119" s="16" t="s">
        <v>154</v>
      </c>
      <c r="B119" s="26" t="s">
        <v>117</v>
      </c>
      <c r="C119" s="32"/>
      <c r="D119" s="32"/>
      <c r="E119" s="32"/>
      <c r="F119" s="32"/>
      <c r="G119" s="26"/>
      <c r="H119" s="26" t="s">
        <v>117</v>
      </c>
    </row>
    <row r="120" spans="1:8" ht="30" x14ac:dyDescent="0.25">
      <c r="A120" s="16" t="s">
        <v>155</v>
      </c>
      <c r="B120" s="26" t="s">
        <v>118</v>
      </c>
      <c r="C120" s="32"/>
      <c r="D120" s="32"/>
      <c r="E120" s="32"/>
      <c r="F120" s="32"/>
      <c r="G120" s="26"/>
      <c r="H120" s="26" t="s">
        <v>118</v>
      </c>
    </row>
    <row r="121" spans="1:8" ht="30" x14ac:dyDescent="0.25">
      <c r="A121" s="16" t="s">
        <v>156</v>
      </c>
      <c r="B121" s="26" t="s">
        <v>119</v>
      </c>
      <c r="C121" s="32"/>
      <c r="D121" s="32"/>
      <c r="E121" s="32"/>
      <c r="F121" s="32"/>
      <c r="G121" s="26"/>
      <c r="H121" s="26" t="s">
        <v>119</v>
      </c>
    </row>
    <row r="122" spans="1:8" ht="30" x14ac:dyDescent="0.25">
      <c r="A122" s="16" t="s">
        <v>157</v>
      </c>
      <c r="B122" s="26" t="s">
        <v>120</v>
      </c>
      <c r="C122" s="32"/>
      <c r="D122" s="32"/>
      <c r="E122" s="32"/>
      <c r="F122" s="32"/>
      <c r="G122" s="26"/>
      <c r="H122" s="26" t="s">
        <v>173</v>
      </c>
    </row>
    <row r="123" spans="1:8" x14ac:dyDescent="0.25">
      <c r="A123" s="16" t="s">
        <v>158</v>
      </c>
      <c r="B123" s="26" t="s">
        <v>121</v>
      </c>
      <c r="C123" s="32"/>
      <c r="D123" s="32"/>
      <c r="E123" s="32"/>
      <c r="F123" s="32"/>
      <c r="G123" s="26"/>
      <c r="H123" s="26" t="s">
        <v>170</v>
      </c>
    </row>
    <row r="124" spans="1:8" x14ac:dyDescent="0.25">
      <c r="E124" s="31" t="s">
        <v>35</v>
      </c>
      <c r="F124" s="31">
        <f>IF((COUNT(C116:C123)&lt;&gt;COUNT(F116:F123)),"", ROUND(SUM(F116:F123),2))</f>
        <v>18000</v>
      </c>
      <c r="G124" s="28" t="str">
        <f>IF((COUNT(C116:C123)&lt;&gt;COUNT(F116:F123)),"Neužpildytos visų objektų kainos", "")</f>
        <v/>
      </c>
    </row>
    <row r="125" spans="1:8" x14ac:dyDescent="0.25">
      <c r="C125" s="31" t="s">
        <v>36</v>
      </c>
      <c r="D125" s="34">
        <v>5</v>
      </c>
      <c r="E125" s="31" t="s">
        <v>37</v>
      </c>
      <c r="F125" s="31">
        <f>IF(OR(F124="",D125=""),"", ROUND(PRODUCT(D125,F124)/100,2))</f>
        <v>900</v>
      </c>
      <c r="G125" s="28" t="str">
        <f>IF(D125="", "Nurodykite taikomą PVM dydį", "")</f>
        <v/>
      </c>
    </row>
    <row r="126" spans="1:8" x14ac:dyDescent="0.25">
      <c r="E126" s="31" t="s">
        <v>38</v>
      </c>
      <c r="F126" s="31">
        <f>IF(ISBLANK(F125), "", ROUND(SUM(F124:F125),2))</f>
        <v>18900</v>
      </c>
    </row>
    <row r="130" spans="1:8" x14ac:dyDescent="0.25">
      <c r="A130" s="12" t="s">
        <v>74</v>
      </c>
      <c r="B130" s="23" t="s">
        <v>122</v>
      </c>
    </row>
    <row r="132" spans="1:8" x14ac:dyDescent="0.25">
      <c r="A132" s="12" t="s">
        <v>25</v>
      </c>
    </row>
    <row r="133" spans="1:8" ht="45" x14ac:dyDescent="0.25">
      <c r="A133" s="15" t="s">
        <v>26</v>
      </c>
      <c r="B133" s="25" t="s">
        <v>27</v>
      </c>
      <c r="C133" s="31" t="s">
        <v>28</v>
      </c>
      <c r="D133" s="31" t="s">
        <v>29</v>
      </c>
      <c r="E133" s="31" t="s">
        <v>30</v>
      </c>
      <c r="F133" s="31" t="s">
        <v>31</v>
      </c>
      <c r="G133" s="25" t="s">
        <v>32</v>
      </c>
      <c r="H133" s="29" t="s">
        <v>33</v>
      </c>
    </row>
    <row r="134" spans="1:8" x14ac:dyDescent="0.25">
      <c r="A134" s="15" t="s">
        <v>75</v>
      </c>
      <c r="B134" s="25" t="s">
        <v>123</v>
      </c>
      <c r="C134" s="32"/>
      <c r="D134" s="32"/>
      <c r="E134" s="32"/>
      <c r="F134" s="32"/>
      <c r="G134" s="26"/>
      <c r="H134" s="13"/>
    </row>
    <row r="135" spans="1:8" ht="60" customHeight="1" x14ac:dyDescent="0.25">
      <c r="A135" s="16" t="s">
        <v>76</v>
      </c>
      <c r="B135" s="26" t="s">
        <v>123</v>
      </c>
      <c r="C135" s="32">
        <v>1000</v>
      </c>
      <c r="D135" s="32" t="s">
        <v>34</v>
      </c>
      <c r="E135" s="33">
        <v>7.2</v>
      </c>
      <c r="F135" s="32">
        <f>IF(ISBLANK(E135),"", PRODUCT(C135,E135))</f>
        <v>7200</v>
      </c>
      <c r="G135" s="27" t="s">
        <v>181</v>
      </c>
      <c r="H135" s="13"/>
    </row>
    <row r="136" spans="1:8" x14ac:dyDescent="0.25">
      <c r="A136" s="16" t="s">
        <v>77</v>
      </c>
      <c r="B136" s="26" t="s">
        <v>115</v>
      </c>
      <c r="C136" s="32"/>
      <c r="D136" s="32"/>
      <c r="E136" s="32"/>
      <c r="F136" s="32"/>
      <c r="G136" s="26"/>
      <c r="H136" s="26" t="s">
        <v>115</v>
      </c>
    </row>
    <row r="137" spans="1:8" ht="45" x14ac:dyDescent="0.25">
      <c r="A137" s="16" t="s">
        <v>78</v>
      </c>
      <c r="B137" s="26" t="s">
        <v>116</v>
      </c>
      <c r="C137" s="32"/>
      <c r="D137" s="32"/>
      <c r="E137" s="32"/>
      <c r="F137" s="32"/>
      <c r="G137" s="26"/>
      <c r="H137" s="26" t="s">
        <v>116</v>
      </c>
    </row>
    <row r="138" spans="1:8" ht="30" x14ac:dyDescent="0.25">
      <c r="A138" s="16" t="s">
        <v>79</v>
      </c>
      <c r="B138" s="26" t="s">
        <v>117</v>
      </c>
      <c r="C138" s="32"/>
      <c r="D138" s="32"/>
      <c r="E138" s="32"/>
      <c r="F138" s="32"/>
      <c r="G138" s="26"/>
      <c r="H138" s="26" t="s">
        <v>117</v>
      </c>
    </row>
    <row r="139" spans="1:8" ht="30" x14ac:dyDescent="0.25">
      <c r="A139" s="16" t="s">
        <v>80</v>
      </c>
      <c r="B139" s="26" t="s">
        <v>118</v>
      </c>
      <c r="C139" s="32"/>
      <c r="D139" s="32"/>
      <c r="E139" s="32"/>
      <c r="F139" s="32"/>
      <c r="G139" s="26"/>
      <c r="H139" s="26" t="s">
        <v>118</v>
      </c>
    </row>
    <row r="140" spans="1:8" ht="30" x14ac:dyDescent="0.25">
      <c r="A140" s="16" t="s">
        <v>159</v>
      </c>
      <c r="B140" s="26" t="s">
        <v>119</v>
      </c>
      <c r="C140" s="32"/>
      <c r="D140" s="32"/>
      <c r="E140" s="32"/>
      <c r="F140" s="32"/>
      <c r="G140" s="26"/>
      <c r="H140" s="26" t="s">
        <v>119</v>
      </c>
    </row>
    <row r="141" spans="1:8" ht="30" x14ac:dyDescent="0.25">
      <c r="A141" s="16" t="s">
        <v>160</v>
      </c>
      <c r="B141" s="26" t="s">
        <v>124</v>
      </c>
      <c r="C141" s="32"/>
      <c r="D141" s="32"/>
      <c r="E141" s="32"/>
      <c r="F141" s="32"/>
      <c r="G141" s="26"/>
      <c r="H141" s="26" t="s">
        <v>171</v>
      </c>
    </row>
    <row r="142" spans="1:8" x14ac:dyDescent="0.25">
      <c r="A142" s="16" t="s">
        <v>161</v>
      </c>
      <c r="B142" s="26" t="s">
        <v>125</v>
      </c>
      <c r="C142" s="32"/>
      <c r="D142" s="32"/>
      <c r="E142" s="32"/>
      <c r="F142" s="32"/>
      <c r="G142" s="26"/>
      <c r="H142" s="26" t="s">
        <v>172</v>
      </c>
    </row>
    <row r="143" spans="1:8" x14ac:dyDescent="0.25">
      <c r="E143" s="31" t="s">
        <v>35</v>
      </c>
      <c r="F143" s="31">
        <f>IF((COUNT(C135:C142)&lt;&gt;COUNT(F135:F142)),"", ROUND(SUM(F135:F142),2))</f>
        <v>7200</v>
      </c>
      <c r="G143" s="28" t="str">
        <f>IF((COUNT(C135:C142)&lt;&gt;COUNT(F135:F142)),"Neužpildytos visų objektų kainos", "")</f>
        <v/>
      </c>
    </row>
    <row r="144" spans="1:8" x14ac:dyDescent="0.25">
      <c r="C144" s="31" t="s">
        <v>36</v>
      </c>
      <c r="D144" s="34">
        <v>5</v>
      </c>
      <c r="E144" s="31" t="s">
        <v>37</v>
      </c>
      <c r="F144" s="31">
        <f>IF(OR(F143="",D144=""),"", ROUND(PRODUCT(D144,F143)/100,2))</f>
        <v>360</v>
      </c>
      <c r="G144" s="28" t="str">
        <f>IF(D144="", "Nurodykite taikomą PVM dydį", "")</f>
        <v/>
      </c>
    </row>
    <row r="145" spans="1:8" x14ac:dyDescent="0.25">
      <c r="E145" s="31" t="s">
        <v>38</v>
      </c>
      <c r="F145" s="31">
        <f>IF(ISBLANK(F144), "", ROUND(SUM(F143:F144),2))</f>
        <v>7560</v>
      </c>
    </row>
    <row r="148" spans="1:8" x14ac:dyDescent="0.25">
      <c r="A148" s="12" t="s">
        <v>81</v>
      </c>
      <c r="B148" s="23" t="s">
        <v>126</v>
      </c>
    </row>
    <row r="150" spans="1:8" x14ac:dyDescent="0.25">
      <c r="A150" s="12" t="s">
        <v>25</v>
      </c>
    </row>
    <row r="151" spans="1:8" ht="45" x14ac:dyDescent="0.25">
      <c r="A151" s="15" t="s">
        <v>26</v>
      </c>
      <c r="B151" s="25" t="s">
        <v>27</v>
      </c>
      <c r="C151" s="31" t="s">
        <v>28</v>
      </c>
      <c r="D151" s="31" t="s">
        <v>29</v>
      </c>
      <c r="E151" s="31" t="s">
        <v>30</v>
      </c>
      <c r="F151" s="31" t="s">
        <v>31</v>
      </c>
      <c r="G151" s="25" t="s">
        <v>32</v>
      </c>
      <c r="H151" s="29" t="s">
        <v>33</v>
      </c>
    </row>
    <row r="152" spans="1:8" x14ac:dyDescent="0.25">
      <c r="A152" s="15" t="s">
        <v>82</v>
      </c>
      <c r="B152" s="25" t="s">
        <v>127</v>
      </c>
      <c r="C152" s="32"/>
      <c r="D152" s="32"/>
      <c r="E152" s="32"/>
      <c r="F152" s="32"/>
      <c r="G152" s="26"/>
      <c r="H152" s="13"/>
    </row>
    <row r="153" spans="1:8" ht="75" x14ac:dyDescent="0.25">
      <c r="A153" s="16" t="s">
        <v>83</v>
      </c>
      <c r="B153" s="26" t="s">
        <v>127</v>
      </c>
      <c r="C153" s="32">
        <v>100</v>
      </c>
      <c r="D153" s="32" t="s">
        <v>34</v>
      </c>
      <c r="E153" s="27">
        <v>22</v>
      </c>
      <c r="F153" s="32">
        <f>IF(ISBLANK(E153),"", PRODUCT(C153,E153))</f>
        <v>2200</v>
      </c>
      <c r="G153" s="27" t="s">
        <v>182</v>
      </c>
      <c r="H153" s="13"/>
    </row>
    <row r="154" spans="1:8" ht="29.65" customHeight="1" x14ac:dyDescent="0.25">
      <c r="A154" s="16" t="s">
        <v>84</v>
      </c>
      <c r="B154" s="26" t="s">
        <v>128</v>
      </c>
      <c r="C154" s="32"/>
      <c r="D154" s="32"/>
      <c r="E154" s="32"/>
      <c r="F154" s="32"/>
      <c r="G154" s="26"/>
      <c r="H154" s="26" t="s">
        <v>174</v>
      </c>
    </row>
    <row r="155" spans="1:8" x14ac:dyDescent="0.25">
      <c r="E155" s="31" t="s">
        <v>35</v>
      </c>
      <c r="F155" s="31">
        <f>IF((COUNT(C153:C154)&lt;&gt;COUNT(F153:F154)),"", ROUND(SUM(F153:F154),2))</f>
        <v>2200</v>
      </c>
      <c r="G155" s="28" t="str">
        <f>IF((COUNT(C153:C154)&lt;&gt;COUNT(F153:F154)),"Neužpildytos visų objektų kainos", "")</f>
        <v/>
      </c>
    </row>
    <row r="156" spans="1:8" x14ac:dyDescent="0.25">
      <c r="C156" s="31" t="s">
        <v>36</v>
      </c>
      <c r="D156" s="34">
        <v>5</v>
      </c>
      <c r="E156" s="31" t="s">
        <v>37</v>
      </c>
      <c r="F156" s="31">
        <f>IF(OR(F155="",D156=""),"", ROUND(PRODUCT(D156,F155)/100,2))</f>
        <v>110</v>
      </c>
      <c r="G156" s="28" t="str">
        <f>IF(D156="", "Nurodykite taikomą PVM dydį", "")</f>
        <v/>
      </c>
    </row>
    <row r="157" spans="1:8" x14ac:dyDescent="0.25">
      <c r="E157" s="31" t="s">
        <v>38</v>
      </c>
      <c r="F157" s="31">
        <f>IF(ISBLANK(F156), "", ROUND(SUM(F155:F156),2))</f>
        <v>2310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hyperlinks>
    <hyperlink ref="C18" r:id="rId1" xr:uid="{9950E37B-AF0A-407A-8E94-ECB25F7FB8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12" workbookViewId="0">
      <selection activeCell="A25" sqref="A2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129</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6"/>
      <c r="B4" s="6"/>
      <c r="C4" s="6"/>
      <c r="D4" s="6"/>
      <c r="E4" s="6"/>
      <c r="F4" s="6"/>
      <c r="G4" s="6"/>
      <c r="H4" s="6"/>
      <c r="I4" s="6"/>
      <c r="J4" s="6"/>
    </row>
    <row r="5" spans="1:11" ht="48" customHeight="1" x14ac:dyDescent="0.25">
      <c r="A5" s="63" t="s">
        <v>130</v>
      </c>
      <c r="B5" s="64"/>
      <c r="C5" s="72" t="s">
        <v>131</v>
      </c>
      <c r="D5" s="73"/>
      <c r="E5" s="64"/>
      <c r="F5" s="72" t="s">
        <v>132</v>
      </c>
      <c r="G5" s="73"/>
      <c r="H5" s="64"/>
      <c r="I5" s="72" t="s">
        <v>133</v>
      </c>
      <c r="J5" s="64"/>
      <c r="K5" s="8" t="s">
        <v>134</v>
      </c>
    </row>
    <row r="6" spans="1:11" ht="48.95" customHeight="1" x14ac:dyDescent="0.25">
      <c r="A6" s="69"/>
      <c r="B6" s="48"/>
      <c r="C6" s="56"/>
      <c r="D6" s="57"/>
      <c r="E6" s="48"/>
      <c r="F6" s="56"/>
      <c r="G6" s="57"/>
      <c r="H6" s="48"/>
      <c r="I6" s="56"/>
      <c r="J6" s="48"/>
      <c r="K6" s="17"/>
    </row>
    <row r="7" spans="1:11" ht="48.95" customHeight="1" x14ac:dyDescent="0.25">
      <c r="A7" s="69"/>
      <c r="B7" s="48"/>
      <c r="C7" s="56"/>
      <c r="D7" s="57"/>
      <c r="E7" s="48"/>
      <c r="F7" s="56"/>
      <c r="G7" s="57"/>
      <c r="H7" s="48"/>
      <c r="I7" s="56"/>
      <c r="J7" s="48"/>
      <c r="K7" s="17"/>
    </row>
    <row r="8" spans="1:11" ht="18.95" customHeight="1" x14ac:dyDescent="0.25">
      <c r="A8" s="9"/>
      <c r="B8" s="9"/>
      <c r="C8" s="9"/>
      <c r="D8" s="9"/>
      <c r="E8" s="9"/>
      <c r="F8" s="9"/>
      <c r="G8" s="9"/>
      <c r="H8" s="9"/>
      <c r="I8" s="9"/>
      <c r="J8" s="9"/>
      <c r="K8" s="10"/>
    </row>
    <row r="9" spans="1:11" ht="48.95" customHeight="1" x14ac:dyDescent="0.25">
      <c r="A9" s="59" t="s">
        <v>135</v>
      </c>
      <c r="B9" s="39"/>
      <c r="C9" s="39"/>
      <c r="D9" s="39"/>
      <c r="E9" s="39"/>
      <c r="F9" s="39"/>
      <c r="G9" s="39"/>
      <c r="H9" s="39"/>
      <c r="I9" s="39"/>
      <c r="J9" s="39"/>
      <c r="K9" s="39"/>
    </row>
    <row r="10" spans="1:11" ht="15.95" customHeight="1" thickBot="1" x14ac:dyDescent="0.3">
      <c r="A10" s="9"/>
      <c r="B10" s="9"/>
      <c r="C10" s="9"/>
      <c r="D10" s="9"/>
      <c r="E10" s="9"/>
      <c r="F10" s="9"/>
      <c r="G10" s="9"/>
      <c r="H10" s="9"/>
      <c r="I10" s="9"/>
      <c r="J10" s="9"/>
      <c r="K10" s="10"/>
    </row>
    <row r="11" spans="1:11" ht="48.95" customHeight="1" x14ac:dyDescent="0.25">
      <c r="A11" s="63" t="s">
        <v>27</v>
      </c>
      <c r="B11" s="64"/>
      <c r="C11" s="72" t="s">
        <v>131</v>
      </c>
      <c r="D11" s="73"/>
      <c r="E11" s="64"/>
      <c r="F11" s="72" t="s">
        <v>136</v>
      </c>
      <c r="G11" s="73"/>
      <c r="H11" s="64"/>
      <c r="I11" s="67" t="s">
        <v>133</v>
      </c>
      <c r="J11" s="68"/>
      <c r="K11" s="10"/>
    </row>
    <row r="12" spans="1:11" ht="48.95" customHeight="1" x14ac:dyDescent="0.25">
      <c r="A12" s="69"/>
      <c r="B12" s="48"/>
      <c r="C12" s="56"/>
      <c r="D12" s="57"/>
      <c r="E12" s="48"/>
      <c r="F12" s="56"/>
      <c r="G12" s="57"/>
      <c r="H12" s="48"/>
      <c r="I12" s="62"/>
      <c r="J12" s="61"/>
      <c r="K12" s="10"/>
    </row>
    <row r="13" spans="1:11" ht="48.95" customHeight="1" x14ac:dyDescent="0.25">
      <c r="A13" s="69"/>
      <c r="B13" s="48"/>
      <c r="C13" s="56"/>
      <c r="D13" s="57"/>
      <c r="E13" s="48"/>
      <c r="F13" s="56"/>
      <c r="G13" s="57"/>
      <c r="H13" s="48"/>
      <c r="I13" s="62"/>
      <c r="J13" s="61"/>
      <c r="K13" s="10"/>
    </row>
    <row r="15" spans="1:11" ht="33" customHeight="1" x14ac:dyDescent="0.25">
      <c r="A15" s="71"/>
      <c r="B15" s="39"/>
      <c r="C15" s="39"/>
      <c r="D15" s="39"/>
      <c r="E15" s="39"/>
      <c r="F15" s="39"/>
      <c r="G15" s="39"/>
      <c r="H15" s="39"/>
      <c r="I15" s="39"/>
      <c r="J15" s="39"/>
    </row>
    <row r="17" spans="1:10" ht="15.95" customHeight="1" x14ac:dyDescent="0.25">
      <c r="A17" s="70" t="s">
        <v>137</v>
      </c>
      <c r="B17" s="39"/>
      <c r="C17" s="39"/>
      <c r="D17" s="39"/>
      <c r="E17" s="39"/>
      <c r="F17" s="39"/>
      <c r="G17" s="39"/>
      <c r="H17" s="39"/>
      <c r="I17" s="39"/>
      <c r="J17" s="39"/>
    </row>
    <row r="18" spans="1:10" ht="15.95" customHeight="1" thickBot="1" x14ac:dyDescent="0.3"/>
    <row r="19" spans="1:10" ht="15.95" customHeight="1" x14ac:dyDescent="0.25">
      <c r="A19" s="7" t="s">
        <v>26</v>
      </c>
      <c r="B19" s="74" t="s">
        <v>138</v>
      </c>
      <c r="C19" s="73"/>
      <c r="D19" s="73"/>
      <c r="E19" s="73"/>
      <c r="F19" s="73"/>
      <c r="G19" s="64"/>
      <c r="H19" s="75" t="s">
        <v>139</v>
      </c>
      <c r="I19" s="73"/>
      <c r="J19" s="68"/>
    </row>
    <row r="20" spans="1:10" ht="48" customHeight="1" x14ac:dyDescent="0.25">
      <c r="A20" s="18" t="s">
        <v>140</v>
      </c>
      <c r="B20" s="58" t="s">
        <v>141</v>
      </c>
      <c r="C20" s="57"/>
      <c r="D20" s="57"/>
      <c r="E20" s="57"/>
      <c r="F20" s="57"/>
      <c r="G20" s="48"/>
      <c r="H20" s="60" t="s">
        <v>195</v>
      </c>
      <c r="I20" s="57"/>
      <c r="J20" s="61"/>
    </row>
    <row r="21" spans="1:10" ht="48" customHeight="1" x14ac:dyDescent="0.25">
      <c r="A21" s="18" t="s">
        <v>142</v>
      </c>
      <c r="B21" s="58" t="s">
        <v>143</v>
      </c>
      <c r="C21" s="57"/>
      <c r="D21" s="57"/>
      <c r="E21" s="57"/>
      <c r="F21" s="57"/>
      <c r="G21" s="48"/>
      <c r="H21" s="60" t="s">
        <v>196</v>
      </c>
      <c r="I21" s="57"/>
      <c r="J21" s="61"/>
    </row>
    <row r="22" spans="1:10" ht="48" customHeight="1" x14ac:dyDescent="0.25">
      <c r="A22" s="18" t="s">
        <v>144</v>
      </c>
      <c r="B22" s="58" t="s">
        <v>145</v>
      </c>
      <c r="C22" s="57"/>
      <c r="D22" s="57"/>
      <c r="E22" s="57"/>
      <c r="F22" s="57"/>
      <c r="G22" s="48"/>
      <c r="H22" s="60" t="s">
        <v>195</v>
      </c>
      <c r="I22" s="57"/>
      <c r="J22" s="61"/>
    </row>
    <row r="23" spans="1:10" ht="48" customHeight="1" x14ac:dyDescent="0.25">
      <c r="A23" s="19">
        <v>4</v>
      </c>
      <c r="B23" s="66" t="s">
        <v>197</v>
      </c>
      <c r="C23" s="57"/>
      <c r="D23" s="57"/>
      <c r="E23" s="57"/>
      <c r="F23" s="57"/>
      <c r="G23" s="48"/>
      <c r="H23" s="60" t="s">
        <v>196</v>
      </c>
      <c r="I23" s="57"/>
      <c r="J23" s="61"/>
    </row>
    <row r="24" spans="1:10" ht="48" customHeight="1" x14ac:dyDescent="0.25">
      <c r="A24" s="19">
        <v>5</v>
      </c>
      <c r="B24" s="66" t="s">
        <v>198</v>
      </c>
      <c r="C24" s="57"/>
      <c r="D24" s="57"/>
      <c r="E24" s="57"/>
      <c r="F24" s="57"/>
      <c r="G24" s="48"/>
      <c r="H24" s="60" t="s">
        <v>196</v>
      </c>
      <c r="I24" s="57"/>
      <c r="J24" s="61"/>
    </row>
    <row r="25" spans="1:10" ht="48" customHeight="1" x14ac:dyDescent="0.25">
      <c r="A25" s="19"/>
      <c r="B25" s="66"/>
      <c r="C25" s="57"/>
      <c r="D25" s="57"/>
      <c r="E25" s="57"/>
      <c r="F25" s="57"/>
      <c r="G25" s="48"/>
      <c r="H25" s="60"/>
      <c r="I25" s="57"/>
      <c r="J25" s="61"/>
    </row>
    <row r="26" spans="1:10" ht="48" customHeight="1" x14ac:dyDescent="0.25">
      <c r="A26" s="19"/>
      <c r="B26" s="66"/>
      <c r="C26" s="57"/>
      <c r="D26" s="57"/>
      <c r="E26" s="57"/>
      <c r="F26" s="57"/>
      <c r="G26" s="48"/>
      <c r="H26" s="60"/>
      <c r="I26" s="57"/>
      <c r="J26" s="61"/>
    </row>
    <row r="27" spans="1:10" ht="48" customHeight="1" x14ac:dyDescent="0.25">
      <c r="A27" s="19"/>
      <c r="B27" s="66"/>
      <c r="C27" s="57"/>
      <c r="D27" s="57"/>
      <c r="E27" s="57"/>
      <c r="F27" s="57"/>
      <c r="G27" s="48"/>
      <c r="H27" s="60"/>
      <c r="I27" s="57"/>
      <c r="J27" s="61"/>
    </row>
    <row r="29" spans="1:10" ht="102" customHeight="1" x14ac:dyDescent="0.25">
      <c r="A29" s="71" t="s">
        <v>146</v>
      </c>
      <c r="B29" s="39"/>
      <c r="C29" s="39"/>
      <c r="D29" s="39"/>
      <c r="E29" s="39"/>
      <c r="F29" s="39"/>
      <c r="G29" s="39"/>
      <c r="H29" s="39"/>
      <c r="I29" s="39"/>
      <c r="J29" s="39"/>
    </row>
    <row r="32" spans="1:10" x14ac:dyDescent="0.25">
      <c r="A32" s="55" t="s">
        <v>147</v>
      </c>
      <c r="B32" s="39"/>
      <c r="C32" s="39"/>
      <c r="D32" s="39"/>
      <c r="E32" s="65" t="s">
        <v>194</v>
      </c>
      <c r="F32" s="39"/>
      <c r="G32" s="39"/>
      <c r="H32" s="39"/>
      <c r="I32" s="39"/>
      <c r="J32" s="39"/>
    </row>
    <row r="34" spans="1:10" x14ac:dyDescent="0.25">
      <c r="A34" s="55" t="s">
        <v>148</v>
      </c>
      <c r="B34" s="39"/>
      <c r="C34" s="39"/>
      <c r="D34" s="39"/>
      <c r="E34" s="65" t="s">
        <v>189</v>
      </c>
      <c r="F34" s="39"/>
      <c r="G34" s="39"/>
      <c r="H34" s="39"/>
      <c r="I34" s="39"/>
      <c r="J34" s="39"/>
    </row>
    <row r="81" spans="1:1" ht="15.75" x14ac:dyDescent="0.25">
      <c r="A81" t="s">
        <v>149</v>
      </c>
    </row>
  </sheetData>
  <sheetProtection algorithmName="SHA-512" hashValue="5sm8xxTi6jCb5/4chF4oJnfB7WTr7GbVs0DNkMEaqcdyv7eqvsw8+a0zJaUhVpX+xpv/Ol9mzR8J2NKptgVtsw==" saltValue="h6JjMnRpK/dos+6YUVAwpA==" spinCount="100000" sheet="1"/>
  <mergeCells count="51">
    <mergeCell ref="A2:K3"/>
    <mergeCell ref="A6:B6"/>
    <mergeCell ref="B21:G21"/>
    <mergeCell ref="H21:J21"/>
    <mergeCell ref="C11:E11"/>
    <mergeCell ref="I5:J5"/>
    <mergeCell ref="H27:J27"/>
    <mergeCell ref="A12:B12"/>
    <mergeCell ref="F11:H11"/>
    <mergeCell ref="C5:E5"/>
    <mergeCell ref="H25:J25"/>
    <mergeCell ref="I7:J7"/>
    <mergeCell ref="H26:J26"/>
    <mergeCell ref="B25:G25"/>
    <mergeCell ref="B19:G19"/>
    <mergeCell ref="H19:J19"/>
    <mergeCell ref="F5:H5"/>
    <mergeCell ref="I6:J6"/>
    <mergeCell ref="A5:B5"/>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146262-e591-4965-b1c5-07d0354e1dd3" xsi:nil="true"/>
    <lcf76f155ced4ddcb4097134ff3c332f xmlns="4fe16844-6883-4442-a6ae-dab90e2b5dd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514ECA3C6B55448EBCBFA977069067" ma:contentTypeVersion="13" ma:contentTypeDescription="Create a new document." ma:contentTypeScope="" ma:versionID="f7947727e2c2fd3d712634be1c5b8813">
  <xsd:schema xmlns:xsd="http://www.w3.org/2001/XMLSchema" xmlns:xs="http://www.w3.org/2001/XMLSchema" xmlns:p="http://schemas.microsoft.com/office/2006/metadata/properties" xmlns:ns2="4fe16844-6883-4442-a6ae-dab90e2b5ddb" xmlns:ns3="42146262-e591-4965-b1c5-07d0354e1dd3" targetNamespace="http://schemas.microsoft.com/office/2006/metadata/properties" ma:root="true" ma:fieldsID="216e5193ce9c5c9478af86b8e0e4e3e1" ns2:_="" ns3:_="">
    <xsd:import namespace="4fe16844-6883-4442-a6ae-dab90e2b5ddb"/>
    <xsd:import namespace="42146262-e591-4965-b1c5-07d0354e1d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16844-6883-4442-a6ae-dab90e2b5d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48591b7-3f48-4ee9-ba30-ad6a9ec22bb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6262-e591-4965-b1c5-07d0354e1dd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585ed1b-1d1e-49de-929b-0bae7139df76}" ma:internalName="TaxCatchAll" ma:showField="CatchAllData" ma:web="42146262-e591-4965-b1c5-07d0354e1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2990B2-1B13-4F2E-A2B8-57C183AC0DCE}">
  <ds:schemaRefs>
    <ds:schemaRef ds:uri="http://schemas.microsoft.com/sharepoint/v3/contenttype/forms"/>
  </ds:schemaRefs>
</ds:datastoreItem>
</file>

<file path=customXml/itemProps2.xml><?xml version="1.0" encoding="utf-8"?>
<ds:datastoreItem xmlns:ds="http://schemas.openxmlformats.org/officeDocument/2006/customXml" ds:itemID="{1893C6FA-CF91-47FE-88D9-6605991085F2}">
  <ds:schemaRefs>
    <ds:schemaRef ds:uri="http://schemas.microsoft.com/office/2006/metadata/properties"/>
    <ds:schemaRef ds:uri="http://schemas.microsoft.com/office/infopath/2007/PartnerControls"/>
    <ds:schemaRef ds:uri="42146262-e591-4965-b1c5-07d0354e1dd3"/>
    <ds:schemaRef ds:uri="4fe16844-6883-4442-a6ae-dab90e2b5ddb"/>
  </ds:schemaRefs>
</ds:datastoreItem>
</file>

<file path=customXml/itemProps3.xml><?xml version="1.0" encoding="utf-8"?>
<ds:datastoreItem xmlns:ds="http://schemas.openxmlformats.org/officeDocument/2006/customXml" ds:itemID="{0A1076B7-D3C6-47BE-9BF6-40B1D56F6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e16844-6883-4442-a6ae-dab90e2b5ddb"/>
    <ds:schemaRef ds:uri="42146262-e591-4965-b1c5-07d0354e1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2025-05-20T09:39:14Z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0x01010083514ECA3C6B55448EBCBFA977069067</vt:lpwstr>
  </property>
  <property fmtid="{D5CDD505-2E9C-101B-9397-08002B2CF9AE}" pid="3" name="MediaServiceImageTags">
    <vt:lpwstr/>
  </property>
</Properties>
</file>