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6 dalis 1232469 2025-04-07\"/>
    </mc:Choice>
  </mc:AlternateContent>
  <xr:revisionPtr revIDLastSave="0" documentId="13_ncr:1_{D0A0D58A-855E-4A3D-9803-332A0449E2B4}"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2" i="1" l="1"/>
  <c r="F220" i="1"/>
  <c r="F221" i="1" s="1"/>
  <c r="F222" i="1" s="1"/>
  <c r="F223" i="1" s="1"/>
  <c r="G210" i="1"/>
  <c r="F208" i="1"/>
  <c r="G197" i="1"/>
  <c r="F195" i="1"/>
  <c r="G185" i="1"/>
  <c r="F183" i="1"/>
  <c r="F184" i="1" s="1"/>
  <c r="F185" i="1" s="1"/>
  <c r="F186" i="1" s="1"/>
  <c r="G173" i="1"/>
  <c r="F171" i="1"/>
  <c r="G161" i="1"/>
  <c r="F159" i="1"/>
  <c r="F160" i="1" s="1"/>
  <c r="F161" i="1" s="1"/>
  <c r="F162" i="1" s="1"/>
  <c r="G149" i="1"/>
  <c r="F147" i="1"/>
  <c r="F148" i="1" s="1"/>
  <c r="F149" i="1" s="1"/>
  <c r="F150" i="1" s="1"/>
  <c r="G138" i="1"/>
  <c r="F136" i="1"/>
  <c r="G126" i="1"/>
  <c r="F124" i="1"/>
  <c r="F125" i="1" s="1"/>
  <c r="F126" i="1" s="1"/>
  <c r="F127" i="1" s="1"/>
  <c r="G114" i="1"/>
  <c r="F112" i="1"/>
  <c r="G113" i="1" s="1"/>
  <c r="G102" i="1"/>
  <c r="F100" i="1"/>
  <c r="G101" i="1" s="1"/>
  <c r="G90" i="1"/>
  <c r="F88" i="1"/>
  <c r="F89" i="1" s="1"/>
  <c r="F90" i="1" s="1"/>
  <c r="F91" i="1" s="1"/>
  <c r="G79" i="1"/>
  <c r="F77" i="1"/>
  <c r="F78" i="1" s="1"/>
  <c r="F79" i="1" s="1"/>
  <c r="F80" i="1" s="1"/>
  <c r="G67" i="1"/>
  <c r="F65" i="1"/>
  <c r="G66" i="1" s="1"/>
  <c r="G55" i="1"/>
  <c r="F53" i="1"/>
  <c r="F54" i="1" s="1"/>
  <c r="F55" i="1" s="1"/>
  <c r="F56" i="1" s="1"/>
  <c r="G43" i="1"/>
  <c r="F41" i="1"/>
  <c r="G42" i="1" s="1"/>
  <c r="G21" i="1"/>
  <c r="G221" i="1" l="1"/>
  <c r="G184" i="1"/>
  <c r="G160" i="1"/>
  <c r="G54" i="1"/>
  <c r="G89" i="1"/>
  <c r="G125" i="1"/>
  <c r="G148" i="1"/>
  <c r="G78" i="1"/>
  <c r="G137" i="1"/>
  <c r="F137" i="1"/>
  <c r="F138" i="1" s="1"/>
  <c r="F139" i="1" s="1"/>
  <c r="G196" i="1"/>
  <c r="F196" i="1"/>
  <c r="F197" i="1" s="1"/>
  <c r="F198" i="1" s="1"/>
  <c r="G209" i="1"/>
  <c r="F209" i="1"/>
  <c r="F210" i="1" s="1"/>
  <c r="F211" i="1" s="1"/>
  <c r="F42" i="1"/>
  <c r="F43" i="1" s="1"/>
  <c r="F44" i="1" s="1"/>
  <c r="F66" i="1"/>
  <c r="F67" i="1" s="1"/>
  <c r="F68" i="1" s="1"/>
  <c r="F101" i="1"/>
  <c r="F102" i="1" s="1"/>
  <c r="F103" i="1" s="1"/>
  <c r="F113" i="1"/>
  <c r="F114" i="1" s="1"/>
  <c r="F115" i="1" s="1"/>
  <c r="G172" i="1"/>
  <c r="F172" i="1"/>
  <c r="F173" i="1" s="1"/>
  <c r="F174" i="1" s="1"/>
</calcChain>
</file>

<file path=xl/sharedStrings.xml><?xml version="1.0" encoding="utf-8"?>
<sst xmlns="http://schemas.openxmlformats.org/spreadsheetml/2006/main" count="385" uniqueCount="175">
  <si>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</si>
  <si>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</si>
  <si>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</si>
  <si>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</si>
  <si>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</si>
  <si>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</si>
  <si>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</si>
  <si>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</si>
  <si>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</si>
  <si>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</si>
  <si>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</si>
  <si>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</si>
  <si>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</si>
  <si>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</si>
  <si>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</si>
  <si>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</si>
  <si>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</si>
  <si>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</si>
  <si>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</si>
  <si>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</si>
  <si>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</si>
  <si>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</si>
  <si>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</si>
  <si>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</si>
  <si>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</si>
  <si>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</si>
  <si>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</si>
  <si>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</si>
  <si>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</si>
  <si>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</si>
  <si>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</si>
  <si>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 produkto pavadinimas, dozė, kiekis pakuotėje, gamintojas. Būtina pažymėti, kuris vaistas yra  vardinis</t>
  </si>
  <si>
    <t>Suma be PVM</t>
  </si>
  <si>
    <t>Taikomas PVM dydis (%)</t>
  </si>
  <si>
    <t>PVM suma</t>
  </si>
  <si>
    <t>Suma su PVM</t>
  </si>
  <si>
    <t>2. DALIS</t>
  </si>
  <si>
    <t>GANCIKLOVIRAS 500MG INJEKCIJOMS</t>
  </si>
  <si>
    <t>2.</t>
  </si>
  <si>
    <t>Gancikloviras 500mg injekcijoms</t>
  </si>
  <si>
    <t>2.1.</t>
  </si>
  <si>
    <t>amp.</t>
  </si>
  <si>
    <t>3. DALIS</t>
  </si>
  <si>
    <t xml:space="preserve">GLIUKOZĖS INJ. TIRP. 40% 10 ML </t>
  </si>
  <si>
    <t>3.</t>
  </si>
  <si>
    <t xml:space="preserve">Gliukozės inj. tirp. 40% 10 ml </t>
  </si>
  <si>
    <t>3.1.</t>
  </si>
  <si>
    <t>Gliukozės inj. tirp. 40% 10 ml</t>
  </si>
  <si>
    <t>4. DALIS</t>
  </si>
  <si>
    <t>HALOPERIDOLIO DEKANOATAS 70,52 MG / ML INJEKCINIS TIRPALAS LEISTI Į RAUMENIS</t>
  </si>
  <si>
    <t>4.</t>
  </si>
  <si>
    <t>Haloperidolio dekanoatas 70,52 mg / ml injekcinis tirpalas leisti į raumenis</t>
  </si>
  <si>
    <t>4.1.</t>
  </si>
  <si>
    <t>5. DALIS</t>
  </si>
  <si>
    <t>HIDROKORTIZONAS 100 MG INJ/INF TIPALUI RUOŠTI</t>
  </si>
  <si>
    <t>5.</t>
  </si>
  <si>
    <t>Hidrokortizonas 100 mg inj/inf tipalui ruošti</t>
  </si>
  <si>
    <t>5.1.</t>
  </si>
  <si>
    <t>7. DALIS</t>
  </si>
  <si>
    <t>HIOSCINO BUTILBROMIDAS 20MG/ML</t>
  </si>
  <si>
    <t>7.</t>
  </si>
  <si>
    <t>Hioscino butilbromidas 20mg/ml</t>
  </si>
  <si>
    <t>7.1.</t>
  </si>
  <si>
    <t>10. DALIS</t>
  </si>
  <si>
    <t>IMUNOGLOBULINAS NUO STABLIGĖS ARKLIŲ (ANTITETANINIS SERUMAS) 1500T  INJEKCIJOMS</t>
  </si>
  <si>
    <t>10.</t>
  </si>
  <si>
    <t>Imunoglobulinas nuo stabligės arklių (antitetaninis serumas) 1500T  injekcijoms</t>
  </si>
  <si>
    <t>10.1.</t>
  </si>
  <si>
    <t>užtaisas</t>
  </si>
  <si>
    <t>tab.</t>
  </si>
  <si>
    <t>fl.</t>
  </si>
  <si>
    <t>14. DALIS</t>
  </si>
  <si>
    <t>IVERMEKTINAS 6MG</t>
  </si>
  <si>
    <t>14.</t>
  </si>
  <si>
    <t>Ivermektinas 6mg</t>
  </si>
  <si>
    <t>14.1.</t>
  </si>
  <si>
    <t>15. DALIS</t>
  </si>
  <si>
    <t>IZONIAZIDAS 100MG</t>
  </si>
  <si>
    <t>15.</t>
  </si>
  <si>
    <t>Izoniazidas 100mg</t>
  </si>
  <si>
    <t>15.1.</t>
  </si>
  <si>
    <t>18. DALIS</t>
  </si>
  <si>
    <t xml:space="preserve">KALCIO GLIUKONATAS 10% 10 ML </t>
  </si>
  <si>
    <t>18.</t>
  </si>
  <si>
    <t xml:space="preserve">Kalcio gliukonatas 10% 10 ml </t>
  </si>
  <si>
    <t>18.1.</t>
  </si>
  <si>
    <t>Kalcio gliukonatas 10% 10 ml</t>
  </si>
  <si>
    <t>21. DALIS</t>
  </si>
  <si>
    <t>KVININO SULFATAS 300MG</t>
  </si>
  <si>
    <t>21.</t>
  </si>
  <si>
    <t>Kvinino sulfatas 300mg</t>
  </si>
  <si>
    <t>21.1.</t>
  </si>
  <si>
    <t xml:space="preserve">Kvinino sulfatas 300mg </t>
  </si>
  <si>
    <t>23. DALIS</t>
  </si>
  <si>
    <t>LABETALOLIS 5MG/ML 20 ML</t>
  </si>
  <si>
    <t>23.</t>
  </si>
  <si>
    <t>Labetalolis 5mg/ml 20 ml</t>
  </si>
  <si>
    <t>23.1.</t>
  </si>
  <si>
    <t>24. DALIS</t>
  </si>
  <si>
    <t>LEVOBUPIVAKAINAS 5MG/ML 10ML</t>
  </si>
  <si>
    <t>24.</t>
  </si>
  <si>
    <t>Levobupivakainas 5mg/ml 10ml</t>
  </si>
  <si>
    <t>24.1.</t>
  </si>
  <si>
    <t>25. DALIS</t>
  </si>
  <si>
    <t>LIČIO KARBONATAS 450 MG</t>
  </si>
  <si>
    <t>25.</t>
  </si>
  <si>
    <t>Ličio karbonatas 450 mg</t>
  </si>
  <si>
    <t>25.1.</t>
  </si>
  <si>
    <t>26. DALIS</t>
  </si>
  <si>
    <t xml:space="preserve">METACHOLINE CHLORIDUM 3,3MG/ML INHAL TIRPALUI RUOŠTI </t>
  </si>
  <si>
    <t>26.</t>
  </si>
  <si>
    <t xml:space="preserve">Metacholine chloridum 3,3mg/ml inhal tirpalui ruošti </t>
  </si>
  <si>
    <t>26.1.</t>
  </si>
  <si>
    <t>28. DALIS</t>
  </si>
  <si>
    <t>METILENO MĖLIS 10MG/ML</t>
  </si>
  <si>
    <t>28.</t>
  </si>
  <si>
    <t>Metileno mėlis 10mg/ml</t>
  </si>
  <si>
    <t>28.1.</t>
  </si>
  <si>
    <t>31. DALIS</t>
  </si>
  <si>
    <t>NATRIO DIVANDENILIO FOSFATAS 13,91 G ;  DINATRIO MONOVANDENILIO FOSFATAS 3,18 G; NATRIO HIDROKSIDAS; NATRIO BENZOATAS, METILO PARAHIDROKSIBENZOATAS  TIESIOSIOS ŽARNOS KLIZMA LYGIAVERTĖ CLISMA LAX</t>
  </si>
  <si>
    <t>31.</t>
  </si>
  <si>
    <t>Natrio divandenilio fosfatas 13,91 g ;  dinatrio monovandenilio fosfatas 3,18 g; natrio hidroksidas; natrio benzoatas, metilo parahidroksibenzoatas  tiesiosios žarnos klizma lygiavertė Clisma lax</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</si>
  <si>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</si>
  <si>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</si>
  <si>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</si>
  <si>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</si>
  <si>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</si>
  <si>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</si>
  <si>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</si>
  <si>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</si>
  <si>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</si>
  <si>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</si>
  <si>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</si>
  <si>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</si>
  <si>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</si>
  <si>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</si>
  <si>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</si>
  <si>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</si>
  <si>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</si>
  <si>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</si>
  <si>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</si>
  <si>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</si>
  <si>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</si>
  <si>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9210-6 2025-02-13 16:31:11</t>
  </si>
  <si>
    <t>6.  Pasiūlymų formoje būtina palikti tik siūlomas pirkimo dalis. Nepasiūlytas pirkimo dalis būtina IŠTRINTI.</t>
  </si>
  <si>
    <t>MEDIKAMENTAI</t>
  </si>
  <si>
    <t>UAB Entafarma</t>
  </si>
  <si>
    <t>Klonėnų vs.1, Šrivintų r. sav., 19156</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</si>
  <si>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</si>
  <si>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</si>
  <si>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</si>
  <si>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</si>
  <si>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</si>
  <si>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</si>
  <si>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Širvintų r. sav.</t>
  </si>
  <si>
    <t>2025-04-04</t>
  </si>
  <si>
    <t>04/04/25</t>
  </si>
  <si>
    <t>Ne</t>
  </si>
  <si>
    <t>Konkursų skyriaus vadovas</t>
  </si>
  <si>
    <t>Ganciclovir USP 500mg for inj. N1, Kwality Pharmaceuticals [Vardinis]</t>
  </si>
  <si>
    <t>Glukoze (Glucose) 4000mg/10ml injekcinis tirpalas 10ml N10, Profarma [Vardinis]</t>
  </si>
  <si>
    <t>Decaldol 70.52mg/ml (50mg/ml) injekcinis tirpalas 1ml N5, Niromed</t>
  </si>
  <si>
    <t>Bitacort 100mg milteliai injekciniam tirpalui N1, Lucid Pharmaceuticals [Vardinis]</t>
  </si>
  <si>
    <t>Buscogast 20mg/1ml amp. N50, Sanofi [Vardinis]</t>
  </si>
  <si>
    <t>Tetanus Antitoxin (Premi-Tat) 1500 IU/ml 1ml N10, Premium Serums and Vaccines</t>
  </si>
  <si>
    <t>Iverheal 6mg tabletės N100, Healing Pharma [ardinisV]</t>
  </si>
  <si>
    <t>Solonex 100mg burnoje disperguojamosios tabletės N100, Macleods Lab. [Vardinis]</t>
  </si>
  <si>
    <t>Gluconate de calcium proamp 10% 10ml N50, Aguettant [Vardinis]</t>
  </si>
  <si>
    <t>Quinine sulfas 300mg tab N100, Vulcan Laboratories [Vardinis]</t>
  </si>
  <si>
    <t>Libetor 100mg/20ml inj. N1, Johnlee Pharmaceuticals [Vardinis]</t>
  </si>
  <si>
    <t>Levo Anawin inj. 0,5% 10ml N1, Neon Laboratories [Vardinis]</t>
  </si>
  <si>
    <t>Monolith SR 450mg tab. N100, Concern Pharma [Vardinis]</t>
  </si>
  <si>
    <t>Provokit 0,33% injekcinis tirpalas 10ml N10+N10, Aristo Pharma [Vardinis]</t>
  </si>
  <si>
    <t>SAM-MB inj.10mg/ml 10ml N5, T.Walker's Pharmaceuticals [Vardinis]</t>
  </si>
  <si>
    <t>Clisma-Lax tiesiosios žarnos klizma 133ml N1, Sofar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</si>
</sst>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applyAlignment="1">
      <alignment wrapText="1"/>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49" fontId="1" fillId="6" borderId="1" xfId="0" applyNumberFormat="1" applyFont="1" applyFill="1" applyBorder="1" applyAlignment="1" applyProtection="1">
      <alignment horizontal="center"/>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2" fillId="2" borderId="0" xfId="0" applyFont="1" applyFill="1" applyAlignment="1">
      <alignment horizontal="left"/>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xf numFmtId="0" fontId="1" fillId="6" borderId="15"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3"/>
  <sheetViews>
    <sheetView tabSelected="1" topLeftCell="A216" workbookViewId="0">
      <selection activeCell="B218" sqref="B218"/>
    </sheetView>
  </sheetViews>
  <sheetFormatPr defaultColWidth="10.69921875" defaultRowHeight="14.4" x14ac:dyDescent="0.3"/>
  <cols>
    <col min="1" max="1" width="9.19921875" style="1" customWidth="1"/>
    <col min="2" max="2" width="68.69921875" style="1" customWidth="1"/>
    <col min="3" max="3" width="19.69921875" style="1" customWidth="1"/>
    <col min="4" max="4" width="13.5" style="1" customWidth="1"/>
    <col min="5" max="5" width="18.3984375" style="1" customWidth="1"/>
    <col min="6" max="6" width="15.09765625" style="1" customWidth="1"/>
    <col min="7" max="7" width="33.19921875" style="12" customWidth="1"/>
    <col min="8" max="8" width="26.5" style="1" customWidth="1"/>
    <col min="9" max="15" width="25" style="1" customWidth="1"/>
    <col min="16" max="16" width="10.69921875" style="1" customWidth="1"/>
    <col min="17" max="16384" width="10.69921875" style="1"/>
  </cols>
  <sheetData>
    <row r="2" spans="1:6" x14ac:dyDescent="0.3">
      <c r="A2" s="13" t="s">
        <v>0</v>
      </c>
      <c r="B2" s="2"/>
    </row>
    <row r="3" spans="1:6" x14ac:dyDescent="0.3">
      <c r="B3" s="3"/>
    </row>
    <row r="4" spans="1:6" x14ac:dyDescent="0.3">
      <c r="A4" s="13" t="s">
        <v>145</v>
      </c>
      <c r="B4" s="2"/>
    </row>
    <row r="5" spans="1:6" x14ac:dyDescent="0.3">
      <c r="A5" s="2"/>
      <c r="B5" s="2"/>
    </row>
    <row r="6" spans="1:6" x14ac:dyDescent="0.3">
      <c r="A6" s="1" t="s">
        <v>1</v>
      </c>
      <c r="B6" s="13" t="s">
        <v>2</v>
      </c>
    </row>
    <row r="7" spans="1:6" x14ac:dyDescent="0.3">
      <c r="B7" s="2"/>
    </row>
    <row r="8" spans="1:6" x14ac:dyDescent="0.3">
      <c r="A8" s="4" t="s">
        <v>3</v>
      </c>
      <c r="B8" s="30" t="s">
        <v>155</v>
      </c>
    </row>
    <row r="9" spans="1:6" x14ac:dyDescent="0.3">
      <c r="A9" s="4" t="s">
        <v>4</v>
      </c>
      <c r="B9" s="30" t="s">
        <v>156</v>
      </c>
    </row>
    <row r="10" spans="1:6" x14ac:dyDescent="0.3">
      <c r="A10" s="4" t="s">
        <v>5</v>
      </c>
      <c r="B10" s="30" t="s">
        <v>154</v>
      </c>
    </row>
    <row r="12" spans="1:6" ht="15.6" x14ac:dyDescent="0.3">
      <c r="A12" s="38" t="s">
        <v>6</v>
      </c>
      <c r="B12" s="39"/>
      <c r="C12" s="32" t="s">
        <v>146</v>
      </c>
      <c r="D12" s="33"/>
      <c r="E12" s="33"/>
      <c r="F12" s="34"/>
    </row>
    <row r="13" spans="1:6" ht="16.2" customHeight="1" x14ac:dyDescent="0.3">
      <c r="A13" s="43" t="s">
        <v>7</v>
      </c>
      <c r="B13" s="36"/>
      <c r="C13" s="32">
        <v>174443844</v>
      </c>
      <c r="D13" s="33"/>
      <c r="E13" s="33"/>
      <c r="F13" s="34"/>
    </row>
    <row r="14" spans="1:6" ht="16.2" customHeight="1" x14ac:dyDescent="0.3">
      <c r="A14" s="43" t="s">
        <v>8</v>
      </c>
      <c r="B14" s="36"/>
      <c r="C14" s="32" t="s">
        <v>147</v>
      </c>
      <c r="D14" s="33"/>
      <c r="E14" s="33"/>
      <c r="F14" s="34"/>
    </row>
    <row r="15" spans="1:6" ht="16.2" customHeight="1" x14ac:dyDescent="0.3">
      <c r="A15" s="38" t="s">
        <v>9</v>
      </c>
      <c r="B15" s="39"/>
      <c r="C15" s="32" t="s">
        <v>148</v>
      </c>
      <c r="D15" s="33"/>
      <c r="E15" s="33"/>
      <c r="F15" s="34"/>
    </row>
    <row r="16" spans="1:6" ht="63" customHeight="1" x14ac:dyDescent="0.3">
      <c r="A16" s="35" t="s">
        <v>10</v>
      </c>
      <c r="B16" s="36"/>
      <c r="C16" s="32" t="s">
        <v>149</v>
      </c>
      <c r="D16" s="33"/>
      <c r="E16" s="33"/>
      <c r="F16" s="34"/>
    </row>
    <row r="17" spans="1:7" ht="16.2" customHeight="1" x14ac:dyDescent="0.3">
      <c r="A17" s="38" t="s">
        <v>11</v>
      </c>
      <c r="B17" s="39"/>
      <c r="C17" s="32" t="s">
        <v>150</v>
      </c>
      <c r="D17" s="33"/>
      <c r="E17" s="33"/>
      <c r="F17" s="34"/>
    </row>
    <row r="18" spans="1:7" ht="16.2" customHeight="1" x14ac:dyDescent="0.3">
      <c r="A18" s="38" t="s">
        <v>12</v>
      </c>
      <c r="B18" s="39"/>
      <c r="C18" s="32" t="s">
        <v>151</v>
      </c>
      <c r="D18" s="33"/>
      <c r="E18" s="33"/>
      <c r="F18" s="34"/>
    </row>
    <row r="19" spans="1:7" ht="48" customHeight="1" x14ac:dyDescent="0.3">
      <c r="A19" s="38" t="s">
        <v>13</v>
      </c>
      <c r="B19" s="39"/>
      <c r="C19" s="32" t="s">
        <v>152</v>
      </c>
      <c r="D19" s="33"/>
      <c r="E19" s="33"/>
      <c r="F19" s="34"/>
    </row>
    <row r="20" spans="1:7" ht="55.2" customHeight="1" x14ac:dyDescent="0.3">
      <c r="A20" s="38" t="s">
        <v>14</v>
      </c>
      <c r="B20" s="39"/>
      <c r="C20" s="32" t="s">
        <v>153</v>
      </c>
      <c r="D20" s="33"/>
      <c r="E20" s="33"/>
      <c r="F20" s="34"/>
    </row>
    <row r="21" spans="1:7" ht="70.95" customHeight="1" x14ac:dyDescent="0.3">
      <c r="A21" s="40" t="s">
        <v>15</v>
      </c>
      <c r="B21" s="41"/>
      <c r="C21" s="44"/>
      <c r="D21" s="45"/>
      <c r="E21" s="45"/>
      <c r="F21" s="45"/>
      <c r="G21" s="26"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7" t="s">
        <v>16</v>
      </c>
      <c r="B23" s="31"/>
      <c r="C23" s="31"/>
      <c r="D23" s="31"/>
      <c r="E23" s="31"/>
      <c r="F23" s="31"/>
    </row>
    <row r="24" spans="1:7" x14ac:dyDescent="0.3">
      <c r="A24" s="31" t="s">
        <v>17</v>
      </c>
      <c r="B24" s="31"/>
      <c r="C24" s="31"/>
      <c r="D24" s="31"/>
      <c r="E24" s="31"/>
      <c r="F24" s="31"/>
    </row>
    <row r="25" spans="1:7" x14ac:dyDescent="0.3">
      <c r="A25" s="31" t="s">
        <v>18</v>
      </c>
      <c r="B25" s="31"/>
      <c r="C25" s="31"/>
      <c r="D25" s="31"/>
      <c r="E25" s="31"/>
      <c r="F25" s="31"/>
    </row>
    <row r="26" spans="1:7" x14ac:dyDescent="0.3">
      <c r="A26" s="31" t="s">
        <v>19</v>
      </c>
      <c r="B26" s="31"/>
      <c r="C26" s="31"/>
      <c r="D26" s="31"/>
      <c r="E26" s="31"/>
      <c r="F26" s="31"/>
    </row>
    <row r="27" spans="1:7" x14ac:dyDescent="0.3">
      <c r="A27" s="31" t="s">
        <v>20</v>
      </c>
      <c r="B27" s="31"/>
      <c r="C27" s="31"/>
      <c r="D27" s="31"/>
      <c r="E27" s="31"/>
      <c r="F27" s="31"/>
    </row>
    <row r="28" spans="1:7" ht="31.95" customHeight="1" x14ac:dyDescent="0.3">
      <c r="A28" s="42" t="s">
        <v>21</v>
      </c>
      <c r="B28" s="31"/>
      <c r="C28" s="31"/>
      <c r="D28" s="31"/>
      <c r="E28" s="31"/>
      <c r="F28" s="31"/>
    </row>
    <row r="29" spans="1:7" x14ac:dyDescent="0.3">
      <c r="A29" s="31" t="s">
        <v>22</v>
      </c>
      <c r="B29" s="31"/>
      <c r="C29" s="31"/>
      <c r="D29" s="31"/>
      <c r="E29" s="31"/>
      <c r="F29" s="31"/>
    </row>
    <row r="30" spans="1:7" x14ac:dyDescent="0.3">
      <c r="A30" s="14" t="s">
        <v>23</v>
      </c>
      <c r="D30" s="15"/>
    </row>
    <row r="31" spans="1:7" x14ac:dyDescent="0.3">
      <c r="A31" s="24" t="s">
        <v>144</v>
      </c>
      <c r="B31" s="25"/>
    </row>
    <row r="32" spans="1:7" ht="26.4" customHeight="1" x14ac:dyDescent="0.3">
      <c r="A32" s="14"/>
    </row>
    <row r="36" spans="1:7" x14ac:dyDescent="0.3">
      <c r="A36" s="13" t="s">
        <v>36</v>
      </c>
      <c r="B36" s="13" t="s">
        <v>37</v>
      </c>
    </row>
    <row r="38" spans="1:7" x14ac:dyDescent="0.3">
      <c r="A38" s="13" t="s">
        <v>24</v>
      </c>
    </row>
    <row r="39" spans="1:7" ht="43.2" x14ac:dyDescent="0.3">
      <c r="A39" s="16" t="s">
        <v>25</v>
      </c>
      <c r="B39" s="16" t="s">
        <v>26</v>
      </c>
      <c r="C39" s="16" t="s">
        <v>27</v>
      </c>
      <c r="D39" s="16" t="s">
        <v>28</v>
      </c>
      <c r="E39" s="16" t="s">
        <v>29</v>
      </c>
      <c r="F39" s="16" t="s">
        <v>30</v>
      </c>
      <c r="G39" s="27" t="s">
        <v>31</v>
      </c>
    </row>
    <row r="40" spans="1:7" x14ac:dyDescent="0.3">
      <c r="A40" s="16" t="s">
        <v>38</v>
      </c>
      <c r="B40" s="16" t="s">
        <v>39</v>
      </c>
      <c r="C40" s="17"/>
      <c r="D40" s="17"/>
      <c r="E40" s="17"/>
      <c r="F40" s="17"/>
      <c r="G40" s="28"/>
    </row>
    <row r="41" spans="1:7" ht="28.8" x14ac:dyDescent="0.3">
      <c r="A41" s="17" t="s">
        <v>40</v>
      </c>
      <c r="B41" s="17" t="s">
        <v>39</v>
      </c>
      <c r="C41" s="17">
        <v>35</v>
      </c>
      <c r="D41" s="17" t="s">
        <v>41</v>
      </c>
      <c r="E41" s="18">
        <v>22</v>
      </c>
      <c r="F41" s="17">
        <f>IF(ISBLANK(E41),"", PRODUCT(C41,E41))</f>
        <v>770</v>
      </c>
      <c r="G41" s="29" t="s">
        <v>159</v>
      </c>
    </row>
    <row r="42" spans="1:7" x14ac:dyDescent="0.3">
      <c r="E42" s="16" t="s">
        <v>32</v>
      </c>
      <c r="F42" s="16">
        <f>IF(F41="","",ROUND(SUM(F41:F41),2))</f>
        <v>770</v>
      </c>
      <c r="G42" s="26" t="str">
        <f>IF(F41="","Neužpildytos visos objektų kainos","")</f>
        <v/>
      </c>
    </row>
    <row r="43" spans="1:7" x14ac:dyDescent="0.3">
      <c r="C43" s="16" t="s">
        <v>33</v>
      </c>
      <c r="D43" s="19">
        <v>5</v>
      </c>
      <c r="E43" s="16" t="s">
        <v>34</v>
      </c>
      <c r="F43" s="16">
        <f>IF(OR(F42="",D43=""),"", ROUND(PRODUCT(D43,F42)/100,2))</f>
        <v>38.5</v>
      </c>
      <c r="G43" s="26" t="str">
        <f>IF(D43="", "Nurodykite taikomą PVM dydį", "")</f>
        <v/>
      </c>
    </row>
    <row r="44" spans="1:7" x14ac:dyDescent="0.3">
      <c r="E44" s="16" t="s">
        <v>35</v>
      </c>
      <c r="F44" s="16">
        <f>IF(ISBLANK(F43), "", ROUND(SUM(F42:F43),2))</f>
        <v>808.5</v>
      </c>
    </row>
    <row r="48" spans="1:7" x14ac:dyDescent="0.3">
      <c r="A48" s="13" t="s">
        <v>42</v>
      </c>
      <c r="B48" s="13" t="s">
        <v>43</v>
      </c>
    </row>
    <row r="50" spans="1:7" x14ac:dyDescent="0.3">
      <c r="A50" s="13" t="s">
        <v>24</v>
      </c>
    </row>
    <row r="51" spans="1:7" ht="43.2" x14ac:dyDescent="0.3">
      <c r="A51" s="16" t="s">
        <v>25</v>
      </c>
      <c r="B51" s="16" t="s">
        <v>26</v>
      </c>
      <c r="C51" s="16" t="s">
        <v>27</v>
      </c>
      <c r="D51" s="16" t="s">
        <v>28</v>
      </c>
      <c r="E51" s="16" t="s">
        <v>29</v>
      </c>
      <c r="F51" s="16" t="s">
        <v>30</v>
      </c>
      <c r="G51" s="27" t="s">
        <v>31</v>
      </c>
    </row>
    <row r="52" spans="1:7" x14ac:dyDescent="0.3">
      <c r="A52" s="16" t="s">
        <v>44</v>
      </c>
      <c r="B52" s="16" t="s">
        <v>45</v>
      </c>
      <c r="C52" s="17"/>
      <c r="D52" s="17"/>
      <c r="E52" s="17"/>
      <c r="F52" s="17"/>
      <c r="G52" s="28"/>
    </row>
    <row r="53" spans="1:7" ht="28.8" x14ac:dyDescent="0.3">
      <c r="A53" s="17" t="s">
        <v>46</v>
      </c>
      <c r="B53" s="17" t="s">
        <v>47</v>
      </c>
      <c r="C53" s="17">
        <v>200</v>
      </c>
      <c r="D53" s="17" t="s">
        <v>41</v>
      </c>
      <c r="E53" s="18">
        <v>0.48</v>
      </c>
      <c r="F53" s="17">
        <f>IF(ISBLANK(E53),"", PRODUCT(C53,E53))</f>
        <v>96</v>
      </c>
      <c r="G53" s="29" t="s">
        <v>160</v>
      </c>
    </row>
    <row r="54" spans="1:7" x14ac:dyDescent="0.3">
      <c r="E54" s="16" t="s">
        <v>32</v>
      </c>
      <c r="F54" s="16">
        <f>IF(F53="","",ROUND(SUM(F53:F53),2))</f>
        <v>96</v>
      </c>
      <c r="G54" s="26" t="str">
        <f>IF(F53="","Neužpildytos visos objektų kainos","")</f>
        <v/>
      </c>
    </row>
    <row r="55" spans="1:7" x14ac:dyDescent="0.3">
      <c r="C55" s="16" t="s">
        <v>33</v>
      </c>
      <c r="D55" s="19">
        <v>5</v>
      </c>
      <c r="E55" s="16" t="s">
        <v>34</v>
      </c>
      <c r="F55" s="16">
        <f>IF(OR(F54="",D55=""),"", ROUND(PRODUCT(D55,F54)/100,2))</f>
        <v>4.8</v>
      </c>
      <c r="G55" s="26" t="str">
        <f>IF(D55="", "Nurodykite taikomą PVM dydį", "")</f>
        <v/>
      </c>
    </row>
    <row r="56" spans="1:7" x14ac:dyDescent="0.3">
      <c r="E56" s="16" t="s">
        <v>35</v>
      </c>
      <c r="F56" s="16">
        <f>IF(ISBLANK(F55), "", ROUND(SUM(F54:F55),2))</f>
        <v>100.8</v>
      </c>
    </row>
    <row r="60" spans="1:7" x14ac:dyDescent="0.3">
      <c r="A60" s="13" t="s">
        <v>48</v>
      </c>
      <c r="B60" s="13" t="s">
        <v>49</v>
      </c>
    </row>
    <row r="62" spans="1:7" x14ac:dyDescent="0.3">
      <c r="A62" s="13" t="s">
        <v>24</v>
      </c>
    </row>
    <row r="63" spans="1:7" ht="43.2" x14ac:dyDescent="0.3">
      <c r="A63" s="16" t="s">
        <v>25</v>
      </c>
      <c r="B63" s="16" t="s">
        <v>26</v>
      </c>
      <c r="C63" s="16" t="s">
        <v>27</v>
      </c>
      <c r="D63" s="16" t="s">
        <v>28</v>
      </c>
      <c r="E63" s="16" t="s">
        <v>29</v>
      </c>
      <c r="F63" s="16" t="s">
        <v>30</v>
      </c>
      <c r="G63" s="27" t="s">
        <v>31</v>
      </c>
    </row>
    <row r="64" spans="1:7" x14ac:dyDescent="0.3">
      <c r="A64" s="16" t="s">
        <v>50</v>
      </c>
      <c r="B64" s="16" t="s">
        <v>51</v>
      </c>
      <c r="C64" s="17"/>
      <c r="D64" s="17"/>
      <c r="E64" s="17"/>
      <c r="F64" s="17"/>
      <c r="G64" s="28"/>
    </row>
    <row r="65" spans="1:7" ht="28.8" x14ac:dyDescent="0.3">
      <c r="A65" s="17" t="s">
        <v>52</v>
      </c>
      <c r="B65" s="17" t="s">
        <v>51</v>
      </c>
      <c r="C65" s="17">
        <v>400</v>
      </c>
      <c r="D65" s="17" t="s">
        <v>41</v>
      </c>
      <c r="E65" s="18">
        <v>4.88</v>
      </c>
      <c r="F65" s="17">
        <f>IF(ISBLANK(E65),"", PRODUCT(C65,E65))</f>
        <v>1952</v>
      </c>
      <c r="G65" s="29" t="s">
        <v>161</v>
      </c>
    </row>
    <row r="66" spans="1:7" x14ac:dyDescent="0.3">
      <c r="E66" s="16" t="s">
        <v>32</v>
      </c>
      <c r="F66" s="16">
        <f>IF(F65="","",ROUND(SUM(F65:F65),2))</f>
        <v>1952</v>
      </c>
      <c r="G66" s="26" t="str">
        <f>IF(F65="","Neužpildytos visos objektų kainos","")</f>
        <v/>
      </c>
    </row>
    <row r="67" spans="1:7" x14ac:dyDescent="0.3">
      <c r="C67" s="16" t="s">
        <v>33</v>
      </c>
      <c r="D67" s="19">
        <v>5</v>
      </c>
      <c r="E67" s="16" t="s">
        <v>34</v>
      </c>
      <c r="F67" s="16">
        <f>IF(OR(F66="",D67=""),"", ROUND(PRODUCT(D67,F66)/100,2))</f>
        <v>97.6</v>
      </c>
      <c r="G67" s="26" t="str">
        <f>IF(D67="", "Nurodykite taikomą PVM dydį", "")</f>
        <v/>
      </c>
    </row>
    <row r="68" spans="1:7" x14ac:dyDescent="0.3">
      <c r="E68" s="16" t="s">
        <v>35</v>
      </c>
      <c r="F68" s="16">
        <f>IF(ISBLANK(F67), "", ROUND(SUM(F66:F67),2))</f>
        <v>2049.6</v>
      </c>
    </row>
    <row r="72" spans="1:7" x14ac:dyDescent="0.3">
      <c r="A72" s="13" t="s">
        <v>53</v>
      </c>
      <c r="B72" s="13" t="s">
        <v>54</v>
      </c>
    </row>
    <row r="74" spans="1:7" x14ac:dyDescent="0.3">
      <c r="A74" s="13" t="s">
        <v>24</v>
      </c>
    </row>
    <row r="75" spans="1:7" ht="43.2" x14ac:dyDescent="0.3">
      <c r="A75" s="16" t="s">
        <v>25</v>
      </c>
      <c r="B75" s="16" t="s">
        <v>26</v>
      </c>
      <c r="C75" s="16" t="s">
        <v>27</v>
      </c>
      <c r="D75" s="16" t="s">
        <v>28</v>
      </c>
      <c r="E75" s="16" t="s">
        <v>29</v>
      </c>
      <c r="F75" s="16" t="s">
        <v>30</v>
      </c>
      <c r="G75" s="27" t="s">
        <v>31</v>
      </c>
    </row>
    <row r="76" spans="1:7" x14ac:dyDescent="0.3">
      <c r="A76" s="16" t="s">
        <v>55</v>
      </c>
      <c r="B76" s="16" t="s">
        <v>56</v>
      </c>
      <c r="C76" s="17"/>
      <c r="D76" s="17"/>
      <c r="E76" s="17"/>
      <c r="F76" s="17"/>
      <c r="G76" s="28"/>
    </row>
    <row r="77" spans="1:7" ht="28.8" x14ac:dyDescent="0.3">
      <c r="A77" s="17" t="s">
        <v>57</v>
      </c>
      <c r="B77" s="17" t="s">
        <v>56</v>
      </c>
      <c r="C77" s="17">
        <v>20</v>
      </c>
      <c r="D77" s="17" t="s">
        <v>41</v>
      </c>
      <c r="E77" s="18">
        <v>1.88</v>
      </c>
      <c r="F77" s="17">
        <f>IF(ISBLANK(E77),"", PRODUCT(C77,E77))</f>
        <v>37.599999999999994</v>
      </c>
      <c r="G77" s="29" t="s">
        <v>162</v>
      </c>
    </row>
    <row r="78" spans="1:7" x14ac:dyDescent="0.3">
      <c r="E78" s="16" t="s">
        <v>32</v>
      </c>
      <c r="F78" s="16">
        <f>IF(F77="","",ROUND(SUM(F77:F77),2))</f>
        <v>37.6</v>
      </c>
      <c r="G78" s="26" t="str">
        <f>IF(F77="","Neužpildytos visos objektų kainos","")</f>
        <v/>
      </c>
    </row>
    <row r="79" spans="1:7" x14ac:dyDescent="0.3">
      <c r="C79" s="16" t="s">
        <v>33</v>
      </c>
      <c r="D79" s="19">
        <v>5</v>
      </c>
      <c r="E79" s="16" t="s">
        <v>34</v>
      </c>
      <c r="F79" s="16">
        <f>IF(OR(F78="",D79=""),"", ROUND(PRODUCT(D79,F78)/100,2))</f>
        <v>1.88</v>
      </c>
      <c r="G79" s="26" t="str">
        <f>IF(D79="", "Nurodykite taikomą PVM dydį", "")</f>
        <v/>
      </c>
    </row>
    <row r="80" spans="1:7" x14ac:dyDescent="0.3">
      <c r="E80" s="16" t="s">
        <v>35</v>
      </c>
      <c r="F80" s="16">
        <f>IF(ISBLANK(F79), "", ROUND(SUM(F78:F79),2))</f>
        <v>39.479999999999997</v>
      </c>
    </row>
    <row r="83" spans="1:7" x14ac:dyDescent="0.3">
      <c r="A83" s="13" t="s">
        <v>58</v>
      </c>
      <c r="B83" s="13" t="s">
        <v>59</v>
      </c>
    </row>
    <row r="85" spans="1:7" x14ac:dyDescent="0.3">
      <c r="A85" s="13" t="s">
        <v>24</v>
      </c>
    </row>
    <row r="86" spans="1:7" ht="43.2" x14ac:dyDescent="0.3">
      <c r="A86" s="16" t="s">
        <v>25</v>
      </c>
      <c r="B86" s="16" t="s">
        <v>26</v>
      </c>
      <c r="C86" s="16" t="s">
        <v>27</v>
      </c>
      <c r="D86" s="16" t="s">
        <v>28</v>
      </c>
      <c r="E86" s="16" t="s">
        <v>29</v>
      </c>
      <c r="F86" s="16" t="s">
        <v>30</v>
      </c>
      <c r="G86" s="27" t="s">
        <v>31</v>
      </c>
    </row>
    <row r="87" spans="1:7" x14ac:dyDescent="0.3">
      <c r="A87" s="16" t="s">
        <v>60</v>
      </c>
      <c r="B87" s="16" t="s">
        <v>61</v>
      </c>
      <c r="C87" s="17"/>
      <c r="D87" s="17"/>
      <c r="E87" s="17"/>
      <c r="F87" s="17"/>
      <c r="G87" s="28"/>
    </row>
    <row r="88" spans="1:7" ht="28.8" x14ac:dyDescent="0.3">
      <c r="A88" s="17" t="s">
        <v>62</v>
      </c>
      <c r="B88" s="17" t="s">
        <v>61</v>
      </c>
      <c r="C88" s="17">
        <v>100</v>
      </c>
      <c r="D88" s="17" t="s">
        <v>41</v>
      </c>
      <c r="E88" s="18">
        <v>3.55</v>
      </c>
      <c r="F88" s="17">
        <f>IF(ISBLANK(E88),"", PRODUCT(C88,E88))</f>
        <v>355</v>
      </c>
      <c r="G88" s="29" t="s">
        <v>163</v>
      </c>
    </row>
    <row r="89" spans="1:7" x14ac:dyDescent="0.3">
      <c r="E89" s="16" t="s">
        <v>32</v>
      </c>
      <c r="F89" s="16">
        <f>IF(F88="","",ROUND(SUM(F88:F88),2))</f>
        <v>355</v>
      </c>
      <c r="G89" s="26" t="str">
        <f>IF(F88="","Neužpildytos visos objektų kainos","")</f>
        <v/>
      </c>
    </row>
    <row r="90" spans="1:7" x14ac:dyDescent="0.3">
      <c r="C90" s="16" t="s">
        <v>33</v>
      </c>
      <c r="D90" s="19">
        <v>5</v>
      </c>
      <c r="E90" s="16" t="s">
        <v>34</v>
      </c>
      <c r="F90" s="16">
        <f>IF(OR(F89="",D90=""),"", ROUND(PRODUCT(D90,F89)/100,2))</f>
        <v>17.75</v>
      </c>
      <c r="G90" s="26" t="str">
        <f>IF(D90="", "Nurodykite taikomą PVM dydį", "")</f>
        <v/>
      </c>
    </row>
    <row r="91" spans="1:7" x14ac:dyDescent="0.3">
      <c r="E91" s="16" t="s">
        <v>35</v>
      </c>
      <c r="F91" s="16">
        <f>IF(ISBLANK(F90), "", ROUND(SUM(F89:F90),2))</f>
        <v>372.75</v>
      </c>
    </row>
    <row r="95" spans="1:7" x14ac:dyDescent="0.3">
      <c r="A95" s="13" t="s">
        <v>63</v>
      </c>
      <c r="B95" s="13" t="s">
        <v>64</v>
      </c>
    </row>
    <row r="97" spans="1:7" x14ac:dyDescent="0.3">
      <c r="A97" s="13" t="s">
        <v>24</v>
      </c>
    </row>
    <row r="98" spans="1:7" ht="43.2" x14ac:dyDescent="0.3">
      <c r="A98" s="16" t="s">
        <v>25</v>
      </c>
      <c r="B98" s="16" t="s">
        <v>26</v>
      </c>
      <c r="C98" s="16" t="s">
        <v>27</v>
      </c>
      <c r="D98" s="16" t="s">
        <v>28</v>
      </c>
      <c r="E98" s="16" t="s">
        <v>29</v>
      </c>
      <c r="F98" s="16" t="s">
        <v>30</v>
      </c>
      <c r="G98" s="27" t="s">
        <v>31</v>
      </c>
    </row>
    <row r="99" spans="1:7" x14ac:dyDescent="0.3">
      <c r="A99" s="16" t="s">
        <v>65</v>
      </c>
      <c r="B99" s="16" t="s">
        <v>66</v>
      </c>
      <c r="C99" s="17"/>
      <c r="D99" s="17"/>
      <c r="E99" s="17"/>
      <c r="F99" s="17"/>
      <c r="G99" s="28"/>
    </row>
    <row r="100" spans="1:7" ht="28.8" x14ac:dyDescent="0.3">
      <c r="A100" s="17" t="s">
        <v>67</v>
      </c>
      <c r="B100" s="17" t="s">
        <v>66</v>
      </c>
      <c r="C100" s="17">
        <v>10</v>
      </c>
      <c r="D100" s="17" t="s">
        <v>68</v>
      </c>
      <c r="E100" s="18">
        <v>122</v>
      </c>
      <c r="F100" s="17">
        <f>IF(ISBLANK(E100),"", PRODUCT(C100,E100))</f>
        <v>1220</v>
      </c>
      <c r="G100" s="29" t="s">
        <v>164</v>
      </c>
    </row>
    <row r="101" spans="1:7" x14ac:dyDescent="0.3">
      <c r="E101" s="16" t="s">
        <v>32</v>
      </c>
      <c r="F101" s="16">
        <f>IF(F100="","",ROUND(SUM(F100:F100),2))</f>
        <v>1220</v>
      </c>
      <c r="G101" s="26" t="str">
        <f>IF(F100="","Neužpildytos visos objektų kainos","")</f>
        <v/>
      </c>
    </row>
    <row r="102" spans="1:7" x14ac:dyDescent="0.3">
      <c r="C102" s="16" t="s">
        <v>33</v>
      </c>
      <c r="D102" s="19">
        <v>5</v>
      </c>
      <c r="E102" s="16" t="s">
        <v>34</v>
      </c>
      <c r="F102" s="16">
        <f>IF(OR(F101="",D102=""),"", ROUND(PRODUCT(D102,F101)/100,2))</f>
        <v>61</v>
      </c>
      <c r="G102" s="26" t="str">
        <f>IF(D102="", "Nurodykite taikomą PVM dydį", "")</f>
        <v/>
      </c>
    </row>
    <row r="103" spans="1:7" x14ac:dyDescent="0.3">
      <c r="E103" s="16" t="s">
        <v>35</v>
      </c>
      <c r="F103" s="16">
        <f>IF(ISBLANK(F102), "", ROUND(SUM(F101:F102),2))</f>
        <v>1281</v>
      </c>
    </row>
    <row r="105" spans="1:7" ht="13.2" customHeight="1" x14ac:dyDescent="0.3"/>
    <row r="107" spans="1:7" x14ac:dyDescent="0.3">
      <c r="A107" s="13" t="s">
        <v>71</v>
      </c>
      <c r="B107" s="13" t="s">
        <v>72</v>
      </c>
    </row>
    <row r="109" spans="1:7" x14ac:dyDescent="0.3">
      <c r="A109" s="13" t="s">
        <v>24</v>
      </c>
    </row>
    <row r="110" spans="1:7" ht="43.2" x14ac:dyDescent="0.3">
      <c r="A110" s="16" t="s">
        <v>25</v>
      </c>
      <c r="B110" s="16" t="s">
        <v>26</v>
      </c>
      <c r="C110" s="16" t="s">
        <v>27</v>
      </c>
      <c r="D110" s="16" t="s">
        <v>28</v>
      </c>
      <c r="E110" s="16" t="s">
        <v>29</v>
      </c>
      <c r="F110" s="16" t="s">
        <v>30</v>
      </c>
      <c r="G110" s="27" t="s">
        <v>31</v>
      </c>
    </row>
    <row r="111" spans="1:7" x14ac:dyDescent="0.3">
      <c r="A111" s="16" t="s">
        <v>73</v>
      </c>
      <c r="B111" s="16" t="s">
        <v>74</v>
      </c>
      <c r="C111" s="17"/>
      <c r="D111" s="17"/>
      <c r="E111" s="17"/>
      <c r="F111" s="17"/>
      <c r="G111" s="28"/>
    </row>
    <row r="112" spans="1:7" ht="28.8" x14ac:dyDescent="0.3">
      <c r="A112" s="17" t="s">
        <v>75</v>
      </c>
      <c r="B112" s="17" t="s">
        <v>74</v>
      </c>
      <c r="C112" s="17">
        <v>100</v>
      </c>
      <c r="D112" s="17" t="s">
        <v>69</v>
      </c>
      <c r="E112" s="18">
        <v>0.54</v>
      </c>
      <c r="F112" s="17">
        <f>IF(ISBLANK(E112),"", PRODUCT(C112,E112))</f>
        <v>54</v>
      </c>
      <c r="G112" s="29" t="s">
        <v>165</v>
      </c>
    </row>
    <row r="113" spans="1:7" x14ac:dyDescent="0.3">
      <c r="E113" s="16" t="s">
        <v>32</v>
      </c>
      <c r="F113" s="16">
        <f>IF(F112="","",ROUND(SUM(F112:F112),2))</f>
        <v>54</v>
      </c>
      <c r="G113" s="26" t="str">
        <f>IF(F112="","Neužpildytos visos objektų kainos","")</f>
        <v/>
      </c>
    </row>
    <row r="114" spans="1:7" x14ac:dyDescent="0.3">
      <c r="C114" s="16" t="s">
        <v>33</v>
      </c>
      <c r="D114" s="19">
        <v>5</v>
      </c>
      <c r="E114" s="16" t="s">
        <v>34</v>
      </c>
      <c r="F114" s="16">
        <f>IF(OR(F113="",D114=""),"", ROUND(PRODUCT(D114,F113)/100,2))</f>
        <v>2.7</v>
      </c>
      <c r="G114" s="26" t="str">
        <f>IF(D114="", "Nurodykite taikomą PVM dydį", "")</f>
        <v/>
      </c>
    </row>
    <row r="115" spans="1:7" x14ac:dyDescent="0.3">
      <c r="E115" s="16" t="s">
        <v>35</v>
      </c>
      <c r="F115" s="16">
        <f>IF(ISBLANK(F114), "", ROUND(SUM(F113:F114),2))</f>
        <v>56.7</v>
      </c>
    </row>
    <row r="119" spans="1:7" x14ac:dyDescent="0.3">
      <c r="A119" s="13" t="s">
        <v>76</v>
      </c>
      <c r="B119" s="13" t="s">
        <v>77</v>
      </c>
    </row>
    <row r="121" spans="1:7" x14ac:dyDescent="0.3">
      <c r="A121" s="13" t="s">
        <v>24</v>
      </c>
    </row>
    <row r="122" spans="1:7" ht="43.2" x14ac:dyDescent="0.3">
      <c r="A122" s="16" t="s">
        <v>25</v>
      </c>
      <c r="B122" s="16" t="s">
        <v>26</v>
      </c>
      <c r="C122" s="16" t="s">
        <v>27</v>
      </c>
      <c r="D122" s="16" t="s">
        <v>28</v>
      </c>
      <c r="E122" s="16" t="s">
        <v>29</v>
      </c>
      <c r="F122" s="16" t="s">
        <v>30</v>
      </c>
      <c r="G122" s="27" t="s">
        <v>31</v>
      </c>
    </row>
    <row r="123" spans="1:7" x14ac:dyDescent="0.3">
      <c r="A123" s="16" t="s">
        <v>78</v>
      </c>
      <c r="B123" s="16" t="s">
        <v>79</v>
      </c>
      <c r="C123" s="17"/>
      <c r="D123" s="17"/>
      <c r="E123" s="17"/>
      <c r="F123" s="17"/>
      <c r="G123" s="28"/>
    </row>
    <row r="124" spans="1:7" ht="28.8" x14ac:dyDescent="0.3">
      <c r="A124" s="17" t="s">
        <v>80</v>
      </c>
      <c r="B124" s="17" t="s">
        <v>79</v>
      </c>
      <c r="C124" s="17">
        <v>100</v>
      </c>
      <c r="D124" s="17" t="s">
        <v>69</v>
      </c>
      <c r="E124" s="18">
        <v>1</v>
      </c>
      <c r="F124" s="17">
        <f>IF(ISBLANK(E124),"", PRODUCT(C124,E124))</f>
        <v>100</v>
      </c>
      <c r="G124" s="29" t="s">
        <v>166</v>
      </c>
    </row>
    <row r="125" spans="1:7" x14ac:dyDescent="0.3">
      <c r="E125" s="16" t="s">
        <v>32</v>
      </c>
      <c r="F125" s="16">
        <f>IF(F124="","",ROUND(SUM(F124:F124),2))</f>
        <v>100</v>
      </c>
      <c r="G125" s="26" t="str">
        <f>IF(F124="","Neužpildytos visos objektų kainos","")</f>
        <v/>
      </c>
    </row>
    <row r="126" spans="1:7" x14ac:dyDescent="0.3">
      <c r="C126" s="16" t="s">
        <v>33</v>
      </c>
      <c r="D126" s="19">
        <v>5</v>
      </c>
      <c r="E126" s="16" t="s">
        <v>34</v>
      </c>
      <c r="F126" s="16">
        <f>IF(OR(F125="",D126=""),"", ROUND(PRODUCT(D126,F125)/100,2))</f>
        <v>5</v>
      </c>
      <c r="G126" s="26" t="str">
        <f>IF(D126="", "Nurodykite taikomą PVM dydį", "")</f>
        <v/>
      </c>
    </row>
    <row r="127" spans="1:7" x14ac:dyDescent="0.3">
      <c r="E127" s="16" t="s">
        <v>35</v>
      </c>
      <c r="F127" s="16">
        <f>IF(ISBLANK(F126), "", ROUND(SUM(F125:F126),2))</f>
        <v>105</v>
      </c>
    </row>
    <row r="131" spans="1:7" x14ac:dyDescent="0.3">
      <c r="A131" s="13" t="s">
        <v>81</v>
      </c>
      <c r="B131" s="13" t="s">
        <v>82</v>
      </c>
    </row>
    <row r="133" spans="1:7" x14ac:dyDescent="0.3">
      <c r="A133" s="13" t="s">
        <v>24</v>
      </c>
    </row>
    <row r="134" spans="1:7" ht="43.2" x14ac:dyDescent="0.3">
      <c r="A134" s="16" t="s">
        <v>25</v>
      </c>
      <c r="B134" s="16" t="s">
        <v>26</v>
      </c>
      <c r="C134" s="16" t="s">
        <v>27</v>
      </c>
      <c r="D134" s="16" t="s">
        <v>28</v>
      </c>
      <c r="E134" s="16" t="s">
        <v>29</v>
      </c>
      <c r="F134" s="16" t="s">
        <v>30</v>
      </c>
      <c r="G134" s="27" t="s">
        <v>31</v>
      </c>
    </row>
    <row r="135" spans="1:7" x14ac:dyDescent="0.3">
      <c r="A135" s="16" t="s">
        <v>83</v>
      </c>
      <c r="B135" s="16" t="s">
        <v>84</v>
      </c>
      <c r="C135" s="17"/>
      <c r="D135" s="17"/>
      <c r="E135" s="17"/>
      <c r="F135" s="17"/>
      <c r="G135" s="28"/>
    </row>
    <row r="136" spans="1:7" ht="28.8" x14ac:dyDescent="0.3">
      <c r="A136" s="17" t="s">
        <v>85</v>
      </c>
      <c r="B136" s="17" t="s">
        <v>86</v>
      </c>
      <c r="C136" s="17">
        <v>800</v>
      </c>
      <c r="D136" s="17" t="s">
        <v>41</v>
      </c>
      <c r="E136" s="18">
        <v>0.25700000000000001</v>
      </c>
      <c r="F136" s="17">
        <f>IF(ISBLANK(E136),"", PRODUCT(C136,E136))</f>
        <v>205.6</v>
      </c>
      <c r="G136" s="29" t="s">
        <v>167</v>
      </c>
    </row>
    <row r="137" spans="1:7" x14ac:dyDescent="0.3">
      <c r="E137" s="16" t="s">
        <v>32</v>
      </c>
      <c r="F137" s="16">
        <f>IF(F136="","",ROUND(SUM(F136:F136),2))</f>
        <v>205.6</v>
      </c>
      <c r="G137" s="26" t="str">
        <f>IF(F136="","Neužpildytos visos objektų kainos","")</f>
        <v/>
      </c>
    </row>
    <row r="138" spans="1:7" x14ac:dyDescent="0.3">
      <c r="C138" s="16" t="s">
        <v>33</v>
      </c>
      <c r="D138" s="19">
        <v>5</v>
      </c>
      <c r="E138" s="16" t="s">
        <v>34</v>
      </c>
      <c r="F138" s="16">
        <f>IF(OR(F137="",D138=""),"", ROUND(PRODUCT(D138,F137)/100,2))</f>
        <v>10.28</v>
      </c>
      <c r="G138" s="26" t="str">
        <f>IF(D138="", "Nurodykite taikomą PVM dydį", "")</f>
        <v/>
      </c>
    </row>
    <row r="139" spans="1:7" x14ac:dyDescent="0.3">
      <c r="E139" s="16" t="s">
        <v>35</v>
      </c>
      <c r="F139" s="16">
        <f>IF(ISBLANK(F138), "", ROUND(SUM(F137:F138),2))</f>
        <v>215.88</v>
      </c>
    </row>
    <row r="142" spans="1:7" x14ac:dyDescent="0.3">
      <c r="A142" s="13" t="s">
        <v>87</v>
      </c>
      <c r="B142" s="13" t="s">
        <v>88</v>
      </c>
    </row>
    <row r="144" spans="1:7" x14ac:dyDescent="0.3">
      <c r="A144" s="13" t="s">
        <v>24</v>
      </c>
    </row>
    <row r="145" spans="1:7" ht="43.2" x14ac:dyDescent="0.3">
      <c r="A145" s="16" t="s">
        <v>25</v>
      </c>
      <c r="B145" s="16" t="s">
        <v>26</v>
      </c>
      <c r="C145" s="16" t="s">
        <v>27</v>
      </c>
      <c r="D145" s="16" t="s">
        <v>28</v>
      </c>
      <c r="E145" s="16" t="s">
        <v>29</v>
      </c>
      <c r="F145" s="16" t="s">
        <v>30</v>
      </c>
      <c r="G145" s="27" t="s">
        <v>31</v>
      </c>
    </row>
    <row r="146" spans="1:7" x14ac:dyDescent="0.3">
      <c r="A146" s="16" t="s">
        <v>89</v>
      </c>
      <c r="B146" s="16" t="s">
        <v>90</v>
      </c>
      <c r="C146" s="17"/>
      <c r="D146" s="17"/>
      <c r="E146" s="17"/>
      <c r="F146" s="17"/>
      <c r="G146" s="28"/>
    </row>
    <row r="147" spans="1:7" ht="28.8" x14ac:dyDescent="0.3">
      <c r="A147" s="17" t="s">
        <v>91</v>
      </c>
      <c r="B147" s="17" t="s">
        <v>92</v>
      </c>
      <c r="C147" s="17">
        <v>200</v>
      </c>
      <c r="D147" s="17" t="s">
        <v>69</v>
      </c>
      <c r="E147" s="18">
        <v>8.66</v>
      </c>
      <c r="F147" s="17">
        <f>IF(ISBLANK(E147),"", PRODUCT(C147,E147))</f>
        <v>1732</v>
      </c>
      <c r="G147" s="29" t="s">
        <v>168</v>
      </c>
    </row>
    <row r="148" spans="1:7" x14ac:dyDescent="0.3">
      <c r="E148" s="16" t="s">
        <v>32</v>
      </c>
      <c r="F148" s="16">
        <f>IF(F147="","",ROUND(SUM(F147:F147),2))</f>
        <v>1732</v>
      </c>
      <c r="G148" s="26" t="str">
        <f>IF(F147="","Neužpildytos visos objektų kainos","")</f>
        <v/>
      </c>
    </row>
    <row r="149" spans="1:7" x14ac:dyDescent="0.3">
      <c r="C149" s="16" t="s">
        <v>33</v>
      </c>
      <c r="D149" s="19">
        <v>5</v>
      </c>
      <c r="E149" s="16" t="s">
        <v>34</v>
      </c>
      <c r="F149" s="16">
        <f>IF(OR(F148="",D149=""),"", ROUND(PRODUCT(D149,F148)/100,2))</f>
        <v>86.6</v>
      </c>
      <c r="G149" s="26" t="str">
        <f>IF(D149="", "Nurodykite taikomą PVM dydį", "")</f>
        <v/>
      </c>
    </row>
    <row r="150" spans="1:7" x14ac:dyDescent="0.3">
      <c r="E150" s="16" t="s">
        <v>35</v>
      </c>
      <c r="F150" s="16">
        <f>IF(ISBLANK(F149), "", ROUND(SUM(F148:F149),2))</f>
        <v>1818.6</v>
      </c>
    </row>
    <row r="154" spans="1:7" x14ac:dyDescent="0.3">
      <c r="A154" s="13" t="s">
        <v>93</v>
      </c>
      <c r="B154" s="13" t="s">
        <v>94</v>
      </c>
    </row>
    <row r="156" spans="1:7" x14ac:dyDescent="0.3">
      <c r="A156" s="13" t="s">
        <v>24</v>
      </c>
    </row>
    <row r="157" spans="1:7" ht="43.2" x14ac:dyDescent="0.3">
      <c r="A157" s="16" t="s">
        <v>25</v>
      </c>
      <c r="B157" s="16" t="s">
        <v>26</v>
      </c>
      <c r="C157" s="16" t="s">
        <v>27</v>
      </c>
      <c r="D157" s="16" t="s">
        <v>28</v>
      </c>
      <c r="E157" s="16" t="s">
        <v>29</v>
      </c>
      <c r="F157" s="16" t="s">
        <v>30</v>
      </c>
      <c r="G157" s="27" t="s">
        <v>31</v>
      </c>
    </row>
    <row r="158" spans="1:7" x14ac:dyDescent="0.3">
      <c r="A158" s="16" t="s">
        <v>95</v>
      </c>
      <c r="B158" s="16" t="s">
        <v>96</v>
      </c>
      <c r="C158" s="17"/>
      <c r="D158" s="17"/>
      <c r="E158" s="17"/>
      <c r="F158" s="17"/>
      <c r="G158" s="28"/>
    </row>
    <row r="159" spans="1:7" ht="28.8" x14ac:dyDescent="0.3">
      <c r="A159" s="17" t="s">
        <v>97</v>
      </c>
      <c r="B159" s="17" t="s">
        <v>96</v>
      </c>
      <c r="C159" s="17">
        <v>15</v>
      </c>
      <c r="D159" s="17" t="s">
        <v>41</v>
      </c>
      <c r="E159" s="18">
        <v>8</v>
      </c>
      <c r="F159" s="17">
        <f>IF(ISBLANK(E159),"", PRODUCT(C159,E159))</f>
        <v>120</v>
      </c>
      <c r="G159" s="29" t="s">
        <v>169</v>
      </c>
    </row>
    <row r="160" spans="1:7" x14ac:dyDescent="0.3">
      <c r="E160" s="16" t="s">
        <v>32</v>
      </c>
      <c r="F160" s="16">
        <f>IF(F159="","",ROUND(SUM(F159:F159),2))</f>
        <v>120</v>
      </c>
      <c r="G160" s="26" t="str">
        <f>IF(F159="","Neužpildytos visos objektų kainos","")</f>
        <v/>
      </c>
    </row>
    <row r="161" spans="1:7" x14ac:dyDescent="0.3">
      <c r="C161" s="16" t="s">
        <v>33</v>
      </c>
      <c r="D161" s="19">
        <v>5</v>
      </c>
      <c r="E161" s="16" t="s">
        <v>34</v>
      </c>
      <c r="F161" s="16">
        <f>IF(OR(F160="",D161=""),"", ROUND(PRODUCT(D161,F160)/100,2))</f>
        <v>6</v>
      </c>
      <c r="G161" s="26" t="str">
        <f>IF(D161="", "Nurodykite taikomą PVM dydį", "")</f>
        <v/>
      </c>
    </row>
    <row r="162" spans="1:7" x14ac:dyDescent="0.3">
      <c r="E162" s="16" t="s">
        <v>35</v>
      </c>
      <c r="F162" s="16">
        <f>IF(ISBLANK(F161), "", ROUND(SUM(F160:F161),2))</f>
        <v>126</v>
      </c>
    </row>
    <row r="166" spans="1:7" x14ac:dyDescent="0.3">
      <c r="A166" s="13" t="s">
        <v>98</v>
      </c>
      <c r="B166" s="13" t="s">
        <v>99</v>
      </c>
    </row>
    <row r="168" spans="1:7" x14ac:dyDescent="0.3">
      <c r="A168" s="13" t="s">
        <v>24</v>
      </c>
    </row>
    <row r="169" spans="1:7" ht="43.2" x14ac:dyDescent="0.3">
      <c r="A169" s="16" t="s">
        <v>25</v>
      </c>
      <c r="B169" s="16" t="s">
        <v>26</v>
      </c>
      <c r="C169" s="16" t="s">
        <v>27</v>
      </c>
      <c r="D169" s="16" t="s">
        <v>28</v>
      </c>
      <c r="E169" s="16" t="s">
        <v>29</v>
      </c>
      <c r="F169" s="16" t="s">
        <v>30</v>
      </c>
      <c r="G169" s="27" t="s">
        <v>31</v>
      </c>
    </row>
    <row r="170" spans="1:7" x14ac:dyDescent="0.3">
      <c r="A170" s="16" t="s">
        <v>100</v>
      </c>
      <c r="B170" s="16" t="s">
        <v>101</v>
      </c>
      <c r="C170" s="17"/>
      <c r="D170" s="17"/>
      <c r="E170" s="17"/>
      <c r="F170" s="17"/>
      <c r="G170" s="28"/>
    </row>
    <row r="171" spans="1:7" ht="28.8" x14ac:dyDescent="0.3">
      <c r="A171" s="17" t="s">
        <v>102</v>
      </c>
      <c r="B171" s="17" t="s">
        <v>101</v>
      </c>
      <c r="C171" s="17">
        <v>60</v>
      </c>
      <c r="D171" s="17" t="s">
        <v>41</v>
      </c>
      <c r="E171" s="18">
        <v>15.66</v>
      </c>
      <c r="F171" s="17">
        <f>IF(ISBLANK(E171),"", PRODUCT(C171,E171))</f>
        <v>939.6</v>
      </c>
      <c r="G171" s="29" t="s">
        <v>170</v>
      </c>
    </row>
    <row r="172" spans="1:7" x14ac:dyDescent="0.3">
      <c r="E172" s="16" t="s">
        <v>32</v>
      </c>
      <c r="F172" s="16">
        <f>IF(F171="","",ROUND(SUM(F171:F171),2))</f>
        <v>939.6</v>
      </c>
      <c r="G172" s="26" t="str">
        <f>IF(F171="","Neužpildytos visos objektų kainos","")</f>
        <v/>
      </c>
    </row>
    <row r="173" spans="1:7" x14ac:dyDescent="0.3">
      <c r="C173" s="16" t="s">
        <v>33</v>
      </c>
      <c r="D173" s="19">
        <v>5</v>
      </c>
      <c r="E173" s="16" t="s">
        <v>34</v>
      </c>
      <c r="F173" s="16">
        <f>IF(OR(F172="",D173=""),"", ROUND(PRODUCT(D173,F172)/100,2))</f>
        <v>46.98</v>
      </c>
      <c r="G173" s="26" t="str">
        <f>IF(D173="", "Nurodykite taikomą PVM dydį", "")</f>
        <v/>
      </c>
    </row>
    <row r="174" spans="1:7" x14ac:dyDescent="0.3">
      <c r="E174" s="16" t="s">
        <v>35</v>
      </c>
      <c r="F174" s="16">
        <f>IF(ISBLANK(F173), "", ROUND(SUM(F172:F173),2))</f>
        <v>986.58</v>
      </c>
    </row>
    <row r="178" spans="1:7" x14ac:dyDescent="0.3">
      <c r="A178" s="13" t="s">
        <v>103</v>
      </c>
      <c r="B178" s="13" t="s">
        <v>104</v>
      </c>
    </row>
    <row r="180" spans="1:7" x14ac:dyDescent="0.3">
      <c r="A180" s="13" t="s">
        <v>24</v>
      </c>
    </row>
    <row r="181" spans="1:7" ht="43.2" x14ac:dyDescent="0.3">
      <c r="A181" s="16" t="s">
        <v>25</v>
      </c>
      <c r="B181" s="16" t="s">
        <v>26</v>
      </c>
      <c r="C181" s="16" t="s">
        <v>27</v>
      </c>
      <c r="D181" s="16" t="s">
        <v>28</v>
      </c>
      <c r="E181" s="16" t="s">
        <v>29</v>
      </c>
      <c r="F181" s="16" t="s">
        <v>30</v>
      </c>
      <c r="G181" s="27" t="s">
        <v>31</v>
      </c>
    </row>
    <row r="182" spans="1:7" x14ac:dyDescent="0.3">
      <c r="A182" s="16" t="s">
        <v>105</v>
      </c>
      <c r="B182" s="16" t="s">
        <v>106</v>
      </c>
      <c r="C182" s="17"/>
      <c r="D182" s="17"/>
      <c r="E182" s="17"/>
      <c r="F182" s="17"/>
      <c r="G182" s="28"/>
    </row>
    <row r="183" spans="1:7" ht="28.8" x14ac:dyDescent="0.3">
      <c r="A183" s="17" t="s">
        <v>107</v>
      </c>
      <c r="B183" s="17" t="s">
        <v>106</v>
      </c>
      <c r="C183" s="17">
        <v>1700</v>
      </c>
      <c r="D183" s="17" t="s">
        <v>69</v>
      </c>
      <c r="E183" s="18">
        <v>0.14699999999999999</v>
      </c>
      <c r="F183" s="17">
        <f>IF(ISBLANK(E183),"", PRODUCT(C183,E183))</f>
        <v>249.89999999999998</v>
      </c>
      <c r="G183" s="29" t="s">
        <v>171</v>
      </c>
    </row>
    <row r="184" spans="1:7" x14ac:dyDescent="0.3">
      <c r="E184" s="16" t="s">
        <v>32</v>
      </c>
      <c r="F184" s="16">
        <f>IF(F183="","",ROUND(SUM(F183:F183),2))</f>
        <v>249.9</v>
      </c>
      <c r="G184" s="26" t="str">
        <f>IF(F183="","Neužpildytos visos objektų kainos","")</f>
        <v/>
      </c>
    </row>
    <row r="185" spans="1:7" x14ac:dyDescent="0.3">
      <c r="C185" s="16" t="s">
        <v>33</v>
      </c>
      <c r="D185" s="19">
        <v>5</v>
      </c>
      <c r="E185" s="16" t="s">
        <v>34</v>
      </c>
      <c r="F185" s="16">
        <f>IF(OR(F184="",D185=""),"", ROUND(PRODUCT(D185,F184)/100,2))</f>
        <v>12.5</v>
      </c>
      <c r="G185" s="26" t="str">
        <f>IF(D185="", "Nurodykite taikomą PVM dydį", "")</f>
        <v/>
      </c>
    </row>
    <row r="186" spans="1:7" x14ac:dyDescent="0.3">
      <c r="E186" s="16" t="s">
        <v>35</v>
      </c>
      <c r="F186" s="16">
        <f>IF(ISBLANK(F185), "", ROUND(SUM(F184:F185),2))</f>
        <v>262.39999999999998</v>
      </c>
    </row>
    <row r="190" spans="1:7" x14ac:dyDescent="0.3">
      <c r="A190" s="13" t="s">
        <v>108</v>
      </c>
      <c r="B190" s="13" t="s">
        <v>109</v>
      </c>
    </row>
    <row r="192" spans="1:7" x14ac:dyDescent="0.3">
      <c r="A192" s="13" t="s">
        <v>24</v>
      </c>
    </row>
    <row r="193" spans="1:7" ht="43.2" x14ac:dyDescent="0.3">
      <c r="A193" s="16" t="s">
        <v>25</v>
      </c>
      <c r="B193" s="16" t="s">
        <v>26</v>
      </c>
      <c r="C193" s="16" t="s">
        <v>27</v>
      </c>
      <c r="D193" s="16" t="s">
        <v>28</v>
      </c>
      <c r="E193" s="16" t="s">
        <v>29</v>
      </c>
      <c r="F193" s="16" t="s">
        <v>30</v>
      </c>
      <c r="G193" s="27" t="s">
        <v>31</v>
      </c>
    </row>
    <row r="194" spans="1:7" x14ac:dyDescent="0.3">
      <c r="A194" s="16" t="s">
        <v>110</v>
      </c>
      <c r="B194" s="16" t="s">
        <v>111</v>
      </c>
      <c r="C194" s="17"/>
      <c r="D194" s="17"/>
      <c r="E194" s="17"/>
      <c r="F194" s="17"/>
      <c r="G194" s="28"/>
    </row>
    <row r="195" spans="1:7" ht="28.8" x14ac:dyDescent="0.3">
      <c r="A195" s="17" t="s">
        <v>112</v>
      </c>
      <c r="B195" s="17" t="s">
        <v>111</v>
      </c>
      <c r="C195" s="17">
        <v>60</v>
      </c>
      <c r="D195" s="17" t="s">
        <v>41</v>
      </c>
      <c r="E195" s="18">
        <v>35</v>
      </c>
      <c r="F195" s="17">
        <f>IF(ISBLANK(E195),"", PRODUCT(C195,E195))</f>
        <v>2100</v>
      </c>
      <c r="G195" s="29" t="s">
        <v>172</v>
      </c>
    </row>
    <row r="196" spans="1:7" x14ac:dyDescent="0.3">
      <c r="E196" s="16" t="s">
        <v>32</v>
      </c>
      <c r="F196" s="16">
        <f>IF(F195="","",ROUND(SUM(F195:F195),2))</f>
        <v>2100</v>
      </c>
      <c r="G196" s="26" t="str">
        <f>IF(F195="","Neužpildytos visos objektų kainos","")</f>
        <v/>
      </c>
    </row>
    <row r="197" spans="1:7" x14ac:dyDescent="0.3">
      <c r="C197" s="16" t="s">
        <v>33</v>
      </c>
      <c r="D197" s="19">
        <v>5</v>
      </c>
      <c r="E197" s="16" t="s">
        <v>34</v>
      </c>
      <c r="F197" s="16">
        <f>IF(OR(F196="",D197=""),"", ROUND(PRODUCT(D197,F196)/100,2))</f>
        <v>105</v>
      </c>
      <c r="G197" s="26" t="str">
        <f>IF(D197="", "Nurodykite taikomą PVM dydį", "")</f>
        <v/>
      </c>
    </row>
    <row r="198" spans="1:7" x14ac:dyDescent="0.3">
      <c r="E198" s="16" t="s">
        <v>35</v>
      </c>
      <c r="F198" s="16">
        <f>IF(ISBLANK(F197), "", ROUND(SUM(F196:F197),2))</f>
        <v>2205</v>
      </c>
    </row>
    <row r="203" spans="1:7" x14ac:dyDescent="0.3">
      <c r="A203" s="13" t="s">
        <v>113</v>
      </c>
      <c r="B203" s="13" t="s">
        <v>114</v>
      </c>
    </row>
    <row r="205" spans="1:7" x14ac:dyDescent="0.3">
      <c r="A205" s="13" t="s">
        <v>24</v>
      </c>
    </row>
    <row r="206" spans="1:7" ht="43.2" x14ac:dyDescent="0.3">
      <c r="A206" s="16" t="s">
        <v>25</v>
      </c>
      <c r="B206" s="16" t="s">
        <v>26</v>
      </c>
      <c r="C206" s="16" t="s">
        <v>27</v>
      </c>
      <c r="D206" s="16" t="s">
        <v>28</v>
      </c>
      <c r="E206" s="16" t="s">
        <v>29</v>
      </c>
      <c r="F206" s="16" t="s">
        <v>30</v>
      </c>
      <c r="G206" s="27" t="s">
        <v>31</v>
      </c>
    </row>
    <row r="207" spans="1:7" x14ac:dyDescent="0.3">
      <c r="A207" s="16" t="s">
        <v>115</v>
      </c>
      <c r="B207" s="16" t="s">
        <v>116</v>
      </c>
      <c r="C207" s="17"/>
      <c r="D207" s="17"/>
      <c r="E207" s="17"/>
      <c r="F207" s="17"/>
      <c r="G207" s="28"/>
    </row>
    <row r="208" spans="1:7" ht="28.8" x14ac:dyDescent="0.3">
      <c r="A208" s="17" t="s">
        <v>117</v>
      </c>
      <c r="B208" s="17" t="s">
        <v>116</v>
      </c>
      <c r="C208" s="17">
        <v>50</v>
      </c>
      <c r="D208" s="17" t="s">
        <v>41</v>
      </c>
      <c r="E208" s="18">
        <v>5.66</v>
      </c>
      <c r="F208" s="17">
        <f>IF(ISBLANK(E208),"", PRODUCT(C208,E208))</f>
        <v>283</v>
      </c>
      <c r="G208" s="29" t="s">
        <v>173</v>
      </c>
    </row>
    <row r="209" spans="1:7" x14ac:dyDescent="0.3">
      <c r="E209" s="16" t="s">
        <v>32</v>
      </c>
      <c r="F209" s="16">
        <f>IF(F208="","",ROUND(SUM(F208:F208),2))</f>
        <v>283</v>
      </c>
      <c r="G209" s="26" t="str">
        <f>IF(F208="","Neužpildytos visos objektų kainos","")</f>
        <v/>
      </c>
    </row>
    <row r="210" spans="1:7" x14ac:dyDescent="0.3">
      <c r="C210" s="16" t="s">
        <v>33</v>
      </c>
      <c r="D210" s="19">
        <v>5</v>
      </c>
      <c r="E210" s="16" t="s">
        <v>34</v>
      </c>
      <c r="F210" s="16">
        <f>IF(OR(F209="",D210=""),"", ROUND(PRODUCT(D210,F209)/100,2))</f>
        <v>14.15</v>
      </c>
      <c r="G210" s="26" t="str">
        <f>IF(D210="", "Nurodykite taikomą PVM dydį", "")</f>
        <v/>
      </c>
    </row>
    <row r="211" spans="1:7" x14ac:dyDescent="0.3">
      <c r="E211" s="16" t="s">
        <v>35</v>
      </c>
      <c r="F211" s="16">
        <f>IF(ISBLANK(F210), "", ROUND(SUM(F209:F210),2))</f>
        <v>297.14999999999998</v>
      </c>
    </row>
    <row r="215" spans="1:7" x14ac:dyDescent="0.3">
      <c r="A215" s="13" t="s">
        <v>118</v>
      </c>
      <c r="B215" s="13" t="s">
        <v>119</v>
      </c>
    </row>
    <row r="217" spans="1:7" x14ac:dyDescent="0.3">
      <c r="A217" s="13" t="s">
        <v>24</v>
      </c>
    </row>
    <row r="218" spans="1:7" ht="43.2" x14ac:dyDescent="0.3">
      <c r="A218" s="16" t="s">
        <v>25</v>
      </c>
      <c r="B218" s="16" t="s">
        <v>26</v>
      </c>
      <c r="C218" s="16" t="s">
        <v>27</v>
      </c>
      <c r="D218" s="16" t="s">
        <v>28</v>
      </c>
      <c r="E218" s="16" t="s">
        <v>29</v>
      </c>
      <c r="F218" s="16" t="s">
        <v>30</v>
      </c>
      <c r="G218" s="27" t="s">
        <v>31</v>
      </c>
    </row>
    <row r="219" spans="1:7" ht="43.2" x14ac:dyDescent="0.3">
      <c r="A219" s="16" t="s">
        <v>120</v>
      </c>
      <c r="B219" s="27" t="s">
        <v>121</v>
      </c>
      <c r="C219" s="17"/>
      <c r="D219" s="17"/>
      <c r="E219" s="17"/>
      <c r="F219" s="17"/>
      <c r="G219" s="28"/>
    </row>
    <row r="220" spans="1:7" ht="43.2" x14ac:dyDescent="0.3">
      <c r="A220" s="17" t="s">
        <v>122</v>
      </c>
      <c r="B220" s="28" t="s">
        <v>121</v>
      </c>
      <c r="C220" s="17">
        <v>700</v>
      </c>
      <c r="D220" s="17" t="s">
        <v>70</v>
      </c>
      <c r="E220" s="18">
        <v>6.1</v>
      </c>
      <c r="F220" s="17">
        <f>IF(ISBLANK(E220),"", PRODUCT(C220,E220))</f>
        <v>4270</v>
      </c>
      <c r="G220" s="29" t="s">
        <v>174</v>
      </c>
    </row>
    <row r="221" spans="1:7" x14ac:dyDescent="0.3">
      <c r="E221" s="16" t="s">
        <v>32</v>
      </c>
      <c r="F221" s="16">
        <f>IF(F220="","",ROUND(SUM(F220:F220),2))</f>
        <v>4270</v>
      </c>
      <c r="G221" s="26" t="str">
        <f>IF(F220="","Neužpildytos visos objektų kainos","")</f>
        <v/>
      </c>
    </row>
    <row r="222" spans="1:7" x14ac:dyDescent="0.3">
      <c r="C222" s="16" t="s">
        <v>33</v>
      </c>
      <c r="D222" s="19">
        <v>5</v>
      </c>
      <c r="E222" s="16" t="s">
        <v>34</v>
      </c>
      <c r="F222" s="16">
        <f>IF(OR(F221="",D222=""),"", ROUND(PRODUCT(D222,F221)/100,2))</f>
        <v>213.5</v>
      </c>
      <c r="G222" s="26" t="str">
        <f>IF(D222="", "Nurodykite taikomą PVM dydį", "")</f>
        <v/>
      </c>
    </row>
    <row r="223" spans="1:7" x14ac:dyDescent="0.3">
      <c r="E223" s="16" t="s">
        <v>35</v>
      </c>
      <c r="F223" s="16">
        <f>IF(ISBLANK(F222), "", ROUND(SUM(F221:F222),2))</f>
        <v>4483.5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1" workbookViewId="0">
      <selection activeCell="H38" sqref="H38"/>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3" t="s">
        <v>123</v>
      </c>
      <c r="B2" s="31"/>
      <c r="C2" s="31"/>
      <c r="D2" s="31"/>
      <c r="E2" s="31"/>
      <c r="F2" s="31"/>
      <c r="G2" s="31"/>
      <c r="H2" s="31"/>
      <c r="I2" s="31"/>
      <c r="J2" s="31"/>
      <c r="K2" s="31"/>
    </row>
    <row r="3" spans="1:11" x14ac:dyDescent="0.3">
      <c r="A3" s="31"/>
      <c r="B3" s="31"/>
      <c r="C3" s="31"/>
      <c r="D3" s="31"/>
      <c r="E3" s="31"/>
      <c r="F3" s="31"/>
      <c r="G3" s="31"/>
      <c r="H3" s="31"/>
      <c r="I3" s="31"/>
      <c r="J3" s="31"/>
      <c r="K3" s="31"/>
    </row>
    <row r="4" spans="1:11" ht="16.2" customHeight="1" thickBot="1" x14ac:dyDescent="0.35">
      <c r="A4" s="7"/>
      <c r="B4" s="7"/>
      <c r="C4" s="7"/>
      <c r="D4" s="7"/>
      <c r="E4" s="7"/>
      <c r="F4" s="7"/>
      <c r="G4" s="7"/>
      <c r="H4" s="7"/>
      <c r="I4" s="7"/>
      <c r="J4" s="7"/>
    </row>
    <row r="5" spans="1:11" ht="48" customHeight="1" x14ac:dyDescent="0.3">
      <c r="A5" s="47" t="s">
        <v>124</v>
      </c>
      <c r="B5" s="48"/>
      <c r="C5" s="53" t="s">
        <v>125</v>
      </c>
      <c r="D5" s="54"/>
      <c r="E5" s="48"/>
      <c r="F5" s="53" t="s">
        <v>126</v>
      </c>
      <c r="G5" s="54"/>
      <c r="H5" s="48"/>
      <c r="I5" s="53" t="s">
        <v>127</v>
      </c>
      <c r="J5" s="48"/>
      <c r="K5" s="9" t="s">
        <v>128</v>
      </c>
    </row>
    <row r="6" spans="1:11" ht="49.2" customHeight="1" x14ac:dyDescent="0.3">
      <c r="A6" s="55"/>
      <c r="B6" s="39"/>
      <c r="C6" s="46"/>
      <c r="D6" s="52"/>
      <c r="E6" s="39"/>
      <c r="F6" s="46"/>
      <c r="G6" s="52"/>
      <c r="H6" s="39"/>
      <c r="I6" s="46"/>
      <c r="J6" s="39"/>
      <c r="K6" s="20"/>
    </row>
    <row r="7" spans="1:11" ht="49.2" customHeight="1" x14ac:dyDescent="0.3">
      <c r="A7" s="55"/>
      <c r="B7" s="39"/>
      <c r="C7" s="46"/>
      <c r="D7" s="52"/>
      <c r="E7" s="39"/>
      <c r="F7" s="46"/>
      <c r="G7" s="52"/>
      <c r="H7" s="39"/>
      <c r="I7" s="46"/>
      <c r="J7" s="39"/>
      <c r="K7" s="20"/>
    </row>
    <row r="8" spans="1:11" ht="49.2" customHeight="1" x14ac:dyDescent="0.3">
      <c r="A8" s="55"/>
      <c r="B8" s="39"/>
      <c r="C8" s="46"/>
      <c r="D8" s="52"/>
      <c r="E8" s="39"/>
      <c r="F8" s="46"/>
      <c r="G8" s="52"/>
      <c r="H8" s="39"/>
      <c r="I8" s="46"/>
      <c r="J8" s="39"/>
      <c r="K8" s="20"/>
    </row>
    <row r="9" spans="1:11" ht="19.2" customHeight="1" x14ac:dyDescent="0.3">
      <c r="A9" s="10"/>
      <c r="B9" s="10"/>
      <c r="C9" s="10"/>
      <c r="D9" s="10"/>
      <c r="E9" s="10"/>
      <c r="F9" s="10"/>
      <c r="G9" s="10"/>
      <c r="H9" s="10"/>
      <c r="I9" s="10"/>
      <c r="J9" s="10"/>
      <c r="K9" s="11"/>
    </row>
    <row r="10" spans="1:11" ht="49.2" customHeight="1" x14ac:dyDescent="0.3">
      <c r="A10" s="61" t="s">
        <v>129</v>
      </c>
      <c r="B10" s="31"/>
      <c r="C10" s="31"/>
      <c r="D10" s="31"/>
      <c r="E10" s="31"/>
      <c r="F10" s="31"/>
      <c r="G10" s="31"/>
      <c r="H10" s="31"/>
      <c r="I10" s="31"/>
      <c r="J10" s="31"/>
      <c r="K10" s="31"/>
    </row>
    <row r="11" spans="1:11" ht="16.2" customHeight="1" thickBot="1" x14ac:dyDescent="0.35">
      <c r="A11" s="10"/>
      <c r="B11" s="10"/>
      <c r="C11" s="10"/>
      <c r="D11" s="10"/>
      <c r="E11" s="10"/>
      <c r="F11" s="10"/>
      <c r="G11" s="10"/>
      <c r="H11" s="10"/>
      <c r="I11" s="10"/>
      <c r="J11" s="10"/>
      <c r="K11" s="11"/>
    </row>
    <row r="12" spans="1:11" ht="49.2" customHeight="1" x14ac:dyDescent="0.3">
      <c r="A12" s="47" t="s">
        <v>26</v>
      </c>
      <c r="B12" s="48"/>
      <c r="C12" s="53" t="s">
        <v>125</v>
      </c>
      <c r="D12" s="54"/>
      <c r="E12" s="48"/>
      <c r="F12" s="53" t="s">
        <v>130</v>
      </c>
      <c r="G12" s="54"/>
      <c r="H12" s="48"/>
      <c r="I12" s="62" t="s">
        <v>127</v>
      </c>
      <c r="J12" s="59"/>
      <c r="K12" s="11"/>
    </row>
    <row r="13" spans="1:11" ht="49.2" customHeight="1" x14ac:dyDescent="0.3">
      <c r="A13" s="55"/>
      <c r="B13" s="39"/>
      <c r="C13" s="46"/>
      <c r="D13" s="52"/>
      <c r="E13" s="39"/>
      <c r="F13" s="46"/>
      <c r="G13" s="52"/>
      <c r="H13" s="39"/>
      <c r="I13" s="49"/>
      <c r="J13" s="50"/>
      <c r="K13" s="11"/>
    </row>
    <row r="14" spans="1:11" ht="49.2" customHeight="1" x14ac:dyDescent="0.3">
      <c r="A14" s="55"/>
      <c r="B14" s="39"/>
      <c r="C14" s="46"/>
      <c r="D14" s="52"/>
      <c r="E14" s="39"/>
      <c r="F14" s="46"/>
      <c r="G14" s="52"/>
      <c r="H14" s="39"/>
      <c r="I14" s="49"/>
      <c r="J14" s="50"/>
      <c r="K14" s="11"/>
    </row>
    <row r="15" spans="1:11" ht="49.2" customHeight="1" x14ac:dyDescent="0.3">
      <c r="A15" s="55"/>
      <c r="B15" s="39"/>
      <c r="C15" s="46"/>
      <c r="D15" s="52"/>
      <c r="E15" s="39"/>
      <c r="F15" s="46"/>
      <c r="G15" s="52"/>
      <c r="H15" s="39"/>
      <c r="I15" s="49"/>
      <c r="J15" s="50"/>
      <c r="K15" s="11"/>
    </row>
    <row r="17" spans="1:10" ht="33" customHeight="1" x14ac:dyDescent="0.3">
      <c r="A17" s="64"/>
      <c r="B17" s="31"/>
      <c r="C17" s="31"/>
      <c r="D17" s="31"/>
      <c r="E17" s="31"/>
      <c r="F17" s="31"/>
      <c r="G17" s="31"/>
      <c r="H17" s="31"/>
      <c r="I17" s="31"/>
      <c r="J17" s="31"/>
    </row>
    <row r="19" spans="1:10" ht="16.2" customHeight="1" x14ac:dyDescent="0.3">
      <c r="A19" s="66" t="s">
        <v>131</v>
      </c>
      <c r="B19" s="31"/>
      <c r="C19" s="31"/>
      <c r="D19" s="31"/>
      <c r="E19" s="31"/>
      <c r="F19" s="31"/>
      <c r="G19" s="31"/>
      <c r="H19" s="31"/>
      <c r="I19" s="31"/>
      <c r="J19" s="31"/>
    </row>
    <row r="20" spans="1:10" ht="16.2" customHeight="1" thickBot="1" x14ac:dyDescent="0.35"/>
    <row r="21" spans="1:10" ht="16.2" customHeight="1" x14ac:dyDescent="0.3">
      <c r="A21" s="8" t="s">
        <v>25</v>
      </c>
      <c r="B21" s="57" t="s">
        <v>132</v>
      </c>
      <c r="C21" s="54"/>
      <c r="D21" s="54"/>
      <c r="E21" s="54"/>
      <c r="F21" s="54"/>
      <c r="G21" s="48"/>
      <c r="H21" s="58" t="s">
        <v>133</v>
      </c>
      <c r="I21" s="54"/>
      <c r="J21" s="59"/>
    </row>
    <row r="22" spans="1:10" ht="48" customHeight="1" x14ac:dyDescent="0.3">
      <c r="A22" s="21" t="s">
        <v>134</v>
      </c>
      <c r="B22" s="60" t="s">
        <v>135</v>
      </c>
      <c r="C22" s="52"/>
      <c r="D22" s="52"/>
      <c r="E22" s="52"/>
      <c r="F22" s="52"/>
      <c r="G22" s="39"/>
      <c r="H22" s="51"/>
      <c r="I22" s="52"/>
      <c r="J22" s="50"/>
    </row>
    <row r="23" spans="1:10" ht="48" customHeight="1" x14ac:dyDescent="0.3">
      <c r="A23" s="21" t="s">
        <v>136</v>
      </c>
      <c r="B23" s="60" t="s">
        <v>137</v>
      </c>
      <c r="C23" s="52"/>
      <c r="D23" s="52"/>
      <c r="E23" s="52"/>
      <c r="F23" s="52"/>
      <c r="G23" s="39"/>
      <c r="H23" s="74" t="s">
        <v>157</v>
      </c>
      <c r="I23" s="52"/>
      <c r="J23" s="50"/>
    </row>
    <row r="24" spans="1:10" ht="48" customHeight="1" x14ac:dyDescent="0.3">
      <c r="A24" s="21" t="s">
        <v>138</v>
      </c>
      <c r="B24" s="60" t="s">
        <v>139</v>
      </c>
      <c r="C24" s="52"/>
      <c r="D24" s="52"/>
      <c r="E24" s="52"/>
      <c r="F24" s="52"/>
      <c r="G24" s="39"/>
      <c r="H24" s="51"/>
      <c r="I24" s="52"/>
      <c r="J24" s="50"/>
    </row>
    <row r="25" spans="1:10" ht="48" customHeight="1" x14ac:dyDescent="0.3">
      <c r="A25" s="22"/>
      <c r="B25" s="56"/>
      <c r="C25" s="52"/>
      <c r="D25" s="52"/>
      <c r="E25" s="52"/>
      <c r="F25" s="52"/>
      <c r="G25" s="39"/>
      <c r="H25" s="51"/>
      <c r="I25" s="52"/>
      <c r="J25" s="50"/>
    </row>
    <row r="26" spans="1:10" ht="48" customHeight="1" x14ac:dyDescent="0.3">
      <c r="A26" s="22"/>
      <c r="B26" s="56"/>
      <c r="C26" s="52"/>
      <c r="D26" s="52"/>
      <c r="E26" s="52"/>
      <c r="F26" s="52"/>
      <c r="G26" s="39"/>
      <c r="H26" s="51"/>
      <c r="I26" s="52"/>
      <c r="J26" s="50"/>
    </row>
    <row r="27" spans="1:10" ht="48" customHeight="1" x14ac:dyDescent="0.3">
      <c r="A27" s="22"/>
      <c r="B27" s="56"/>
      <c r="C27" s="52"/>
      <c r="D27" s="52"/>
      <c r="E27" s="52"/>
      <c r="F27" s="52"/>
      <c r="G27" s="39"/>
      <c r="H27" s="51"/>
      <c r="I27" s="52"/>
      <c r="J27" s="50"/>
    </row>
    <row r="28" spans="1:10" ht="48" customHeight="1" x14ac:dyDescent="0.3">
      <c r="A28" s="22"/>
      <c r="B28" s="56"/>
      <c r="C28" s="52"/>
      <c r="D28" s="52"/>
      <c r="E28" s="52"/>
      <c r="F28" s="52"/>
      <c r="G28" s="39"/>
      <c r="H28" s="51"/>
      <c r="I28" s="52"/>
      <c r="J28" s="50"/>
    </row>
    <row r="29" spans="1:10" ht="48" customHeight="1" x14ac:dyDescent="0.3">
      <c r="A29" s="22"/>
      <c r="B29" s="56"/>
      <c r="C29" s="52"/>
      <c r="D29" s="52"/>
      <c r="E29" s="52"/>
      <c r="F29" s="52"/>
      <c r="G29" s="39"/>
      <c r="H29" s="51"/>
      <c r="I29" s="52"/>
      <c r="J29" s="50"/>
    </row>
    <row r="30" spans="1:10" ht="48" customHeight="1" x14ac:dyDescent="0.3">
      <c r="A30" s="22"/>
      <c r="B30" s="56"/>
      <c r="C30" s="52"/>
      <c r="D30" s="52"/>
      <c r="E30" s="52"/>
      <c r="F30" s="52"/>
      <c r="G30" s="39"/>
      <c r="H30" s="51"/>
      <c r="I30" s="52"/>
      <c r="J30" s="50"/>
    </row>
    <row r="31" spans="1:10" ht="48" customHeight="1" x14ac:dyDescent="0.3">
      <c r="A31" s="22"/>
      <c r="B31" s="56"/>
      <c r="C31" s="52"/>
      <c r="D31" s="52"/>
      <c r="E31" s="52"/>
      <c r="F31" s="52"/>
      <c r="G31" s="39"/>
      <c r="H31" s="51"/>
      <c r="I31" s="52"/>
      <c r="J31" s="50"/>
    </row>
    <row r="32" spans="1:10" ht="49.2" customHeight="1" thickBot="1" x14ac:dyDescent="0.35">
      <c r="A32" s="23"/>
      <c r="B32" s="67"/>
      <c r="C32" s="68"/>
      <c r="D32" s="68"/>
      <c r="E32" s="68"/>
      <c r="F32" s="68"/>
      <c r="G32" s="69"/>
      <c r="H32" s="70"/>
      <c r="I32" s="71"/>
      <c r="J32" s="72"/>
    </row>
    <row r="34" spans="1:10" ht="102" customHeight="1" x14ac:dyDescent="0.3">
      <c r="A34" s="64" t="s">
        <v>140</v>
      </c>
      <c r="B34" s="31"/>
      <c r="C34" s="31"/>
      <c r="D34" s="31"/>
      <c r="E34" s="31"/>
      <c r="F34" s="31"/>
      <c r="G34" s="31"/>
      <c r="H34" s="31"/>
      <c r="I34" s="31"/>
      <c r="J34" s="31"/>
    </row>
    <row r="37" spans="1:10" x14ac:dyDescent="0.3">
      <c r="A37" s="63" t="s">
        <v>141</v>
      </c>
      <c r="B37" s="31"/>
      <c r="C37" s="31"/>
      <c r="D37" s="31"/>
      <c r="E37" s="65" t="s">
        <v>158</v>
      </c>
      <c r="F37" s="31"/>
      <c r="G37" s="31"/>
      <c r="H37" s="31"/>
      <c r="I37" s="31"/>
      <c r="J37" s="31"/>
    </row>
    <row r="39" spans="1:10" x14ac:dyDescent="0.3">
      <c r="A39" s="63" t="s">
        <v>142</v>
      </c>
      <c r="B39" s="31"/>
      <c r="C39" s="31"/>
      <c r="D39" s="31"/>
      <c r="E39" s="65" t="s">
        <v>150</v>
      </c>
      <c r="F39" s="31"/>
      <c r="G39" s="31"/>
      <c r="H39" s="31"/>
      <c r="I39" s="31"/>
      <c r="J39" s="31"/>
    </row>
    <row r="86" spans="1:1" ht="15.6" x14ac:dyDescent="0.3">
      <c r="A86" t="s">
        <v>143</v>
      </c>
    </row>
  </sheetData>
  <mergeCells count="65">
    <mergeCell ref="C5:E5"/>
    <mergeCell ref="H27:J27"/>
    <mergeCell ref="H31:J31"/>
    <mergeCell ref="B24:G24"/>
    <mergeCell ref="H24:J24"/>
    <mergeCell ref="I14:J14"/>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19:J19"/>
    <mergeCell ref="F13:H13"/>
    <mergeCell ref="B28:G28"/>
    <mergeCell ref="H22:J22"/>
    <mergeCell ref="B25:G25"/>
    <mergeCell ref="I12:J12"/>
    <mergeCell ref="B26:G26"/>
    <mergeCell ref="F14:H14"/>
    <mergeCell ref="A39:D39"/>
    <mergeCell ref="C15:E15"/>
    <mergeCell ref="A17:J17"/>
    <mergeCell ref="A37:D37"/>
    <mergeCell ref="B31:G31"/>
    <mergeCell ref="E37:J37"/>
    <mergeCell ref="A14:B14"/>
    <mergeCell ref="A15:B15"/>
    <mergeCell ref="E39:J39"/>
    <mergeCell ref="A34:J34"/>
    <mergeCell ref="B32:G32"/>
    <mergeCell ref="H32:J32"/>
    <mergeCell ref="H21:J21"/>
    <mergeCell ref="I8:J8"/>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2025-05-05T16:59:46Z</dcterms:modified>
</cp:coreProperties>
</file>