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pasiūlymai\2025 m\Reagentų ir vienkartinių priemonių patologiniams tyrimas\Mediq Lietuva\"/>
    </mc:Choice>
  </mc:AlternateContent>
  <bookViews>
    <workbookView xWindow="0" yWindow="0" windowWidth="28800" windowHeight="1218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7" i="1" l="1"/>
  <c r="F345" i="1"/>
  <c r="G346" i="1"/>
  <c r="G335" i="1"/>
  <c r="F333" i="1"/>
  <c r="G334" i="1"/>
  <c r="G323" i="1"/>
  <c r="F321" i="1"/>
  <c r="G322" i="1"/>
  <c r="G311" i="1"/>
  <c r="G310" i="1"/>
  <c r="F309" i="1"/>
  <c r="F310" i="1"/>
  <c r="F311" i="1"/>
  <c r="F312" i="1"/>
  <c r="G299" i="1"/>
  <c r="F297" i="1"/>
  <c r="G298" i="1"/>
  <c r="G287" i="1"/>
  <c r="F285" i="1"/>
  <c r="G286" i="1"/>
  <c r="G275" i="1"/>
  <c r="F274" i="1"/>
  <c r="F275" i="1"/>
  <c r="F276" i="1"/>
  <c r="F273" i="1"/>
  <c r="G274" i="1"/>
  <c r="G263" i="1"/>
  <c r="G262" i="1"/>
  <c r="F261" i="1"/>
  <c r="F262" i="1"/>
  <c r="F263" i="1"/>
  <c r="F264" i="1"/>
  <c r="G251" i="1"/>
  <c r="F249" i="1"/>
  <c r="G250" i="1"/>
  <c r="G239" i="1"/>
  <c r="F237" i="1"/>
  <c r="G238" i="1"/>
  <c r="G227" i="1"/>
  <c r="G226" i="1"/>
  <c r="F226" i="1"/>
  <c r="F227" i="1"/>
  <c r="F228" i="1"/>
  <c r="F225" i="1"/>
  <c r="G215" i="1"/>
  <c r="F213" i="1"/>
  <c r="F214" i="1"/>
  <c r="F215" i="1"/>
  <c r="F216" i="1"/>
  <c r="G203" i="1"/>
  <c r="G202" i="1"/>
  <c r="F202" i="1"/>
  <c r="F203" i="1"/>
  <c r="F204" i="1"/>
  <c r="F201" i="1"/>
  <c r="F200" i="1"/>
  <c r="F199" i="1"/>
  <c r="F198" i="1"/>
  <c r="G188" i="1"/>
  <c r="F186" i="1"/>
  <c r="F187" i="1"/>
  <c r="F188" i="1"/>
  <c r="F189" i="1"/>
  <c r="G176" i="1"/>
  <c r="F174" i="1"/>
  <c r="F175" i="1"/>
  <c r="F176" i="1"/>
  <c r="F177" i="1"/>
  <c r="G164" i="1"/>
  <c r="F162" i="1"/>
  <c r="G163" i="1"/>
  <c r="G152" i="1"/>
  <c r="G151" i="1"/>
  <c r="F151" i="1"/>
  <c r="F152" i="1"/>
  <c r="F153" i="1"/>
  <c r="F150" i="1"/>
  <c r="F149" i="1"/>
  <c r="G139" i="1"/>
  <c r="F137" i="1"/>
  <c r="G138" i="1"/>
  <c r="G127" i="1"/>
  <c r="F125" i="1"/>
  <c r="G126" i="1"/>
  <c r="G115" i="1"/>
  <c r="F113" i="1"/>
  <c r="G114" i="1"/>
  <c r="G103" i="1"/>
  <c r="F101" i="1"/>
  <c r="G102" i="1"/>
  <c r="G91" i="1"/>
  <c r="F89" i="1"/>
  <c r="G90" i="1"/>
  <c r="G79" i="1"/>
  <c r="F77" i="1"/>
  <c r="F76" i="1"/>
  <c r="F78" i="1"/>
  <c r="F79" i="1"/>
  <c r="F80" i="1"/>
  <c r="G66" i="1"/>
  <c r="F64" i="1"/>
  <c r="F65" i="1"/>
  <c r="F66" i="1"/>
  <c r="F67" i="1"/>
  <c r="F63" i="1"/>
  <c r="G53" i="1"/>
  <c r="F51" i="1"/>
  <c r="F50" i="1"/>
  <c r="G40" i="1"/>
  <c r="F38" i="1"/>
  <c r="F37" i="1"/>
  <c r="G39" i="1"/>
  <c r="G21" i="1"/>
  <c r="F322" i="1"/>
  <c r="F323" i="1"/>
  <c r="F324" i="1"/>
  <c r="G214" i="1"/>
  <c r="G187" i="1"/>
  <c r="F126" i="1"/>
  <c r="F127" i="1"/>
  <c r="F128" i="1"/>
  <c r="F102" i="1"/>
  <c r="F103" i="1"/>
  <c r="F104" i="1"/>
  <c r="G78" i="1"/>
  <c r="G52" i="1"/>
  <c r="F39" i="1"/>
  <c r="F40" i="1"/>
  <c r="F41" i="1"/>
  <c r="F90" i="1"/>
  <c r="F91" i="1"/>
  <c r="F92" i="1"/>
  <c r="F138" i="1"/>
  <c r="F139" i="1"/>
  <c r="F140" i="1"/>
  <c r="F250" i="1"/>
  <c r="F251" i="1"/>
  <c r="F252" i="1"/>
  <c r="F298" i="1"/>
  <c r="F299" i="1"/>
  <c r="F300" i="1"/>
  <c r="F346" i="1"/>
  <c r="F347" i="1"/>
  <c r="F348" i="1"/>
  <c r="G65" i="1"/>
  <c r="F114" i="1"/>
  <c r="F115" i="1"/>
  <c r="F116" i="1"/>
  <c r="G175" i="1"/>
  <c r="F238" i="1"/>
  <c r="F239" i="1"/>
  <c r="F240" i="1"/>
  <c r="F286" i="1"/>
  <c r="F287" i="1"/>
  <c r="F288" i="1"/>
  <c r="F334" i="1"/>
  <c r="F335" i="1"/>
  <c r="F336" i="1"/>
  <c r="F52" i="1"/>
  <c r="F53" i="1"/>
  <c r="F54" i="1"/>
  <c r="F163" i="1"/>
  <c r="F164" i="1"/>
  <c r="F165" i="1"/>
</calcChain>
</file>

<file path=xl/sharedStrings.xml><?xml version="1.0" encoding="utf-8"?>
<sst xmlns="http://schemas.openxmlformats.org/spreadsheetml/2006/main" count="588" uniqueCount="231">
  <si>
    <t>PIRKIMO SĄLYGŲ PRIEDAS "PASIŪLYMO FORMA"</t>
  </si>
  <si>
    <t>REAGENTAI IR VIENKARTINĖS PRIEMONĖS PATOLOGINIAMS TYRIMAMS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</si>
  <si>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</si>
  <si>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</si>
  <si>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</si>
  <si>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</si>
  <si>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</si>
  <si>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</si>
  <si>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</si>
  <si>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</si>
  <si>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</si>
  <si>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</si>
  <si>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</si>
  <si>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</si>
  <si>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</si>
  <si>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</si>
  <si>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</si>
  <si>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</si>
  <si>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</si>
  <si>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</si>
  <si>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</si>
  <si>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</si>
  <si>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</si>
  <si>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</si>
  <si>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</si>
  <si>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</si>
  <si>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</si>
  <si>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OBJEKTYVINIAI STIKLELIAI</t>
  </si>
  <si>
    <t>Tiekėjo pasiūlymas:</t>
  </si>
  <si>
    <t>Nr.</t>
  </si>
  <si>
    <t>Pavadinimas</t>
  </si>
  <si>
    <t>Kiekis</t>
  </si>
  <si>
    <t>Mato vienetas</t>
  </si>
  <si>
    <t>Kaina be PVM, Eur</t>
  </si>
  <si>
    <t>Suma be PVM, Eur</t>
  </si>
  <si>
    <t>Gamintojas, modelis</t>
  </si>
  <si>
    <t>1.</t>
  </si>
  <si>
    <t>Objektyviniai stikleliai</t>
  </si>
  <si>
    <t>1.1.</t>
  </si>
  <si>
    <t>vnt.</t>
  </si>
  <si>
    <t>1.2.</t>
  </si>
  <si>
    <t>Objektyviniai stikleliai padengti polilizinu su elektrostatiniu krūviu</t>
  </si>
  <si>
    <t>Suma be PVM</t>
  </si>
  <si>
    <t>Taikomas PVM dydis (%)</t>
  </si>
  <si>
    <t>PVM suma</t>
  </si>
  <si>
    <t>Suma su PVM</t>
  </si>
  <si>
    <t>2. DALIS</t>
  </si>
  <si>
    <t>DENGIAMIEJI STIKLELIAI</t>
  </si>
  <si>
    <t>2.</t>
  </si>
  <si>
    <t>Dengiamieji stikleliai</t>
  </si>
  <si>
    <t>2.1.</t>
  </si>
  <si>
    <t>Dengiamieji stikleliai 24x50 mm</t>
  </si>
  <si>
    <t>2.2.</t>
  </si>
  <si>
    <t>Dengiamieji stikleliai 24x60 mm</t>
  </si>
  <si>
    <t>3. DALIS</t>
  </si>
  <si>
    <t>HISTOLOGINIAI AŠMENYS</t>
  </si>
  <si>
    <t>3.</t>
  </si>
  <si>
    <t>3.1.</t>
  </si>
  <si>
    <t>Histologiniai ašmenys S35</t>
  </si>
  <si>
    <t>3.2.</t>
  </si>
  <si>
    <t>Histologiniai ašmenys N35</t>
  </si>
  <si>
    <t>4. DALIS</t>
  </si>
  <si>
    <t>HISTOLOGINĖS KASETĖS</t>
  </si>
  <si>
    <t>4.</t>
  </si>
  <si>
    <t>4.1.</t>
  </si>
  <si>
    <t>Histologinės kasetės su dangteliais baltos</t>
  </si>
  <si>
    <t>4.2.</t>
  </si>
  <si>
    <t>Histologinės kasetės su dangteliais žalios</t>
  </si>
  <si>
    <t>5. DALIS</t>
  </si>
  <si>
    <t>BIOPSINĖS KEMPINĖLĖS</t>
  </si>
  <si>
    <t>5.</t>
  </si>
  <si>
    <t>5.1.</t>
  </si>
  <si>
    <t>Biopsinės kempinėlės</t>
  </si>
  <si>
    <t>6. DALIS</t>
  </si>
  <si>
    <t>FORMALINAS</t>
  </si>
  <si>
    <t>6.</t>
  </si>
  <si>
    <t>6.1.</t>
  </si>
  <si>
    <t>Formalinas</t>
  </si>
  <si>
    <t>L</t>
  </si>
  <si>
    <t>7. DALIS</t>
  </si>
  <si>
    <t>IZOPROPANOLIS</t>
  </si>
  <si>
    <t>7.</t>
  </si>
  <si>
    <t>Izopropanolis</t>
  </si>
  <si>
    <t>7.1.</t>
  </si>
  <si>
    <t>8. DALIS</t>
  </si>
  <si>
    <t>KSILENAS</t>
  </si>
  <si>
    <t>8.</t>
  </si>
  <si>
    <t>8.1.</t>
  </si>
  <si>
    <t>Ksilenas</t>
  </si>
  <si>
    <t>9. DALIS</t>
  </si>
  <si>
    <t>PARAFINAS</t>
  </si>
  <si>
    <t>9.</t>
  </si>
  <si>
    <t>9.1.</t>
  </si>
  <si>
    <t>Parafinas histologijai</t>
  </si>
  <si>
    <t>kg</t>
  </si>
  <si>
    <t>10. DALIS</t>
  </si>
  <si>
    <t>AUDINIŲ DEKALCINATAS</t>
  </si>
  <si>
    <t>10.</t>
  </si>
  <si>
    <t>10.1.</t>
  </si>
  <si>
    <t>Audinių dekalcinatas stiprių mineralinių rūgščių pagrindu</t>
  </si>
  <si>
    <t>10.2.</t>
  </si>
  <si>
    <t>Audinių dekalcinatas organinių rūgščių pagrindu</t>
  </si>
  <si>
    <t>11. DALIS</t>
  </si>
  <si>
    <t>OBJEKTYVINIŲ STIKLELIŲ DENGIMO SKYSTIS</t>
  </si>
  <si>
    <t>11.</t>
  </si>
  <si>
    <t>11.1.</t>
  </si>
  <si>
    <t>Objektyvinių stiklelių dengimo skystis</t>
  </si>
  <si>
    <t>12. DALIS</t>
  </si>
  <si>
    <t>KRIOSTATINIS UŽPILAS</t>
  </si>
  <si>
    <t>12.</t>
  </si>
  <si>
    <t>12.1.</t>
  </si>
  <si>
    <t>Kriostatinis užpilas</t>
  </si>
  <si>
    <t>ml</t>
  </si>
  <si>
    <t>13. DALIS</t>
  </si>
  <si>
    <t>LEDINĖ ACTO RŪGŠTIS</t>
  </si>
  <si>
    <t>13.</t>
  </si>
  <si>
    <t>13.1.</t>
  </si>
  <si>
    <t>Ledinė acto rūgštis</t>
  </si>
  <si>
    <t>14. DALIS</t>
  </si>
  <si>
    <t>REAGENTAI DAŽYMUI HEMATOKSILINO - EOZINO BŪDU</t>
  </si>
  <si>
    <t>14.</t>
  </si>
  <si>
    <t>14.1.</t>
  </si>
  <si>
    <t>Hematoksilino dažai</t>
  </si>
  <si>
    <t>kompl.</t>
  </si>
  <si>
    <t>14.2.</t>
  </si>
  <si>
    <t>Eozino dažai</t>
  </si>
  <si>
    <t>14.3.</t>
  </si>
  <si>
    <t>Skaidrinimo reagentas</t>
  </si>
  <si>
    <t>14.4.</t>
  </si>
  <si>
    <t>Melsvinimo reagentas</t>
  </si>
  <si>
    <t>15. DALIS</t>
  </si>
  <si>
    <t>ŠIFO REAGENTAS</t>
  </si>
  <si>
    <t>15.</t>
  </si>
  <si>
    <t>15.1.</t>
  </si>
  <si>
    <t>Šifo reagentas</t>
  </si>
  <si>
    <t>16. DALIS</t>
  </si>
  <si>
    <t>PERJODINĖ RŪGŠTIS</t>
  </si>
  <si>
    <t>16.</t>
  </si>
  <si>
    <t>Perjodinė rūgštis</t>
  </si>
  <si>
    <t>16.1.</t>
  </si>
  <si>
    <t>g</t>
  </si>
  <si>
    <t>17. DALIS</t>
  </si>
  <si>
    <t>ALCIANO MĖLIS</t>
  </si>
  <si>
    <t>17.</t>
  </si>
  <si>
    <t>17.1.</t>
  </si>
  <si>
    <t>Alciano mėlis 8 GX</t>
  </si>
  <si>
    <t>18. DALIS</t>
  </si>
  <si>
    <t>GIEMSA DAŽAI</t>
  </si>
  <si>
    <t>18.</t>
  </si>
  <si>
    <t>18.1.</t>
  </si>
  <si>
    <t>Giemsa dažai histologijai</t>
  </si>
  <si>
    <t>19. DALIS</t>
  </si>
  <si>
    <t>MUCIKARMINO DAŽAI</t>
  </si>
  <si>
    <t>19.</t>
  </si>
  <si>
    <t>19.1.</t>
  </si>
  <si>
    <t>Mucikarmino dažai</t>
  </si>
  <si>
    <t>20. DALIS</t>
  </si>
  <si>
    <t>MASSON - GOLDNER DAŽYMO RINKINYS</t>
  </si>
  <si>
    <t>20.</t>
  </si>
  <si>
    <t>20.1.</t>
  </si>
  <si>
    <t>Masson - Goldner dažymo rinkinys</t>
  </si>
  <si>
    <t>21. DALIS</t>
  </si>
  <si>
    <t>DAŽYMO RINKINYS GELEŽIES PIGMENTUI NUSTATYTI</t>
  </si>
  <si>
    <t>21.</t>
  </si>
  <si>
    <t>21.1.</t>
  </si>
  <si>
    <t>Dažymo rinkinys geležies pigmentui nustatyti</t>
  </si>
  <si>
    <t>22. DALIS</t>
  </si>
  <si>
    <t>ALCIANO MĖLIO - PAS DAŽYMO RINKINYS</t>
  </si>
  <si>
    <t>22.</t>
  </si>
  <si>
    <t>Alciano mėlio - PAS dažymo rinkinys</t>
  </si>
  <si>
    <t>22.1.</t>
  </si>
  <si>
    <t>23. DALIS</t>
  </si>
  <si>
    <t>RETIKULINO SIDABRAVIMO PAGAL GORDON - SWEET RINKINYS</t>
  </si>
  <si>
    <t>23.</t>
  </si>
  <si>
    <t>23.1.</t>
  </si>
  <si>
    <t>Retikulino sidabravimo pagal Gordon - Sweet rinkinys</t>
  </si>
  <si>
    <t>24. DALIS</t>
  </si>
  <si>
    <t>PAPANICOLAU DAŽYMO RINKINYS</t>
  </si>
  <si>
    <t>24.</t>
  </si>
  <si>
    <t>24.1.</t>
  </si>
  <si>
    <t>Papanicolau dažymo rinkinys</t>
  </si>
  <si>
    <t>25. DALIS</t>
  </si>
  <si>
    <t>MAY - GRUNWALD - GIEMSA DAŽYMO RINKINYS</t>
  </si>
  <si>
    <t>25.</t>
  </si>
  <si>
    <t>25.1.</t>
  </si>
  <si>
    <t>May - Grunwald - Giemsa dažymo rinkinys</t>
  </si>
  <si>
    <t>26. DALIS</t>
  </si>
  <si>
    <t>FOSFATINIO BUFERIO TABLETĖS</t>
  </si>
  <si>
    <t>26.</t>
  </si>
  <si>
    <t>26.1.</t>
  </si>
  <si>
    <t>Fosfatinio buferio tabletės pH 7,2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</si>
  <si>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</si>
  <si>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</si>
  <si>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</si>
  <si>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</si>
  <si>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</si>
  <si>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</si>
  <si>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</si>
  <si>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</si>
  <si>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</si>
  <si>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</si>
  <si>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</si>
  <si>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</si>
  <si>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</si>
  <si>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</si>
  <si>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</si>
  <si>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</si>
  <si>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</si>
  <si>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</si>
  <si>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</si>
  <si>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</si>
  <si>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9161-1 2025-02-18 12:59:42</t>
  </si>
  <si>
    <t>0535  Stikl.dengiamieji 24x60mm Kaltek N100</t>
  </si>
  <si>
    <t xml:space="preserve"> 0534  Stikl.dengiamieji 24x50mm Kaltek N100</t>
  </si>
  <si>
    <t>Feather, Histologiniai ašmenys S35 M10/8010002, N50</t>
  </si>
  <si>
    <t>Feather, Histologiniai ašmenys N35 *Feather, 50vnt</t>
  </si>
  <si>
    <t>LP Italiana, Biopsinė kasetė balta su dangteliu LP191022 250vnt</t>
  </si>
  <si>
    <t>LP Italiana, Biopsinė kasetė žalia su dangteliu LP/191024/250vn</t>
  </si>
  <si>
    <t>Biopsinė kempinėlė /0679/ Kaltek N1000</t>
  </si>
  <si>
    <t>J.T.Baker, Formaldehyde 10% phosp. buffer /3933.9020/ 20l</t>
  </si>
  <si>
    <t>J.T. Baker, Propan-2-ol, Baker, 3412.9025, 25L</t>
  </si>
  <si>
    <t>J.T. Baker, Xylene histolograde Baker, 3410.9025, 25L</t>
  </si>
  <si>
    <t>DiaPath, D0053 MicroDec, EDTA-based 1000 ml</t>
  </si>
  <si>
    <t>DiaPath, D0063 MicroDec Fast 100 ml</t>
  </si>
  <si>
    <t>Marienfeld, Mounting Med. 500ml Histofluid 6900002</t>
  </si>
  <si>
    <t>Terpė įliejimo šaldytų audinių 125ml/0782/,1vnt.</t>
  </si>
  <si>
    <t>DiaPath, C0452  Giemsa acc. Pappenheim 500ml</t>
  </si>
  <si>
    <t>DiaPath, CP503  Cytopath Papanicolaou Harris hematoxylin 1L, CP703  Cytopath Papanicolaou EA50 1L, CP603  Cytopath Papanicolaou OG6 1L</t>
  </si>
  <si>
    <t xml:space="preserve">DiaPath, 010802 May - Grunwald Giemsa for smears kit </t>
  </si>
  <si>
    <t>DiaPath, C0622  Schiff reagent acc. Hotchkiss – McManus 500ml</t>
  </si>
  <si>
    <t>DiaPath, 030980 Diawax 56-58°C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</si>
</sst>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48"/>
  <sheetViews>
    <sheetView tabSelected="1" zoomScale="60" zoomScaleNormal="60" workbookViewId="0">
      <selection activeCell="G144" sqref="G14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90000</v>
      </c>
      <c r="D37" s="17" t="s">
        <v>39</v>
      </c>
      <c r="E37" s="18"/>
      <c r="F37" s="17" t="str">
        <f>IF(ISBLANK(E37),"", PRODUCT(C37,E37))</f>
        <v/>
      </c>
      <c r="G37" s="19"/>
    </row>
    <row r="38" spans="1:7" x14ac:dyDescent="0.25">
      <c r="A38" s="17" t="s">
        <v>40</v>
      </c>
      <c r="B38" s="17" t="s">
        <v>41</v>
      </c>
      <c r="C38" s="17">
        <v>3000</v>
      </c>
      <c r="D38" s="17" t="s">
        <v>39</v>
      </c>
      <c r="E38" s="18"/>
      <c r="F38" s="17" t="str">
        <f>IF(ISBLANK(E38),"", PRODUCT(C38,E38))</f>
        <v/>
      </c>
      <c r="G38" s="19"/>
    </row>
    <row r="39" spans="1:7" x14ac:dyDescent="0.25">
      <c r="E39" s="16" t="s">
        <v>42</v>
      </c>
      <c r="F39" s="16" t="str">
        <f>IF((SUMPRODUCT(--(F37:F38=""))&gt;0), "", ROUND(SUM(F37:F38),2))</f>
        <v/>
      </c>
      <c r="G39" s="14" t="str">
        <f>IF((SUMPRODUCT(--(F37:F38=""))&gt;0), "Neužpildytos visų objektų kainos", "")</f>
        <v>Neužpildytos visų objektų kainos</v>
      </c>
    </row>
    <row r="40" spans="1:7" x14ac:dyDescent="0.25">
      <c r="C40" s="16" t="s">
        <v>43</v>
      </c>
      <c r="D40" s="19"/>
      <c r="E40" s="16" t="s">
        <v>44</v>
      </c>
      <c r="F40" s="16" t="str">
        <f>IF(OR(F39="",D40=""),"", ROUND(PRODUCT(D40,F39)/100,2))</f>
        <v/>
      </c>
      <c r="G40" s="14" t="str">
        <f>IF(D40="", "Nurodykite taikomą PVM dydį", "")</f>
        <v>Nurodykite taikomą PVM dydį</v>
      </c>
    </row>
    <row r="41" spans="1:7" x14ac:dyDescent="0.25">
      <c r="E41" s="16" t="s">
        <v>45</v>
      </c>
      <c r="F41" s="16">
        <f>IF(ISBLANK(F40), "", ROUND(SUM(F39:F40),2))</f>
        <v>0</v>
      </c>
    </row>
    <row r="45" spans="1:7" x14ac:dyDescent="0.25">
      <c r="A45" s="12" t="s">
        <v>46</v>
      </c>
      <c r="B45" s="12" t="s">
        <v>47</v>
      </c>
    </row>
    <row r="47" spans="1:7" x14ac:dyDescent="0.25">
      <c r="A47" s="12" t="s">
        <v>28</v>
      </c>
    </row>
    <row r="48" spans="1:7" x14ac:dyDescent="0.25">
      <c r="A48" s="16" t="s">
        <v>29</v>
      </c>
      <c r="B48" s="16" t="s">
        <v>30</v>
      </c>
      <c r="C48" s="16" t="s">
        <v>31</v>
      </c>
      <c r="D48" s="16" t="s">
        <v>32</v>
      </c>
      <c r="E48" s="16" t="s">
        <v>33</v>
      </c>
      <c r="F48" s="16" t="s">
        <v>34</v>
      </c>
      <c r="G48" s="16" t="s">
        <v>35</v>
      </c>
    </row>
    <row r="49" spans="1:7" x14ac:dyDescent="0.25">
      <c r="A49" s="16" t="s">
        <v>48</v>
      </c>
      <c r="B49" s="16" t="s">
        <v>49</v>
      </c>
      <c r="C49" s="17"/>
      <c r="D49" s="17"/>
      <c r="E49" s="17"/>
      <c r="F49" s="17"/>
      <c r="G49" s="17"/>
    </row>
    <row r="50" spans="1:7" x14ac:dyDescent="0.25">
      <c r="A50" s="17" t="s">
        <v>50</v>
      </c>
      <c r="B50" s="17" t="s">
        <v>51</v>
      </c>
      <c r="C50" s="17">
        <v>40000</v>
      </c>
      <c r="D50" s="17" t="s">
        <v>39</v>
      </c>
      <c r="E50" s="18">
        <v>1.95E-2</v>
      </c>
      <c r="F50" s="17">
        <f>IF(ISBLANK(E50),"", PRODUCT(C50,E50))</f>
        <v>780</v>
      </c>
      <c r="G50" s="19" t="s">
        <v>213</v>
      </c>
    </row>
    <row r="51" spans="1:7" x14ac:dyDescent="0.25">
      <c r="A51" s="17" t="s">
        <v>52</v>
      </c>
      <c r="B51" s="17" t="s">
        <v>53</v>
      </c>
      <c r="C51" s="17">
        <v>50000</v>
      </c>
      <c r="D51" s="17" t="s">
        <v>39</v>
      </c>
      <c r="E51" s="18">
        <v>2.1100000000000001E-2</v>
      </c>
      <c r="F51" s="17">
        <f>IF(ISBLANK(E51),"", PRODUCT(C51,E51))</f>
        <v>1055</v>
      </c>
      <c r="G51" s="19" t="s">
        <v>212</v>
      </c>
    </row>
    <row r="52" spans="1:7" x14ac:dyDescent="0.25">
      <c r="E52" s="16" t="s">
        <v>42</v>
      </c>
      <c r="F52" s="16">
        <f>IF((SUMPRODUCT(--(F50:F51=""))&gt;0), "", ROUND(SUM(F50:F51),2))</f>
        <v>1835</v>
      </c>
      <c r="G52" s="14" t="str">
        <f>IF((SUMPRODUCT(--(F50:F51=""))&gt;0), "Neužpildytos visų objektų kainos", "")</f>
        <v/>
      </c>
    </row>
    <row r="53" spans="1:7" x14ac:dyDescent="0.25">
      <c r="C53" s="16" t="s">
        <v>43</v>
      </c>
      <c r="D53" s="19">
        <v>5</v>
      </c>
      <c r="E53" s="16" t="s">
        <v>44</v>
      </c>
      <c r="F53" s="16">
        <f>IF(OR(F52="",D53=""),"", ROUND(PRODUCT(D53,F52)/100,2))</f>
        <v>91.75</v>
      </c>
      <c r="G53" s="14" t="str">
        <f>IF(D53="", "Nurodykite taikomą PVM dydį", "")</f>
        <v/>
      </c>
    </row>
    <row r="54" spans="1:7" x14ac:dyDescent="0.25">
      <c r="E54" s="16" t="s">
        <v>45</v>
      </c>
      <c r="F54" s="16">
        <f>IF(ISBLANK(F53), "", ROUND(SUM(F52:F53),2))</f>
        <v>1926.75</v>
      </c>
    </row>
    <row r="58" spans="1:7" x14ac:dyDescent="0.25">
      <c r="A58" s="12" t="s">
        <v>54</v>
      </c>
      <c r="B58" s="12" t="s">
        <v>55</v>
      </c>
    </row>
    <row r="60" spans="1:7" x14ac:dyDescent="0.25">
      <c r="A60" s="12" t="s">
        <v>28</v>
      </c>
    </row>
    <row r="61" spans="1:7" x14ac:dyDescent="0.25">
      <c r="A61" s="16" t="s">
        <v>29</v>
      </c>
      <c r="B61" s="16" t="s">
        <v>30</v>
      </c>
      <c r="C61" s="16" t="s">
        <v>31</v>
      </c>
      <c r="D61" s="16" t="s">
        <v>32</v>
      </c>
      <c r="E61" s="16" t="s">
        <v>33</v>
      </c>
      <c r="F61" s="16" t="s">
        <v>34</v>
      </c>
      <c r="G61" s="16" t="s">
        <v>35</v>
      </c>
    </row>
    <row r="62" spans="1:7" x14ac:dyDescent="0.25">
      <c r="A62" s="16" t="s">
        <v>56</v>
      </c>
      <c r="B62" s="16" t="s">
        <v>55</v>
      </c>
      <c r="C62" s="17"/>
      <c r="D62" s="17"/>
      <c r="E62" s="17"/>
      <c r="F62" s="17"/>
      <c r="G62" s="17"/>
    </row>
    <row r="63" spans="1:7" x14ac:dyDescent="0.25">
      <c r="A63" s="17" t="s">
        <v>57</v>
      </c>
      <c r="B63" s="17" t="s">
        <v>58</v>
      </c>
      <c r="C63" s="17">
        <v>4000</v>
      </c>
      <c r="D63" s="17" t="s">
        <v>39</v>
      </c>
      <c r="E63" s="18">
        <v>0.9</v>
      </c>
      <c r="F63" s="17">
        <f>IF(ISBLANK(E63),"", PRODUCT(C63,E63))</f>
        <v>3600</v>
      </c>
      <c r="G63" s="19" t="s">
        <v>214</v>
      </c>
    </row>
    <row r="64" spans="1:7" x14ac:dyDescent="0.25">
      <c r="A64" s="17" t="s">
        <v>59</v>
      </c>
      <c r="B64" s="17" t="s">
        <v>60</v>
      </c>
      <c r="C64" s="17">
        <v>100</v>
      </c>
      <c r="D64" s="17" t="s">
        <v>39</v>
      </c>
      <c r="E64" s="18">
        <v>0.9</v>
      </c>
      <c r="F64" s="17">
        <f>IF(ISBLANK(E64),"", PRODUCT(C64,E64))</f>
        <v>90</v>
      </c>
      <c r="G64" s="19" t="s">
        <v>215</v>
      </c>
    </row>
    <row r="65" spans="1:7" x14ac:dyDescent="0.25">
      <c r="E65" s="16" t="s">
        <v>42</v>
      </c>
      <c r="F65" s="16">
        <f>IF((SUMPRODUCT(--(F63:F64=""))&gt;0), "", ROUND(SUM(F63:F64),2))</f>
        <v>3690</v>
      </c>
      <c r="G65" s="14" t="str">
        <f>IF((SUMPRODUCT(--(F63:F64=""))&gt;0), "Neužpildytos visų objektų kainos", "")</f>
        <v/>
      </c>
    </row>
    <row r="66" spans="1:7" x14ac:dyDescent="0.25">
      <c r="C66" s="16" t="s">
        <v>43</v>
      </c>
      <c r="D66" s="19">
        <v>5</v>
      </c>
      <c r="E66" s="16" t="s">
        <v>44</v>
      </c>
      <c r="F66" s="16">
        <f>IF(OR(F65="",D66=""),"", ROUND(PRODUCT(D66,F65)/100,2))</f>
        <v>184.5</v>
      </c>
      <c r="G66" s="14" t="str">
        <f>IF(D66="", "Nurodykite taikomą PVM dydį", "")</f>
        <v/>
      </c>
    </row>
    <row r="67" spans="1:7" x14ac:dyDescent="0.25">
      <c r="E67" s="16" t="s">
        <v>45</v>
      </c>
      <c r="F67" s="16">
        <f>IF(ISBLANK(F66), "", ROUND(SUM(F65:F66),2))</f>
        <v>3874.5</v>
      </c>
    </row>
    <row r="71" spans="1:7" x14ac:dyDescent="0.25">
      <c r="A71" s="12" t="s">
        <v>61</v>
      </c>
      <c r="B71" s="12" t="s">
        <v>62</v>
      </c>
    </row>
    <row r="73" spans="1:7" x14ac:dyDescent="0.25">
      <c r="A73" s="12" t="s">
        <v>28</v>
      </c>
    </row>
    <row r="74" spans="1:7" x14ac:dyDescent="0.25">
      <c r="A74" s="16" t="s">
        <v>29</v>
      </c>
      <c r="B74" s="16" t="s">
        <v>30</v>
      </c>
      <c r="C74" s="16" t="s">
        <v>31</v>
      </c>
      <c r="D74" s="16" t="s">
        <v>32</v>
      </c>
      <c r="E74" s="16" t="s">
        <v>33</v>
      </c>
      <c r="F74" s="16" t="s">
        <v>34</v>
      </c>
      <c r="G74" s="16" t="s">
        <v>35</v>
      </c>
    </row>
    <row r="75" spans="1:7" x14ac:dyDescent="0.25">
      <c r="A75" s="16" t="s">
        <v>63</v>
      </c>
      <c r="B75" s="16" t="s">
        <v>62</v>
      </c>
      <c r="C75" s="17"/>
      <c r="D75" s="17"/>
      <c r="E75" s="17"/>
      <c r="F75" s="17"/>
      <c r="G75" s="17"/>
    </row>
    <row r="76" spans="1:7" x14ac:dyDescent="0.25">
      <c r="A76" s="17" t="s">
        <v>64</v>
      </c>
      <c r="B76" s="17" t="s">
        <v>65</v>
      </c>
      <c r="C76" s="17">
        <v>85000</v>
      </c>
      <c r="D76" s="17" t="s">
        <v>39</v>
      </c>
      <c r="E76" s="18">
        <v>0.06</v>
      </c>
      <c r="F76" s="17">
        <f>IF(ISBLANK(E76),"", PRODUCT(C76,E76))</f>
        <v>5100</v>
      </c>
      <c r="G76" s="19" t="s">
        <v>216</v>
      </c>
    </row>
    <row r="77" spans="1:7" x14ac:dyDescent="0.25">
      <c r="A77" s="17" t="s">
        <v>66</v>
      </c>
      <c r="B77" s="17" t="s">
        <v>67</v>
      </c>
      <c r="C77" s="17">
        <v>3000</v>
      </c>
      <c r="D77" s="17" t="s">
        <v>39</v>
      </c>
      <c r="E77" s="18">
        <v>0.06</v>
      </c>
      <c r="F77" s="17">
        <f>IF(ISBLANK(E77),"", PRODUCT(C77,E77))</f>
        <v>180</v>
      </c>
      <c r="G77" s="19" t="s">
        <v>217</v>
      </c>
    </row>
    <row r="78" spans="1:7" x14ac:dyDescent="0.25">
      <c r="E78" s="16" t="s">
        <v>42</v>
      </c>
      <c r="F78" s="16">
        <f>IF((SUMPRODUCT(--(F76:F77=""))&gt;0), "", ROUND(SUM(F76:F77),2))</f>
        <v>5280</v>
      </c>
      <c r="G78" s="14" t="str">
        <f>IF((SUMPRODUCT(--(F76:F77=""))&gt;0), "Neužpildytos visų objektų kainos", "")</f>
        <v/>
      </c>
    </row>
    <row r="79" spans="1:7" x14ac:dyDescent="0.25">
      <c r="C79" s="16" t="s">
        <v>43</v>
      </c>
      <c r="D79" s="19">
        <v>5</v>
      </c>
      <c r="E79" s="16" t="s">
        <v>44</v>
      </c>
      <c r="F79" s="16">
        <f>IF(OR(F78="",D79=""),"", ROUND(PRODUCT(D79,F78)/100,2))</f>
        <v>264</v>
      </c>
      <c r="G79" s="14" t="str">
        <f>IF(D79="", "Nurodykite taikomą PVM dydį", "")</f>
        <v/>
      </c>
    </row>
    <row r="80" spans="1:7" x14ac:dyDescent="0.25">
      <c r="E80" s="16" t="s">
        <v>45</v>
      </c>
      <c r="F80" s="16">
        <f>IF(ISBLANK(F79), "", ROUND(SUM(F78:F79),2))</f>
        <v>5544</v>
      </c>
    </row>
    <row r="84" spans="1:7" x14ac:dyDescent="0.25">
      <c r="A84" s="12" t="s">
        <v>68</v>
      </c>
      <c r="B84" s="12" t="s">
        <v>69</v>
      </c>
    </row>
    <row r="86" spans="1:7" x14ac:dyDescent="0.25">
      <c r="A86" s="12" t="s">
        <v>28</v>
      </c>
    </row>
    <row r="87" spans="1:7" x14ac:dyDescent="0.25">
      <c r="A87" s="16" t="s">
        <v>29</v>
      </c>
      <c r="B87" s="16" t="s">
        <v>30</v>
      </c>
      <c r="C87" s="16" t="s">
        <v>31</v>
      </c>
      <c r="D87" s="16" t="s">
        <v>32</v>
      </c>
      <c r="E87" s="16" t="s">
        <v>33</v>
      </c>
      <c r="F87" s="16" t="s">
        <v>34</v>
      </c>
      <c r="G87" s="16" t="s">
        <v>35</v>
      </c>
    </row>
    <row r="88" spans="1:7" x14ac:dyDescent="0.25">
      <c r="A88" s="16" t="s">
        <v>70</v>
      </c>
      <c r="B88" s="16" t="s">
        <v>69</v>
      </c>
      <c r="C88" s="17"/>
      <c r="D88" s="17"/>
      <c r="E88" s="17"/>
      <c r="F88" s="17"/>
      <c r="G88" s="17"/>
    </row>
    <row r="89" spans="1:7" x14ac:dyDescent="0.25">
      <c r="A89" s="17" t="s">
        <v>71</v>
      </c>
      <c r="B89" s="17" t="s">
        <v>72</v>
      </c>
      <c r="C89" s="17">
        <v>45000</v>
      </c>
      <c r="D89" s="17" t="s">
        <v>39</v>
      </c>
      <c r="E89" s="18">
        <v>1.2E-2</v>
      </c>
      <c r="F89" s="17">
        <f>IF(ISBLANK(E89),"", PRODUCT(C89,E89))</f>
        <v>540</v>
      </c>
      <c r="G89" s="19" t="s">
        <v>218</v>
      </c>
    </row>
    <row r="90" spans="1:7" x14ac:dyDescent="0.25">
      <c r="E90" s="16" t="s">
        <v>42</v>
      </c>
      <c r="F90" s="16">
        <f>IF(F89="","",ROUND(SUM(F89:F89),2))</f>
        <v>540</v>
      </c>
      <c r="G90" s="14" t="str">
        <f>IF(F89="","Neužpildytos visos objektų kainos","")</f>
        <v/>
      </c>
    </row>
    <row r="91" spans="1:7" x14ac:dyDescent="0.25">
      <c r="C91" s="16" t="s">
        <v>43</v>
      </c>
      <c r="D91" s="19">
        <v>5</v>
      </c>
      <c r="E91" s="16" t="s">
        <v>44</v>
      </c>
      <c r="F91" s="16">
        <f>IF(OR(F90="",D91=""),"", ROUND(PRODUCT(D91,F90)/100,2))</f>
        <v>27</v>
      </c>
      <c r="G91" s="14" t="str">
        <f>IF(D91="", "Nurodykite taikomą PVM dydį", "")</f>
        <v/>
      </c>
    </row>
    <row r="92" spans="1:7" x14ac:dyDescent="0.25">
      <c r="E92" s="16" t="s">
        <v>45</v>
      </c>
      <c r="F92" s="16">
        <f>IF(ISBLANK(F91), "", ROUND(SUM(F90:F91),2))</f>
        <v>567</v>
      </c>
    </row>
    <row r="96" spans="1:7" x14ac:dyDescent="0.25">
      <c r="A96" s="12" t="s">
        <v>73</v>
      </c>
      <c r="B96" s="12" t="s">
        <v>74</v>
      </c>
    </row>
    <row r="98" spans="1:7" x14ac:dyDescent="0.25">
      <c r="A98" s="12" t="s">
        <v>28</v>
      </c>
    </row>
    <row r="99" spans="1:7" x14ac:dyDescent="0.25">
      <c r="A99" s="16" t="s">
        <v>29</v>
      </c>
      <c r="B99" s="16" t="s">
        <v>30</v>
      </c>
      <c r="C99" s="16" t="s">
        <v>31</v>
      </c>
      <c r="D99" s="16" t="s">
        <v>32</v>
      </c>
      <c r="E99" s="16" t="s">
        <v>33</v>
      </c>
      <c r="F99" s="16" t="s">
        <v>34</v>
      </c>
      <c r="G99" s="16" t="s">
        <v>35</v>
      </c>
    </row>
    <row r="100" spans="1:7" x14ac:dyDescent="0.25">
      <c r="A100" s="16" t="s">
        <v>75</v>
      </c>
      <c r="B100" s="16" t="s">
        <v>74</v>
      </c>
      <c r="C100" s="17"/>
      <c r="D100" s="17"/>
      <c r="E100" s="17"/>
      <c r="F100" s="17"/>
      <c r="G100" s="17"/>
    </row>
    <row r="101" spans="1:7" x14ac:dyDescent="0.25">
      <c r="A101" s="17" t="s">
        <v>76</v>
      </c>
      <c r="B101" s="17" t="s">
        <v>77</v>
      </c>
      <c r="C101" s="17">
        <v>2000</v>
      </c>
      <c r="D101" s="17" t="s">
        <v>78</v>
      </c>
      <c r="E101" s="18">
        <v>1.1000000000000001</v>
      </c>
      <c r="F101" s="17">
        <f>IF(ISBLANK(E101),"", PRODUCT(C101,E101))</f>
        <v>2200</v>
      </c>
      <c r="G101" s="19" t="s">
        <v>219</v>
      </c>
    </row>
    <row r="102" spans="1:7" x14ac:dyDescent="0.25">
      <c r="E102" s="16" t="s">
        <v>42</v>
      </c>
      <c r="F102" s="16">
        <f>IF(F101="","",ROUND(SUM(F101:F101),2))</f>
        <v>2200</v>
      </c>
      <c r="G102" s="14" t="str">
        <f>IF(F101="","Neužpildytos visos objektų kainos","")</f>
        <v/>
      </c>
    </row>
    <row r="103" spans="1:7" x14ac:dyDescent="0.25">
      <c r="C103" s="16" t="s">
        <v>43</v>
      </c>
      <c r="D103" s="19">
        <v>5</v>
      </c>
      <c r="E103" s="16" t="s">
        <v>44</v>
      </c>
      <c r="F103" s="16">
        <f>IF(OR(F102="",D103=""),"", ROUND(PRODUCT(D103,F102)/100,2))</f>
        <v>110</v>
      </c>
      <c r="G103" s="14" t="str">
        <f>IF(D103="", "Nurodykite taikomą PVM dydį", "")</f>
        <v/>
      </c>
    </row>
    <row r="104" spans="1:7" x14ac:dyDescent="0.25">
      <c r="E104" s="16" t="s">
        <v>45</v>
      </c>
      <c r="F104" s="16">
        <f>IF(ISBLANK(F103), "", ROUND(SUM(F102:F103),2))</f>
        <v>2310</v>
      </c>
    </row>
    <row r="108" spans="1:7" x14ac:dyDescent="0.25">
      <c r="A108" s="12" t="s">
        <v>79</v>
      </c>
      <c r="B108" s="12" t="s">
        <v>80</v>
      </c>
    </row>
    <row r="110" spans="1:7" x14ac:dyDescent="0.25">
      <c r="A110" s="12" t="s">
        <v>28</v>
      </c>
    </row>
    <row r="111" spans="1:7" x14ac:dyDescent="0.25">
      <c r="A111" s="16" t="s">
        <v>29</v>
      </c>
      <c r="B111" s="16" t="s">
        <v>30</v>
      </c>
      <c r="C111" s="16" t="s">
        <v>31</v>
      </c>
      <c r="D111" s="16" t="s">
        <v>32</v>
      </c>
      <c r="E111" s="16" t="s">
        <v>33</v>
      </c>
      <c r="F111" s="16" t="s">
        <v>34</v>
      </c>
      <c r="G111" s="16" t="s">
        <v>35</v>
      </c>
    </row>
    <row r="112" spans="1:7" x14ac:dyDescent="0.25">
      <c r="A112" s="16" t="s">
        <v>81</v>
      </c>
      <c r="B112" s="16" t="s">
        <v>82</v>
      </c>
      <c r="C112" s="17"/>
      <c r="D112" s="17"/>
      <c r="E112" s="17"/>
      <c r="F112" s="17"/>
      <c r="G112" s="17"/>
    </row>
    <row r="113" spans="1:7" x14ac:dyDescent="0.25">
      <c r="A113" s="17" t="s">
        <v>83</v>
      </c>
      <c r="B113" s="17" t="s">
        <v>82</v>
      </c>
      <c r="C113" s="17">
        <v>1900</v>
      </c>
      <c r="D113" s="17" t="s">
        <v>78</v>
      </c>
      <c r="E113" s="18">
        <v>3.2759999999999998</v>
      </c>
      <c r="F113" s="17">
        <f>IF(ISBLANK(E113),"", PRODUCT(C113,E113))</f>
        <v>6224.4</v>
      </c>
      <c r="G113" s="19" t="s">
        <v>220</v>
      </c>
    </row>
    <row r="114" spans="1:7" x14ac:dyDescent="0.25">
      <c r="E114" s="16" t="s">
        <v>42</v>
      </c>
      <c r="F114" s="16">
        <f>IF(F113="","",ROUND(SUM(F113:F113),2))</f>
        <v>6224.4</v>
      </c>
      <c r="G114" s="14" t="str">
        <f>IF(F113="","Neužpildytos visos objektų kainos","")</f>
        <v/>
      </c>
    </row>
    <row r="115" spans="1:7" x14ac:dyDescent="0.25">
      <c r="C115" s="16" t="s">
        <v>43</v>
      </c>
      <c r="D115" s="19">
        <v>21</v>
      </c>
      <c r="E115" s="16" t="s">
        <v>44</v>
      </c>
      <c r="F115" s="16">
        <f>IF(OR(F114="",D115=""),"", ROUND(PRODUCT(D115,F114)/100,2))</f>
        <v>1307.1199999999999</v>
      </c>
      <c r="G115" s="14" t="str">
        <f>IF(D115="", "Nurodykite taikomą PVM dydį", "")</f>
        <v/>
      </c>
    </row>
    <row r="116" spans="1:7" x14ac:dyDescent="0.25">
      <c r="E116" s="16" t="s">
        <v>45</v>
      </c>
      <c r="F116" s="16">
        <f>IF(ISBLANK(F115), "", ROUND(SUM(F114:F115),2))</f>
        <v>7531.52</v>
      </c>
    </row>
    <row r="120" spans="1:7" x14ac:dyDescent="0.25">
      <c r="A120" s="12" t="s">
        <v>84</v>
      </c>
      <c r="B120" s="12" t="s">
        <v>85</v>
      </c>
    </row>
    <row r="122" spans="1:7" x14ac:dyDescent="0.25">
      <c r="A122" s="12" t="s">
        <v>28</v>
      </c>
    </row>
    <row r="123" spans="1:7" x14ac:dyDescent="0.25">
      <c r="A123" s="16" t="s">
        <v>29</v>
      </c>
      <c r="B123" s="16" t="s">
        <v>30</v>
      </c>
      <c r="C123" s="16" t="s">
        <v>31</v>
      </c>
      <c r="D123" s="16" t="s">
        <v>32</v>
      </c>
      <c r="E123" s="16" t="s">
        <v>33</v>
      </c>
      <c r="F123" s="16" t="s">
        <v>34</v>
      </c>
      <c r="G123" s="16" t="s">
        <v>35</v>
      </c>
    </row>
    <row r="124" spans="1:7" x14ac:dyDescent="0.25">
      <c r="A124" s="16" t="s">
        <v>86</v>
      </c>
      <c r="B124" s="16" t="s">
        <v>85</v>
      </c>
      <c r="C124" s="17"/>
      <c r="D124" s="17"/>
      <c r="E124" s="17"/>
      <c r="F124" s="17"/>
      <c r="G124" s="17"/>
    </row>
    <row r="125" spans="1:7" x14ac:dyDescent="0.25">
      <c r="A125" s="17" t="s">
        <v>87</v>
      </c>
      <c r="B125" s="17" t="s">
        <v>88</v>
      </c>
      <c r="C125" s="17">
        <v>1600</v>
      </c>
      <c r="D125" s="17" t="s">
        <v>78</v>
      </c>
      <c r="E125" s="18">
        <v>3.71</v>
      </c>
      <c r="F125" s="17">
        <f>IF(ISBLANK(E125),"", PRODUCT(C125,E125))</f>
        <v>5936</v>
      </c>
      <c r="G125" s="19" t="s">
        <v>221</v>
      </c>
    </row>
    <row r="126" spans="1:7" x14ac:dyDescent="0.25">
      <c r="E126" s="16" t="s">
        <v>42</v>
      </c>
      <c r="F126" s="16">
        <f>IF(F125="","",ROUND(SUM(F125:F125),2))</f>
        <v>5936</v>
      </c>
      <c r="G126" s="14" t="str">
        <f>IF(F125="","Neužpildytos visos objektų kainos","")</f>
        <v/>
      </c>
    </row>
    <row r="127" spans="1:7" x14ac:dyDescent="0.25">
      <c r="C127" s="16" t="s">
        <v>43</v>
      </c>
      <c r="D127" s="19">
        <v>21</v>
      </c>
      <c r="E127" s="16" t="s">
        <v>44</v>
      </c>
      <c r="F127" s="16">
        <f>IF(OR(F126="",D127=""),"", ROUND(PRODUCT(D127,F126)/100,2))</f>
        <v>1246.56</v>
      </c>
      <c r="G127" s="14" t="str">
        <f>IF(D127="", "Nurodykite taikomą PVM dydį", "")</f>
        <v/>
      </c>
    </row>
    <row r="128" spans="1:7" x14ac:dyDescent="0.25">
      <c r="E128" s="16" t="s">
        <v>45</v>
      </c>
      <c r="F128" s="16">
        <f>IF(ISBLANK(F127), "", ROUND(SUM(F126:F127),2))</f>
        <v>7182.56</v>
      </c>
    </row>
    <row r="132" spans="1:7" x14ac:dyDescent="0.25">
      <c r="A132" s="12" t="s">
        <v>89</v>
      </c>
      <c r="B132" s="12" t="s">
        <v>90</v>
      </c>
    </row>
    <row r="134" spans="1:7" x14ac:dyDescent="0.25">
      <c r="A134" s="12" t="s">
        <v>28</v>
      </c>
    </row>
    <row r="135" spans="1:7" x14ac:dyDescent="0.25">
      <c r="A135" s="16" t="s">
        <v>29</v>
      </c>
      <c r="B135" s="16" t="s">
        <v>30</v>
      </c>
      <c r="C135" s="16" t="s">
        <v>31</v>
      </c>
      <c r="D135" s="16" t="s">
        <v>32</v>
      </c>
      <c r="E135" s="16" t="s">
        <v>33</v>
      </c>
      <c r="F135" s="16" t="s">
        <v>34</v>
      </c>
      <c r="G135" s="16" t="s">
        <v>35</v>
      </c>
    </row>
    <row r="136" spans="1:7" x14ac:dyDescent="0.25">
      <c r="A136" s="16" t="s">
        <v>91</v>
      </c>
      <c r="B136" s="16" t="s">
        <v>90</v>
      </c>
      <c r="C136" s="17"/>
      <c r="D136" s="17"/>
      <c r="E136" s="17"/>
      <c r="F136" s="17"/>
      <c r="G136" s="17"/>
    </row>
    <row r="137" spans="1:7" x14ac:dyDescent="0.25">
      <c r="A137" s="17" t="s">
        <v>92</v>
      </c>
      <c r="B137" s="17" t="s">
        <v>93</v>
      </c>
      <c r="C137" s="17">
        <v>700</v>
      </c>
      <c r="D137" s="17" t="s">
        <v>94</v>
      </c>
      <c r="E137" s="18">
        <v>7.5</v>
      </c>
      <c r="F137" s="17">
        <f>IF(ISBLANK(E137),"", PRODUCT(C137,E137))</f>
        <v>5250</v>
      </c>
      <c r="G137" s="19" t="s">
        <v>230</v>
      </c>
    </row>
    <row r="138" spans="1:7" x14ac:dyDescent="0.25">
      <c r="E138" s="16" t="s">
        <v>42</v>
      </c>
      <c r="F138" s="16">
        <f>IF(F137="","",ROUND(SUM(F137:F137),2))</f>
        <v>5250</v>
      </c>
      <c r="G138" s="14" t="str">
        <f>IF(F137="","Neužpildytos visos objektų kainos","")</f>
        <v/>
      </c>
    </row>
    <row r="139" spans="1:7" x14ac:dyDescent="0.25">
      <c r="C139" s="16" t="s">
        <v>43</v>
      </c>
      <c r="D139" s="19">
        <v>5</v>
      </c>
      <c r="E139" s="16" t="s">
        <v>44</v>
      </c>
      <c r="F139" s="16">
        <f>IF(OR(F138="",D139=""),"", ROUND(PRODUCT(D139,F138)/100,2))</f>
        <v>262.5</v>
      </c>
      <c r="G139" s="14" t="str">
        <f>IF(D139="", "Nurodykite taikomą PVM dydį", "")</f>
        <v/>
      </c>
    </row>
    <row r="140" spans="1:7" x14ac:dyDescent="0.25">
      <c r="E140" s="16" t="s">
        <v>45</v>
      </c>
      <c r="F140" s="16">
        <f>IF(ISBLANK(F139), "", ROUND(SUM(F138:F139),2))</f>
        <v>5512.5</v>
      </c>
    </row>
    <row r="144" spans="1:7" x14ac:dyDescent="0.25">
      <c r="A144" s="12" t="s">
        <v>95</v>
      </c>
      <c r="B144" s="12" t="s">
        <v>96</v>
      </c>
    </row>
    <row r="146" spans="1:7" x14ac:dyDescent="0.25">
      <c r="A146" s="12" t="s">
        <v>28</v>
      </c>
    </row>
    <row r="147" spans="1:7" x14ac:dyDescent="0.25">
      <c r="A147" s="16" t="s">
        <v>29</v>
      </c>
      <c r="B147" s="16" t="s">
        <v>30</v>
      </c>
      <c r="C147" s="16" t="s">
        <v>31</v>
      </c>
      <c r="D147" s="16" t="s">
        <v>32</v>
      </c>
      <c r="E147" s="16" t="s">
        <v>33</v>
      </c>
      <c r="F147" s="16" t="s">
        <v>34</v>
      </c>
      <c r="G147" s="16" t="s">
        <v>35</v>
      </c>
    </row>
    <row r="148" spans="1:7" x14ac:dyDescent="0.25">
      <c r="A148" s="16" t="s">
        <v>97</v>
      </c>
      <c r="B148" s="16" t="s">
        <v>96</v>
      </c>
      <c r="C148" s="17"/>
      <c r="D148" s="17"/>
      <c r="E148" s="17"/>
      <c r="F148" s="17"/>
      <c r="G148" s="17"/>
    </row>
    <row r="149" spans="1:7" x14ac:dyDescent="0.25">
      <c r="A149" s="17" t="s">
        <v>98</v>
      </c>
      <c r="B149" s="17" t="s">
        <v>99</v>
      </c>
      <c r="C149" s="17">
        <v>100</v>
      </c>
      <c r="D149" s="17" t="s">
        <v>78</v>
      </c>
      <c r="E149" s="18">
        <v>12</v>
      </c>
      <c r="F149" s="17">
        <f>IF(ISBLANK(E149),"", PRODUCT(C149,E149))</f>
        <v>1200</v>
      </c>
      <c r="G149" s="19" t="s">
        <v>222</v>
      </c>
    </row>
    <row r="150" spans="1:7" x14ac:dyDescent="0.25">
      <c r="A150" s="17" t="s">
        <v>100</v>
      </c>
      <c r="B150" s="17" t="s">
        <v>101</v>
      </c>
      <c r="C150" s="17">
        <v>15</v>
      </c>
      <c r="D150" s="17" t="s">
        <v>78</v>
      </c>
      <c r="E150" s="18">
        <v>12</v>
      </c>
      <c r="F150" s="17">
        <f>IF(ISBLANK(E150),"", PRODUCT(C150,E150))</f>
        <v>180</v>
      </c>
      <c r="G150" s="19" t="s">
        <v>223</v>
      </c>
    </row>
    <row r="151" spans="1:7" x14ac:dyDescent="0.25">
      <c r="E151" s="16" t="s">
        <v>42</v>
      </c>
      <c r="F151" s="16">
        <f>IF((SUMPRODUCT(--(F149:F150=""))&gt;0), "", ROUND(SUM(F149:F150),2))</f>
        <v>1380</v>
      </c>
      <c r="G151" s="14" t="str">
        <f>IF((SUMPRODUCT(--(F149:F150=""))&gt;0), "Neužpildytos visų objektų kainos", "")</f>
        <v/>
      </c>
    </row>
    <row r="152" spans="1:7" x14ac:dyDescent="0.25">
      <c r="C152" s="16" t="s">
        <v>43</v>
      </c>
      <c r="D152" s="19">
        <v>5</v>
      </c>
      <c r="E152" s="16" t="s">
        <v>44</v>
      </c>
      <c r="F152" s="16">
        <f>IF(OR(F151="",D152=""),"", ROUND(PRODUCT(D152,F151)/100,2))</f>
        <v>69</v>
      </c>
      <c r="G152" s="14" t="str">
        <f>IF(D152="", "Nurodykite taikomą PVM dydį", "")</f>
        <v/>
      </c>
    </row>
    <row r="153" spans="1:7" x14ac:dyDescent="0.25">
      <c r="E153" s="16" t="s">
        <v>45</v>
      </c>
      <c r="F153" s="16">
        <f>IF(ISBLANK(F152), "", ROUND(SUM(F151:F152),2))</f>
        <v>1449</v>
      </c>
    </row>
    <row r="157" spans="1:7" x14ac:dyDescent="0.25">
      <c r="A157" s="12" t="s">
        <v>102</v>
      </c>
      <c r="B157" s="12" t="s">
        <v>103</v>
      </c>
    </row>
    <row r="159" spans="1:7" x14ac:dyDescent="0.25">
      <c r="A159" s="12" t="s">
        <v>28</v>
      </c>
    </row>
    <row r="160" spans="1:7" x14ac:dyDescent="0.25">
      <c r="A160" s="16" t="s">
        <v>29</v>
      </c>
      <c r="B160" s="16" t="s">
        <v>30</v>
      </c>
      <c r="C160" s="16" t="s">
        <v>31</v>
      </c>
      <c r="D160" s="16" t="s">
        <v>32</v>
      </c>
      <c r="E160" s="16" t="s">
        <v>33</v>
      </c>
      <c r="F160" s="16" t="s">
        <v>34</v>
      </c>
      <c r="G160" s="16" t="s">
        <v>35</v>
      </c>
    </row>
    <row r="161" spans="1:7" x14ac:dyDescent="0.25">
      <c r="A161" s="16" t="s">
        <v>104</v>
      </c>
      <c r="B161" s="16" t="s">
        <v>103</v>
      </c>
      <c r="C161" s="17"/>
      <c r="D161" s="17"/>
      <c r="E161" s="17"/>
      <c r="F161" s="17"/>
      <c r="G161" s="17"/>
    </row>
    <row r="162" spans="1:7" x14ac:dyDescent="0.25">
      <c r="A162" s="17" t="s">
        <v>105</v>
      </c>
      <c r="B162" s="17" t="s">
        <v>106</v>
      </c>
      <c r="C162" s="17">
        <v>16</v>
      </c>
      <c r="D162" s="17" t="s">
        <v>78</v>
      </c>
      <c r="E162" s="18">
        <v>66</v>
      </c>
      <c r="F162" s="17">
        <f>IF(ISBLANK(E162),"", PRODUCT(C162,E162))</f>
        <v>1056</v>
      </c>
      <c r="G162" s="19" t="s">
        <v>224</v>
      </c>
    </row>
    <row r="163" spans="1:7" x14ac:dyDescent="0.25">
      <c r="E163" s="16" t="s">
        <v>42</v>
      </c>
      <c r="F163" s="16">
        <f>IF(F162="","",ROUND(SUM(F162:F162),2))</f>
        <v>1056</v>
      </c>
      <c r="G163" s="14" t="str">
        <f>IF(F162="","Neužpildytos visos objektų kainos","")</f>
        <v/>
      </c>
    </row>
    <row r="164" spans="1:7" x14ac:dyDescent="0.25">
      <c r="C164" s="16" t="s">
        <v>43</v>
      </c>
      <c r="D164" s="19">
        <v>5</v>
      </c>
      <c r="E164" s="16" t="s">
        <v>44</v>
      </c>
      <c r="F164" s="16">
        <f>IF(OR(F163="",D164=""),"", ROUND(PRODUCT(D164,F163)/100,2))</f>
        <v>52.8</v>
      </c>
      <c r="G164" s="14" t="str">
        <f>IF(D164="", "Nurodykite taikomą PVM dydį", "")</f>
        <v/>
      </c>
    </row>
    <row r="165" spans="1:7" x14ac:dyDescent="0.25">
      <c r="E165" s="16" t="s">
        <v>45</v>
      </c>
      <c r="F165" s="16">
        <f>IF(ISBLANK(F164), "", ROUND(SUM(F163:F164),2))</f>
        <v>1108.8</v>
      </c>
    </row>
    <row r="169" spans="1:7" x14ac:dyDescent="0.25">
      <c r="A169" s="12" t="s">
        <v>107</v>
      </c>
      <c r="B169" s="12" t="s">
        <v>108</v>
      </c>
    </row>
    <row r="171" spans="1:7" x14ac:dyDescent="0.25">
      <c r="A171" s="12" t="s">
        <v>28</v>
      </c>
    </row>
    <row r="172" spans="1:7" x14ac:dyDescent="0.25">
      <c r="A172" s="16" t="s">
        <v>29</v>
      </c>
      <c r="B172" s="16" t="s">
        <v>30</v>
      </c>
      <c r="C172" s="16" t="s">
        <v>31</v>
      </c>
      <c r="D172" s="16" t="s">
        <v>32</v>
      </c>
      <c r="E172" s="16" t="s">
        <v>33</v>
      </c>
      <c r="F172" s="16" t="s">
        <v>34</v>
      </c>
      <c r="G172" s="16" t="s">
        <v>35</v>
      </c>
    </row>
    <row r="173" spans="1:7" x14ac:dyDescent="0.25">
      <c r="A173" s="16" t="s">
        <v>109</v>
      </c>
      <c r="B173" s="16" t="s">
        <v>108</v>
      </c>
      <c r="C173" s="17"/>
      <c r="D173" s="17"/>
      <c r="E173" s="17"/>
      <c r="F173" s="17"/>
      <c r="G173" s="17"/>
    </row>
    <row r="174" spans="1:7" x14ac:dyDescent="0.25">
      <c r="A174" s="17" t="s">
        <v>110</v>
      </c>
      <c r="B174" s="17" t="s">
        <v>111</v>
      </c>
      <c r="C174" s="17">
        <v>120</v>
      </c>
      <c r="D174" s="17" t="s">
        <v>112</v>
      </c>
      <c r="E174" s="18">
        <v>5.1999999999999998E-2</v>
      </c>
      <c r="F174" s="17">
        <f>IF(ISBLANK(E174),"", PRODUCT(C174,E174))</f>
        <v>6.2399999999999993</v>
      </c>
      <c r="G174" s="19" t="s">
        <v>225</v>
      </c>
    </row>
    <row r="175" spans="1:7" x14ac:dyDescent="0.25">
      <c r="E175" s="16" t="s">
        <v>42</v>
      </c>
      <c r="F175" s="16">
        <f>IF(F174="","",ROUND(SUM(F174:F174),2))</f>
        <v>6.24</v>
      </c>
      <c r="G175" s="14" t="str">
        <f>IF(F174="","Neužpildytos visos objektų kainos","")</f>
        <v/>
      </c>
    </row>
    <row r="176" spans="1:7" x14ac:dyDescent="0.25">
      <c r="C176" s="16" t="s">
        <v>43</v>
      </c>
      <c r="D176" s="19">
        <v>5</v>
      </c>
      <c r="E176" s="16" t="s">
        <v>44</v>
      </c>
      <c r="F176" s="16">
        <f>IF(OR(F175="",D176=""),"", ROUND(PRODUCT(D176,F175)/100,2))</f>
        <v>0.31</v>
      </c>
      <c r="G176" s="14" t="str">
        <f>IF(D176="", "Nurodykite taikomą PVM dydį", "")</f>
        <v/>
      </c>
    </row>
    <row r="177" spans="1:7" x14ac:dyDescent="0.25">
      <c r="E177" s="16" t="s">
        <v>45</v>
      </c>
      <c r="F177" s="16">
        <f>IF(ISBLANK(F176), "", ROUND(SUM(F175:F176),2))</f>
        <v>6.55</v>
      </c>
    </row>
    <row r="181" spans="1:7" x14ac:dyDescent="0.25">
      <c r="A181" s="12" t="s">
        <v>113</v>
      </c>
      <c r="B181" s="12" t="s">
        <v>114</v>
      </c>
    </row>
    <row r="183" spans="1:7" x14ac:dyDescent="0.25">
      <c r="A183" s="12" t="s">
        <v>28</v>
      </c>
    </row>
    <row r="184" spans="1:7" x14ac:dyDescent="0.25">
      <c r="A184" s="16" t="s">
        <v>29</v>
      </c>
      <c r="B184" s="16" t="s">
        <v>30</v>
      </c>
      <c r="C184" s="16" t="s">
        <v>31</v>
      </c>
      <c r="D184" s="16" t="s">
        <v>32</v>
      </c>
      <c r="E184" s="16" t="s">
        <v>33</v>
      </c>
      <c r="F184" s="16" t="s">
        <v>34</v>
      </c>
      <c r="G184" s="16" t="s">
        <v>35</v>
      </c>
    </row>
    <row r="185" spans="1:7" x14ac:dyDescent="0.25">
      <c r="A185" s="16" t="s">
        <v>115</v>
      </c>
      <c r="B185" s="16" t="s">
        <v>114</v>
      </c>
      <c r="C185" s="17"/>
      <c r="D185" s="17"/>
      <c r="E185" s="17"/>
      <c r="F185" s="17"/>
      <c r="G185" s="17"/>
    </row>
    <row r="186" spans="1:7" x14ac:dyDescent="0.25">
      <c r="A186" s="17" t="s">
        <v>116</v>
      </c>
      <c r="B186" s="17" t="s">
        <v>117</v>
      </c>
      <c r="C186" s="17">
        <v>2</v>
      </c>
      <c r="D186" s="17" t="s">
        <v>78</v>
      </c>
      <c r="E186" s="18"/>
      <c r="F186" s="17" t="str">
        <f>IF(ISBLANK(E186),"", PRODUCT(C186,E186))</f>
        <v/>
      </c>
      <c r="G186" s="19"/>
    </row>
    <row r="187" spans="1:7" x14ac:dyDescent="0.25">
      <c r="E187" s="16" t="s">
        <v>42</v>
      </c>
      <c r="F187" s="16" t="str">
        <f>IF(F186="","",ROUND(SUM(F186:F186),2))</f>
        <v/>
      </c>
      <c r="G187" s="14" t="str">
        <f>IF(F186="","Neužpildytos visos objektų kainos","")</f>
        <v>Neužpildytos visos objektų kainos</v>
      </c>
    </row>
    <row r="188" spans="1:7" x14ac:dyDescent="0.25">
      <c r="C188" s="16" t="s">
        <v>43</v>
      </c>
      <c r="D188" s="19"/>
      <c r="E188" s="16" t="s">
        <v>44</v>
      </c>
      <c r="F188" s="16" t="str">
        <f>IF(OR(F187="",D188=""),"", ROUND(PRODUCT(D188,F187)/100,2))</f>
        <v/>
      </c>
      <c r="G188" s="14" t="str">
        <f>IF(D188="", "Nurodykite taikomą PVM dydį", "")</f>
        <v>Nurodykite taikomą PVM dydį</v>
      </c>
    </row>
    <row r="189" spans="1:7" x14ac:dyDescent="0.25">
      <c r="E189" s="16" t="s">
        <v>45</v>
      </c>
      <c r="F189" s="16">
        <f>IF(ISBLANK(F188), "", ROUND(SUM(F187:F188),2))</f>
        <v>0</v>
      </c>
    </row>
    <row r="193" spans="1:7" x14ac:dyDescent="0.25">
      <c r="A193" s="12" t="s">
        <v>118</v>
      </c>
      <c r="B193" s="12" t="s">
        <v>119</v>
      </c>
    </row>
    <row r="195" spans="1:7" x14ac:dyDescent="0.25">
      <c r="A195" s="12" t="s">
        <v>28</v>
      </c>
    </row>
    <row r="196" spans="1:7" x14ac:dyDescent="0.25">
      <c r="A196" s="16" t="s">
        <v>29</v>
      </c>
      <c r="B196" s="16" t="s">
        <v>30</v>
      </c>
      <c r="C196" s="16" t="s">
        <v>31</v>
      </c>
      <c r="D196" s="16" t="s">
        <v>32</v>
      </c>
      <c r="E196" s="16" t="s">
        <v>33</v>
      </c>
      <c r="F196" s="16" t="s">
        <v>34</v>
      </c>
      <c r="G196" s="16" t="s">
        <v>35</v>
      </c>
    </row>
    <row r="197" spans="1:7" x14ac:dyDescent="0.25">
      <c r="A197" s="16" t="s">
        <v>120</v>
      </c>
      <c r="B197" s="16" t="s">
        <v>119</v>
      </c>
      <c r="C197" s="17"/>
      <c r="D197" s="17"/>
      <c r="E197" s="17"/>
      <c r="F197" s="17"/>
      <c r="G197" s="17"/>
    </row>
    <row r="198" spans="1:7" x14ac:dyDescent="0.25">
      <c r="A198" s="17" t="s">
        <v>121</v>
      </c>
      <c r="B198" s="17" t="s">
        <v>122</v>
      </c>
      <c r="C198" s="17">
        <v>21</v>
      </c>
      <c r="D198" s="17" t="s">
        <v>123</v>
      </c>
      <c r="E198" s="18"/>
      <c r="F198" s="17" t="str">
        <f>IF(ISBLANK(E198),"", PRODUCT(C198,E198))</f>
        <v/>
      </c>
      <c r="G198" s="19"/>
    </row>
    <row r="199" spans="1:7" x14ac:dyDescent="0.25">
      <c r="A199" s="17" t="s">
        <v>124</v>
      </c>
      <c r="B199" s="17" t="s">
        <v>125</v>
      </c>
      <c r="C199" s="17">
        <v>21</v>
      </c>
      <c r="D199" s="17" t="s">
        <v>123</v>
      </c>
      <c r="E199" s="18"/>
      <c r="F199" s="17" t="str">
        <f>IF(ISBLANK(E199),"", PRODUCT(C199,E199))</f>
        <v/>
      </c>
      <c r="G199" s="19"/>
    </row>
    <row r="200" spans="1:7" x14ac:dyDescent="0.25">
      <c r="A200" s="17" t="s">
        <v>126</v>
      </c>
      <c r="B200" s="17" t="s">
        <v>127</v>
      </c>
      <c r="C200" s="17">
        <v>40</v>
      </c>
      <c r="D200" s="17" t="s">
        <v>78</v>
      </c>
      <c r="E200" s="18"/>
      <c r="F200" s="17" t="str">
        <f>IF(ISBLANK(E200),"", PRODUCT(C200,E200))</f>
        <v/>
      </c>
      <c r="G200" s="19"/>
    </row>
    <row r="201" spans="1:7" x14ac:dyDescent="0.25">
      <c r="A201" s="17" t="s">
        <v>128</v>
      </c>
      <c r="B201" s="17" t="s">
        <v>129</v>
      </c>
      <c r="C201" s="17">
        <v>50</v>
      </c>
      <c r="D201" s="17" t="s">
        <v>78</v>
      </c>
      <c r="E201" s="18"/>
      <c r="F201" s="17" t="str">
        <f>IF(ISBLANK(E201),"", PRODUCT(C201,E201))</f>
        <v/>
      </c>
      <c r="G201" s="19"/>
    </row>
    <row r="202" spans="1:7" x14ac:dyDescent="0.25">
      <c r="E202" s="16" t="s">
        <v>42</v>
      </c>
      <c r="F202" s="16" t="str">
        <f>IF((SUMPRODUCT(--(F198:F201=""))&gt;0), "", ROUND(SUM(F198:F201),2))</f>
        <v/>
      </c>
      <c r="G202" s="14" t="str">
        <f>IF((SUMPRODUCT(--(F198:F201=""))&gt;0), "Neužpildytos visų objektų kainos", "")</f>
        <v>Neužpildytos visų objektų kainos</v>
      </c>
    </row>
    <row r="203" spans="1:7" x14ac:dyDescent="0.25">
      <c r="C203" s="16" t="s">
        <v>43</v>
      </c>
      <c r="D203" s="19"/>
      <c r="E203" s="16" t="s">
        <v>44</v>
      </c>
      <c r="F203" s="16" t="str">
        <f>IF(OR(F202="",D203=""),"", ROUND(PRODUCT(D203,F202)/100,2))</f>
        <v/>
      </c>
      <c r="G203" s="14" t="str">
        <f>IF(D203="", "Nurodykite taikomą PVM dydį", "")</f>
        <v>Nurodykite taikomą PVM dydį</v>
      </c>
    </row>
    <row r="204" spans="1:7" x14ac:dyDescent="0.25">
      <c r="E204" s="16" t="s">
        <v>45</v>
      </c>
      <c r="F204" s="16">
        <f>IF(ISBLANK(F203), "", ROUND(SUM(F202:F203),2))</f>
        <v>0</v>
      </c>
    </row>
    <row r="208" spans="1:7" x14ac:dyDescent="0.25">
      <c r="A208" s="12" t="s">
        <v>130</v>
      </c>
      <c r="B208" s="12" t="s">
        <v>131</v>
      </c>
    </row>
    <row r="210" spans="1:7" x14ac:dyDescent="0.25">
      <c r="A210" s="12" t="s">
        <v>28</v>
      </c>
    </row>
    <row r="211" spans="1:7" x14ac:dyDescent="0.25">
      <c r="A211" s="16" t="s">
        <v>29</v>
      </c>
      <c r="B211" s="16" t="s">
        <v>30</v>
      </c>
      <c r="C211" s="16" t="s">
        <v>31</v>
      </c>
      <c r="D211" s="16" t="s">
        <v>32</v>
      </c>
      <c r="E211" s="16" t="s">
        <v>33</v>
      </c>
      <c r="F211" s="16" t="s">
        <v>34</v>
      </c>
      <c r="G211" s="16" t="s">
        <v>35</v>
      </c>
    </row>
    <row r="212" spans="1:7" x14ac:dyDescent="0.25">
      <c r="A212" s="16" t="s">
        <v>132</v>
      </c>
      <c r="B212" s="16" t="s">
        <v>131</v>
      </c>
      <c r="C212" s="17"/>
      <c r="D212" s="17"/>
      <c r="E212" s="17"/>
      <c r="F212" s="17"/>
      <c r="G212" s="17"/>
    </row>
    <row r="213" spans="1:7" x14ac:dyDescent="0.25">
      <c r="A213" s="17" t="s">
        <v>133</v>
      </c>
      <c r="B213" s="17" t="s">
        <v>134</v>
      </c>
      <c r="C213" s="17">
        <v>50</v>
      </c>
      <c r="D213" s="17" t="s">
        <v>78</v>
      </c>
      <c r="E213" s="18">
        <v>35.6</v>
      </c>
      <c r="F213" s="17">
        <f>IF(ISBLANK(E213),"", PRODUCT(C213,E213))</f>
        <v>1780</v>
      </c>
      <c r="G213" s="19" t="s">
        <v>229</v>
      </c>
    </row>
    <row r="214" spans="1:7" x14ac:dyDescent="0.25">
      <c r="E214" s="16" t="s">
        <v>42</v>
      </c>
      <c r="F214" s="16">
        <f>IF(F213="","",ROUND(SUM(F213:F213),2))</f>
        <v>1780</v>
      </c>
      <c r="G214" s="14" t="str">
        <f>IF(F213="","Neužpildytos visos objektų kainos","")</f>
        <v/>
      </c>
    </row>
    <row r="215" spans="1:7" x14ac:dyDescent="0.25">
      <c r="C215" s="16" t="s">
        <v>43</v>
      </c>
      <c r="D215" s="19">
        <v>5</v>
      </c>
      <c r="E215" s="16" t="s">
        <v>44</v>
      </c>
      <c r="F215" s="16">
        <f>IF(OR(F214="",D215=""),"", ROUND(PRODUCT(D215,F214)/100,2))</f>
        <v>89</v>
      </c>
      <c r="G215" s="14" t="str">
        <f>IF(D215="", "Nurodykite taikomą PVM dydį", "")</f>
        <v/>
      </c>
    </row>
    <row r="216" spans="1:7" x14ac:dyDescent="0.25">
      <c r="E216" s="16" t="s">
        <v>45</v>
      </c>
      <c r="F216" s="16">
        <f>IF(ISBLANK(F215), "", ROUND(SUM(F214:F215),2))</f>
        <v>1869</v>
      </c>
    </row>
    <row r="220" spans="1:7" x14ac:dyDescent="0.25">
      <c r="A220" s="12" t="s">
        <v>135</v>
      </c>
      <c r="B220" s="12" t="s">
        <v>136</v>
      </c>
    </row>
    <row r="222" spans="1:7" x14ac:dyDescent="0.25">
      <c r="A222" s="12" t="s">
        <v>28</v>
      </c>
    </row>
    <row r="223" spans="1:7" x14ac:dyDescent="0.25">
      <c r="A223" s="16" t="s">
        <v>29</v>
      </c>
      <c r="B223" s="16" t="s">
        <v>30</v>
      </c>
      <c r="C223" s="16" t="s">
        <v>31</v>
      </c>
      <c r="D223" s="16" t="s">
        <v>32</v>
      </c>
      <c r="E223" s="16" t="s">
        <v>33</v>
      </c>
      <c r="F223" s="16" t="s">
        <v>34</v>
      </c>
      <c r="G223" s="16" t="s">
        <v>35</v>
      </c>
    </row>
    <row r="224" spans="1:7" x14ac:dyDescent="0.25">
      <c r="A224" s="16" t="s">
        <v>137</v>
      </c>
      <c r="B224" s="16" t="s">
        <v>138</v>
      </c>
      <c r="C224" s="17"/>
      <c r="D224" s="17"/>
      <c r="E224" s="17"/>
      <c r="F224" s="17"/>
      <c r="G224" s="17"/>
    </row>
    <row r="225" spans="1:7" x14ac:dyDescent="0.25">
      <c r="A225" s="17" t="s">
        <v>139</v>
      </c>
      <c r="B225" s="17" t="s">
        <v>138</v>
      </c>
      <c r="C225" s="17">
        <v>500</v>
      </c>
      <c r="D225" s="17" t="s">
        <v>140</v>
      </c>
      <c r="E225" s="18"/>
      <c r="F225" s="17" t="str">
        <f>IF(ISBLANK(E225),"", PRODUCT(C225,E225))</f>
        <v/>
      </c>
      <c r="G225" s="19"/>
    </row>
    <row r="226" spans="1:7" x14ac:dyDescent="0.25">
      <c r="E226" s="16" t="s">
        <v>42</v>
      </c>
      <c r="F226" s="16" t="str">
        <f>IF(F225="","",ROUND(SUM(F225:F225),2))</f>
        <v/>
      </c>
      <c r="G226" s="14" t="str">
        <f>IF(F225="","Neužpildytos visos objektų kainos","")</f>
        <v>Neužpildytos visos objektų kainos</v>
      </c>
    </row>
    <row r="227" spans="1:7" x14ac:dyDescent="0.25">
      <c r="C227" s="16" t="s">
        <v>43</v>
      </c>
      <c r="D227" s="19"/>
      <c r="E227" s="16" t="s">
        <v>44</v>
      </c>
      <c r="F227" s="16" t="str">
        <f>IF(OR(F226="",D227=""),"", ROUND(PRODUCT(D227,F226)/100,2))</f>
        <v/>
      </c>
      <c r="G227" s="14" t="str">
        <f>IF(D227="", "Nurodykite taikomą PVM dydį", "")</f>
        <v>Nurodykite taikomą PVM dydį</v>
      </c>
    </row>
    <row r="228" spans="1:7" x14ac:dyDescent="0.25">
      <c r="E228" s="16" t="s">
        <v>45</v>
      </c>
      <c r="F228" s="16">
        <f>IF(ISBLANK(F227), "", ROUND(SUM(F226:F227),2))</f>
        <v>0</v>
      </c>
    </row>
    <row r="232" spans="1:7" x14ac:dyDescent="0.25">
      <c r="A232" s="12" t="s">
        <v>141</v>
      </c>
      <c r="B232" s="12" t="s">
        <v>142</v>
      </c>
    </row>
    <row r="234" spans="1:7" x14ac:dyDescent="0.25">
      <c r="A234" s="12" t="s">
        <v>28</v>
      </c>
    </row>
    <row r="235" spans="1:7" x14ac:dyDescent="0.25">
      <c r="A235" s="16" t="s">
        <v>29</v>
      </c>
      <c r="B235" s="16" t="s">
        <v>30</v>
      </c>
      <c r="C235" s="16" t="s">
        <v>31</v>
      </c>
      <c r="D235" s="16" t="s">
        <v>32</v>
      </c>
      <c r="E235" s="16" t="s">
        <v>33</v>
      </c>
      <c r="F235" s="16" t="s">
        <v>34</v>
      </c>
      <c r="G235" s="16" t="s">
        <v>35</v>
      </c>
    </row>
    <row r="236" spans="1:7" x14ac:dyDescent="0.25">
      <c r="A236" s="16" t="s">
        <v>143</v>
      </c>
      <c r="B236" s="16" t="s">
        <v>142</v>
      </c>
      <c r="C236" s="17"/>
      <c r="D236" s="17"/>
      <c r="E236" s="17"/>
      <c r="F236" s="17"/>
      <c r="G236" s="17"/>
    </row>
    <row r="237" spans="1:7" x14ac:dyDescent="0.25">
      <c r="A237" s="17" t="s">
        <v>144</v>
      </c>
      <c r="B237" s="17" t="s">
        <v>145</v>
      </c>
      <c r="C237" s="17">
        <v>50</v>
      </c>
      <c r="D237" s="17" t="s">
        <v>140</v>
      </c>
      <c r="E237" s="18"/>
      <c r="F237" s="17" t="str">
        <f>IF(ISBLANK(E237),"", PRODUCT(C237,E237))</f>
        <v/>
      </c>
      <c r="G237" s="19"/>
    </row>
    <row r="238" spans="1:7" x14ac:dyDescent="0.25">
      <c r="E238" s="16" t="s">
        <v>42</v>
      </c>
      <c r="F238" s="16" t="str">
        <f>IF(F237="","",ROUND(SUM(F237:F237),2))</f>
        <v/>
      </c>
      <c r="G238" s="14" t="str">
        <f>IF(F237="","Neužpildytos visos objektų kainos","")</f>
        <v>Neužpildytos visos objektų kainos</v>
      </c>
    </row>
    <row r="239" spans="1:7" x14ac:dyDescent="0.25">
      <c r="C239" s="16" t="s">
        <v>43</v>
      </c>
      <c r="D239" s="19"/>
      <c r="E239" s="16" t="s">
        <v>44</v>
      </c>
      <c r="F239" s="16" t="str">
        <f>IF(OR(F238="",D239=""),"", ROUND(PRODUCT(D239,F238)/100,2))</f>
        <v/>
      </c>
      <c r="G239" s="14" t="str">
        <f>IF(D239="", "Nurodykite taikomą PVM dydį", "")</f>
        <v>Nurodykite taikomą PVM dydį</v>
      </c>
    </row>
    <row r="240" spans="1:7" x14ac:dyDescent="0.25">
      <c r="E240" s="16" t="s">
        <v>45</v>
      </c>
      <c r="F240" s="16">
        <f>IF(ISBLANK(F239), "", ROUND(SUM(F238:F239),2))</f>
        <v>0</v>
      </c>
    </row>
    <row r="244" spans="1:7" x14ac:dyDescent="0.25">
      <c r="A244" s="12" t="s">
        <v>146</v>
      </c>
      <c r="B244" s="12" t="s">
        <v>147</v>
      </c>
    </row>
    <row r="246" spans="1:7" x14ac:dyDescent="0.25">
      <c r="A246" s="12" t="s">
        <v>28</v>
      </c>
    </row>
    <row r="247" spans="1:7" x14ac:dyDescent="0.25">
      <c r="A247" s="16" t="s">
        <v>29</v>
      </c>
      <c r="B247" s="16" t="s">
        <v>30</v>
      </c>
      <c r="C247" s="16" t="s">
        <v>31</v>
      </c>
      <c r="D247" s="16" t="s">
        <v>32</v>
      </c>
      <c r="E247" s="16" t="s">
        <v>33</v>
      </c>
      <c r="F247" s="16" t="s">
        <v>34</v>
      </c>
      <c r="G247" s="16" t="s">
        <v>35</v>
      </c>
    </row>
    <row r="248" spans="1:7" x14ac:dyDescent="0.25">
      <c r="A248" s="16" t="s">
        <v>148</v>
      </c>
      <c r="B248" s="16" t="s">
        <v>147</v>
      </c>
      <c r="C248" s="17"/>
      <c r="D248" s="17"/>
      <c r="E248" s="17"/>
      <c r="F248" s="17"/>
      <c r="G248" s="17"/>
    </row>
    <row r="249" spans="1:7" x14ac:dyDescent="0.25">
      <c r="A249" s="17" t="s">
        <v>149</v>
      </c>
      <c r="B249" s="17" t="s">
        <v>150</v>
      </c>
      <c r="C249" s="17">
        <v>16</v>
      </c>
      <c r="D249" s="17" t="s">
        <v>78</v>
      </c>
      <c r="E249" s="18">
        <v>35.840000000000003</v>
      </c>
      <c r="F249" s="17">
        <f>IF(ISBLANK(E249),"", PRODUCT(C249,E249))</f>
        <v>573.44000000000005</v>
      </c>
      <c r="G249" s="19" t="s">
        <v>226</v>
      </c>
    </row>
    <row r="250" spans="1:7" x14ac:dyDescent="0.25">
      <c r="E250" s="16" t="s">
        <v>42</v>
      </c>
      <c r="F250" s="16">
        <f>IF(F249="","",ROUND(SUM(F249:F249),2))</f>
        <v>573.44000000000005</v>
      </c>
      <c r="G250" s="14" t="str">
        <f>IF(F249="","Neužpildytos visos objektų kainos","")</f>
        <v/>
      </c>
    </row>
    <row r="251" spans="1:7" x14ac:dyDescent="0.25">
      <c r="C251" s="16" t="s">
        <v>43</v>
      </c>
      <c r="D251" s="19">
        <v>5</v>
      </c>
      <c r="E251" s="16" t="s">
        <v>44</v>
      </c>
      <c r="F251" s="16">
        <f>IF(OR(F250="",D251=""),"", ROUND(PRODUCT(D251,F250)/100,2))</f>
        <v>28.67</v>
      </c>
      <c r="G251" s="14" t="str">
        <f>IF(D251="", "Nurodykite taikomą PVM dydį", "")</f>
        <v/>
      </c>
    </row>
    <row r="252" spans="1:7" x14ac:dyDescent="0.25">
      <c r="E252" s="16" t="s">
        <v>45</v>
      </c>
      <c r="F252" s="16">
        <f>IF(ISBLANK(F251), "", ROUND(SUM(F250:F251),2))</f>
        <v>602.11</v>
      </c>
    </row>
    <row r="256" spans="1:7" x14ac:dyDescent="0.25">
      <c r="A256" s="12" t="s">
        <v>151</v>
      </c>
      <c r="B256" s="12" t="s">
        <v>152</v>
      </c>
    </row>
    <row r="258" spans="1:7" x14ac:dyDescent="0.25">
      <c r="A258" s="12" t="s">
        <v>28</v>
      </c>
    </row>
    <row r="259" spans="1:7" x14ac:dyDescent="0.25">
      <c r="A259" s="16" t="s">
        <v>29</v>
      </c>
      <c r="B259" s="16" t="s">
        <v>30</v>
      </c>
      <c r="C259" s="16" t="s">
        <v>31</v>
      </c>
      <c r="D259" s="16" t="s">
        <v>32</v>
      </c>
      <c r="E259" s="16" t="s">
        <v>33</v>
      </c>
      <c r="F259" s="16" t="s">
        <v>34</v>
      </c>
      <c r="G259" s="16" t="s">
        <v>35</v>
      </c>
    </row>
    <row r="260" spans="1:7" x14ac:dyDescent="0.25">
      <c r="A260" s="16" t="s">
        <v>153</v>
      </c>
      <c r="B260" s="16" t="s">
        <v>152</v>
      </c>
      <c r="C260" s="17"/>
      <c r="D260" s="17"/>
      <c r="E260" s="17"/>
      <c r="F260" s="17"/>
      <c r="G260" s="17"/>
    </row>
    <row r="261" spans="1:7" x14ac:dyDescent="0.25">
      <c r="A261" s="17" t="s">
        <v>154</v>
      </c>
      <c r="B261" s="17" t="s">
        <v>155</v>
      </c>
      <c r="C261" s="17">
        <v>200</v>
      </c>
      <c r="D261" s="17" t="s">
        <v>112</v>
      </c>
      <c r="E261" s="18"/>
      <c r="F261" s="17" t="str">
        <f>IF(ISBLANK(E261),"", PRODUCT(C261,E261))</f>
        <v/>
      </c>
      <c r="G261" s="19"/>
    </row>
    <row r="262" spans="1:7" x14ac:dyDescent="0.25">
      <c r="E262" s="16" t="s">
        <v>42</v>
      </c>
      <c r="F262" s="16" t="str">
        <f>IF(F261="","",ROUND(SUM(F261:F261),2))</f>
        <v/>
      </c>
      <c r="G262" s="14" t="str">
        <f>IF(F261="","Neužpildytos visos objektų kainos","")</f>
        <v>Neužpildytos visos objektų kainos</v>
      </c>
    </row>
    <row r="263" spans="1:7" x14ac:dyDescent="0.25">
      <c r="C263" s="16" t="s">
        <v>43</v>
      </c>
      <c r="D263" s="19"/>
      <c r="E263" s="16" t="s">
        <v>44</v>
      </c>
      <c r="F263" s="16" t="str">
        <f>IF(OR(F262="",D263=""),"", ROUND(PRODUCT(D263,F262)/100,2))</f>
        <v/>
      </c>
      <c r="G263" s="14" t="str">
        <f>IF(D263="", "Nurodykite taikomą PVM dydį", "")</f>
        <v>Nurodykite taikomą PVM dydį</v>
      </c>
    </row>
    <row r="264" spans="1:7" x14ac:dyDescent="0.25">
      <c r="E264" s="16" t="s">
        <v>45</v>
      </c>
      <c r="F264" s="16">
        <f>IF(ISBLANK(F263), "", ROUND(SUM(F262:F263),2))</f>
        <v>0</v>
      </c>
    </row>
    <row r="268" spans="1:7" x14ac:dyDescent="0.25">
      <c r="A268" s="12" t="s">
        <v>156</v>
      </c>
      <c r="B268" s="12" t="s">
        <v>157</v>
      </c>
    </row>
    <row r="270" spans="1:7" x14ac:dyDescent="0.25">
      <c r="A270" s="12" t="s">
        <v>28</v>
      </c>
    </row>
    <row r="271" spans="1:7" x14ac:dyDescent="0.25">
      <c r="A271" s="16" t="s">
        <v>29</v>
      </c>
      <c r="B271" s="16" t="s">
        <v>30</v>
      </c>
      <c r="C271" s="16" t="s">
        <v>31</v>
      </c>
      <c r="D271" s="16" t="s">
        <v>32</v>
      </c>
      <c r="E271" s="16" t="s">
        <v>33</v>
      </c>
      <c r="F271" s="16" t="s">
        <v>34</v>
      </c>
      <c r="G271" s="16" t="s">
        <v>35</v>
      </c>
    </row>
    <row r="272" spans="1:7" x14ac:dyDescent="0.25">
      <c r="A272" s="16" t="s">
        <v>158</v>
      </c>
      <c r="B272" s="16" t="s">
        <v>157</v>
      </c>
      <c r="C272" s="17"/>
      <c r="D272" s="17"/>
      <c r="E272" s="17"/>
      <c r="F272" s="17"/>
      <c r="G272" s="17"/>
    </row>
    <row r="273" spans="1:7" x14ac:dyDescent="0.25">
      <c r="A273" s="17" t="s">
        <v>159</v>
      </c>
      <c r="B273" s="17" t="s">
        <v>160</v>
      </c>
      <c r="C273" s="17">
        <v>12</v>
      </c>
      <c r="D273" s="17" t="s">
        <v>123</v>
      </c>
      <c r="E273" s="18"/>
      <c r="F273" s="17" t="str">
        <f>IF(ISBLANK(E273),"", PRODUCT(C273,E273))</f>
        <v/>
      </c>
      <c r="G273" s="19"/>
    </row>
    <row r="274" spans="1:7" x14ac:dyDescent="0.25">
      <c r="E274" s="16" t="s">
        <v>42</v>
      </c>
      <c r="F274" s="16" t="str">
        <f>IF(F273="","",ROUND(SUM(F273:F273),2))</f>
        <v/>
      </c>
      <c r="G274" s="14" t="str">
        <f>IF(F273="","Neužpildytos visos objektų kainos","")</f>
        <v>Neužpildytos visos objektų kainos</v>
      </c>
    </row>
    <row r="275" spans="1:7" x14ac:dyDescent="0.25">
      <c r="C275" s="16" t="s">
        <v>43</v>
      </c>
      <c r="D275" s="19"/>
      <c r="E275" s="16" t="s">
        <v>44</v>
      </c>
      <c r="F275" s="16" t="str">
        <f>IF(OR(F274="",D275=""),"", ROUND(PRODUCT(D275,F274)/100,2))</f>
        <v/>
      </c>
      <c r="G275" s="14" t="str">
        <f>IF(D275="", "Nurodykite taikomą PVM dydį", "")</f>
        <v>Nurodykite taikomą PVM dydį</v>
      </c>
    </row>
    <row r="276" spans="1:7" x14ac:dyDescent="0.25">
      <c r="E276" s="16" t="s">
        <v>45</v>
      </c>
      <c r="F276" s="16">
        <f>IF(ISBLANK(F275), "", ROUND(SUM(F274:F275),2))</f>
        <v>0</v>
      </c>
    </row>
    <row r="280" spans="1:7" x14ac:dyDescent="0.25">
      <c r="A280" s="12" t="s">
        <v>161</v>
      </c>
      <c r="B280" s="12" t="s">
        <v>162</v>
      </c>
    </row>
    <row r="282" spans="1:7" x14ac:dyDescent="0.25">
      <c r="A282" s="12" t="s">
        <v>28</v>
      </c>
    </row>
    <row r="283" spans="1:7" x14ac:dyDescent="0.25">
      <c r="A283" s="16" t="s">
        <v>29</v>
      </c>
      <c r="B283" s="16" t="s">
        <v>30</v>
      </c>
      <c r="C283" s="16" t="s">
        <v>31</v>
      </c>
      <c r="D283" s="16" t="s">
        <v>32</v>
      </c>
      <c r="E283" s="16" t="s">
        <v>33</v>
      </c>
      <c r="F283" s="16" t="s">
        <v>34</v>
      </c>
      <c r="G283" s="16" t="s">
        <v>35</v>
      </c>
    </row>
    <row r="284" spans="1:7" x14ac:dyDescent="0.25">
      <c r="A284" s="16" t="s">
        <v>163</v>
      </c>
      <c r="B284" s="16" t="s">
        <v>162</v>
      </c>
      <c r="C284" s="17"/>
      <c r="D284" s="17"/>
      <c r="E284" s="17"/>
      <c r="F284" s="17"/>
      <c r="G284" s="17"/>
    </row>
    <row r="285" spans="1:7" x14ac:dyDescent="0.25">
      <c r="A285" s="17" t="s">
        <v>164</v>
      </c>
      <c r="B285" s="17" t="s">
        <v>165</v>
      </c>
      <c r="C285" s="17">
        <v>5</v>
      </c>
      <c r="D285" s="17" t="s">
        <v>123</v>
      </c>
      <c r="E285" s="18"/>
      <c r="F285" s="17" t="str">
        <f>IF(ISBLANK(E285),"", PRODUCT(C285,E285))</f>
        <v/>
      </c>
      <c r="G285" s="19"/>
    </row>
    <row r="286" spans="1:7" x14ac:dyDescent="0.25">
      <c r="E286" s="16" t="s">
        <v>42</v>
      </c>
      <c r="F286" s="16" t="str">
        <f>IF(F285="","",ROUND(SUM(F285:F285),2))</f>
        <v/>
      </c>
      <c r="G286" s="14" t="str">
        <f>IF(F285="","Neužpildytos visos objektų kainos","")</f>
        <v>Neužpildytos visos objektų kainos</v>
      </c>
    </row>
    <row r="287" spans="1:7" x14ac:dyDescent="0.25">
      <c r="C287" s="16" t="s">
        <v>43</v>
      </c>
      <c r="D287" s="19"/>
      <c r="E287" s="16" t="s">
        <v>44</v>
      </c>
      <c r="F287" s="16" t="str">
        <f>IF(OR(F286="",D287=""),"", ROUND(PRODUCT(D287,F286)/100,2))</f>
        <v/>
      </c>
      <c r="G287" s="14" t="str">
        <f>IF(D287="", "Nurodykite taikomą PVM dydį", "")</f>
        <v>Nurodykite taikomą PVM dydį</v>
      </c>
    </row>
    <row r="288" spans="1:7" x14ac:dyDescent="0.25">
      <c r="E288" s="16" t="s">
        <v>45</v>
      </c>
      <c r="F288" s="16">
        <f>IF(ISBLANK(F287), "", ROUND(SUM(F286:F287),2))</f>
        <v>0</v>
      </c>
    </row>
    <row r="292" spans="1:7" x14ac:dyDescent="0.25">
      <c r="A292" s="12" t="s">
        <v>166</v>
      </c>
      <c r="B292" s="12" t="s">
        <v>167</v>
      </c>
    </row>
    <row r="294" spans="1:7" x14ac:dyDescent="0.25">
      <c r="A294" s="12" t="s">
        <v>28</v>
      </c>
    </row>
    <row r="295" spans="1:7" x14ac:dyDescent="0.25">
      <c r="A295" s="16" t="s">
        <v>29</v>
      </c>
      <c r="B295" s="16" t="s">
        <v>30</v>
      </c>
      <c r="C295" s="16" t="s">
        <v>31</v>
      </c>
      <c r="D295" s="16" t="s">
        <v>32</v>
      </c>
      <c r="E295" s="16" t="s">
        <v>33</v>
      </c>
      <c r="F295" s="16" t="s">
        <v>34</v>
      </c>
      <c r="G295" s="16" t="s">
        <v>35</v>
      </c>
    </row>
    <row r="296" spans="1:7" x14ac:dyDescent="0.25">
      <c r="A296" s="16" t="s">
        <v>168</v>
      </c>
      <c r="B296" s="16" t="s">
        <v>169</v>
      </c>
      <c r="C296" s="17"/>
      <c r="D296" s="17"/>
      <c r="E296" s="17"/>
      <c r="F296" s="17"/>
      <c r="G296" s="17"/>
    </row>
    <row r="297" spans="1:7" x14ac:dyDescent="0.25">
      <c r="A297" s="17" t="s">
        <v>170</v>
      </c>
      <c r="B297" s="17" t="s">
        <v>169</v>
      </c>
      <c r="C297" s="17">
        <v>2</v>
      </c>
      <c r="D297" s="17" t="s">
        <v>123</v>
      </c>
      <c r="E297" s="18"/>
      <c r="F297" s="17" t="str">
        <f>IF(ISBLANK(E297),"", PRODUCT(C297,E297))</f>
        <v/>
      </c>
      <c r="G297" s="19"/>
    </row>
    <row r="298" spans="1:7" x14ac:dyDescent="0.25">
      <c r="E298" s="16" t="s">
        <v>42</v>
      </c>
      <c r="F298" s="16" t="str">
        <f>IF(F297="","",ROUND(SUM(F297:F297),2))</f>
        <v/>
      </c>
      <c r="G298" s="14" t="str">
        <f>IF(F297="","Neužpildytos visos objektų kainos","")</f>
        <v>Neužpildytos visos objektų kainos</v>
      </c>
    </row>
    <row r="299" spans="1:7" x14ac:dyDescent="0.25">
      <c r="C299" s="16" t="s">
        <v>43</v>
      </c>
      <c r="D299" s="19"/>
      <c r="E299" s="16" t="s">
        <v>44</v>
      </c>
      <c r="F299" s="16" t="str">
        <f>IF(OR(F298="",D299=""),"", ROUND(PRODUCT(D299,F298)/100,2))</f>
        <v/>
      </c>
      <c r="G299" s="14" t="str">
        <f>IF(D299="", "Nurodykite taikomą PVM dydį", "")</f>
        <v>Nurodykite taikomą PVM dydį</v>
      </c>
    </row>
    <row r="300" spans="1:7" x14ac:dyDescent="0.25">
      <c r="E300" s="16" t="s">
        <v>45</v>
      </c>
      <c r="F300" s="16">
        <f>IF(ISBLANK(F299), "", ROUND(SUM(F298:F299),2))</f>
        <v>0</v>
      </c>
    </row>
    <row r="304" spans="1:7" x14ac:dyDescent="0.25">
      <c r="A304" s="12" t="s">
        <v>171</v>
      </c>
      <c r="B304" s="12" t="s">
        <v>172</v>
      </c>
    </row>
    <row r="306" spans="1:7" x14ac:dyDescent="0.25">
      <c r="A306" s="12" t="s">
        <v>28</v>
      </c>
    </row>
    <row r="307" spans="1:7" x14ac:dyDescent="0.25">
      <c r="A307" s="16" t="s">
        <v>29</v>
      </c>
      <c r="B307" s="16" t="s">
        <v>30</v>
      </c>
      <c r="C307" s="16" t="s">
        <v>31</v>
      </c>
      <c r="D307" s="16" t="s">
        <v>32</v>
      </c>
      <c r="E307" s="16" t="s">
        <v>33</v>
      </c>
      <c r="F307" s="16" t="s">
        <v>34</v>
      </c>
      <c r="G307" s="16" t="s">
        <v>35</v>
      </c>
    </row>
    <row r="308" spans="1:7" x14ac:dyDescent="0.25">
      <c r="A308" s="16" t="s">
        <v>173</v>
      </c>
      <c r="B308" s="16" t="s">
        <v>172</v>
      </c>
      <c r="C308" s="17"/>
      <c r="D308" s="17"/>
      <c r="E308" s="17"/>
      <c r="F308" s="17"/>
      <c r="G308" s="17"/>
    </row>
    <row r="309" spans="1:7" x14ac:dyDescent="0.25">
      <c r="A309" s="17" t="s">
        <v>174</v>
      </c>
      <c r="B309" s="17" t="s">
        <v>175</v>
      </c>
      <c r="C309" s="17">
        <v>1</v>
      </c>
      <c r="D309" s="17" t="s">
        <v>123</v>
      </c>
      <c r="E309" s="18"/>
      <c r="F309" s="17" t="str">
        <f>IF(ISBLANK(E309),"", PRODUCT(C309,E309))</f>
        <v/>
      </c>
      <c r="G309" s="19"/>
    </row>
    <row r="310" spans="1:7" x14ac:dyDescent="0.25">
      <c r="E310" s="16" t="s">
        <v>42</v>
      </c>
      <c r="F310" s="16" t="str">
        <f>IF(F309="","",ROUND(SUM(F309:F309),2))</f>
        <v/>
      </c>
      <c r="G310" s="14" t="str">
        <f>IF(F309="","Neužpildytos visos objektų kainos","")</f>
        <v>Neužpildytos visos objektų kainos</v>
      </c>
    </row>
    <row r="311" spans="1:7" x14ac:dyDescent="0.25">
      <c r="C311" s="16" t="s">
        <v>43</v>
      </c>
      <c r="D311" s="19"/>
      <c r="E311" s="16" t="s">
        <v>44</v>
      </c>
      <c r="F311" s="16" t="str">
        <f>IF(OR(F310="",D311=""),"", ROUND(PRODUCT(D311,F310)/100,2))</f>
        <v/>
      </c>
      <c r="G311" s="14" t="str">
        <f>IF(D311="", "Nurodykite taikomą PVM dydį", "")</f>
        <v>Nurodykite taikomą PVM dydį</v>
      </c>
    </row>
    <row r="312" spans="1:7" x14ac:dyDescent="0.25">
      <c r="E312" s="16" t="s">
        <v>45</v>
      </c>
      <c r="F312" s="16">
        <f>IF(ISBLANK(F311), "", ROUND(SUM(F310:F311),2))</f>
        <v>0</v>
      </c>
    </row>
    <row r="316" spans="1:7" x14ac:dyDescent="0.25">
      <c r="A316" s="12" t="s">
        <v>176</v>
      </c>
      <c r="B316" s="12" t="s">
        <v>177</v>
      </c>
    </row>
    <row r="318" spans="1:7" x14ac:dyDescent="0.25">
      <c r="A318" s="12" t="s">
        <v>28</v>
      </c>
    </row>
    <row r="319" spans="1:7" x14ac:dyDescent="0.25">
      <c r="A319" s="16" t="s">
        <v>29</v>
      </c>
      <c r="B319" s="16" t="s">
        <v>30</v>
      </c>
      <c r="C319" s="16" t="s">
        <v>31</v>
      </c>
      <c r="D319" s="16" t="s">
        <v>32</v>
      </c>
      <c r="E319" s="16" t="s">
        <v>33</v>
      </c>
      <c r="F319" s="16" t="s">
        <v>34</v>
      </c>
      <c r="G319" s="16" t="s">
        <v>35</v>
      </c>
    </row>
    <row r="320" spans="1:7" x14ac:dyDescent="0.25">
      <c r="A320" s="16" t="s">
        <v>178</v>
      </c>
      <c r="B320" s="16" t="s">
        <v>177</v>
      </c>
      <c r="C320" s="17"/>
      <c r="D320" s="17"/>
      <c r="E320" s="17"/>
      <c r="F320" s="17"/>
      <c r="G320" s="17"/>
    </row>
    <row r="321" spans="1:7" x14ac:dyDescent="0.25">
      <c r="A321" s="17" t="s">
        <v>179</v>
      </c>
      <c r="B321" s="17" t="s">
        <v>180</v>
      </c>
      <c r="C321" s="17">
        <v>2</v>
      </c>
      <c r="D321" s="17" t="s">
        <v>123</v>
      </c>
      <c r="E321" s="18">
        <v>105.3</v>
      </c>
      <c r="F321" s="17">
        <f>IF(ISBLANK(E321),"", PRODUCT(C321,E321))</f>
        <v>210.6</v>
      </c>
      <c r="G321" s="19" t="s">
        <v>227</v>
      </c>
    </row>
    <row r="322" spans="1:7" x14ac:dyDescent="0.25">
      <c r="E322" s="16" t="s">
        <v>42</v>
      </c>
      <c r="F322" s="16">
        <f>IF(F321="","",ROUND(SUM(F321:F321),2))</f>
        <v>210.6</v>
      </c>
      <c r="G322" s="14" t="str">
        <f>IF(F321="","Neužpildytos visos objektų kainos","")</f>
        <v/>
      </c>
    </row>
    <row r="323" spans="1:7" x14ac:dyDescent="0.25">
      <c r="C323" s="16" t="s">
        <v>43</v>
      </c>
      <c r="D323" s="19">
        <v>5</v>
      </c>
      <c r="E323" s="16" t="s">
        <v>44</v>
      </c>
      <c r="F323" s="16">
        <f>IF(OR(F322="",D323=""),"", ROUND(PRODUCT(D323,F322)/100,2))</f>
        <v>10.53</v>
      </c>
      <c r="G323" s="14" t="str">
        <f>IF(D323="", "Nurodykite taikomą PVM dydį", "")</f>
        <v/>
      </c>
    </row>
    <row r="324" spans="1:7" x14ac:dyDescent="0.25">
      <c r="E324" s="16" t="s">
        <v>45</v>
      </c>
      <c r="F324" s="16">
        <f>IF(ISBLANK(F323), "", ROUND(SUM(F322:F323),2))</f>
        <v>221.13</v>
      </c>
    </row>
    <row r="328" spans="1:7" x14ac:dyDescent="0.25">
      <c r="A328" s="12" t="s">
        <v>181</v>
      </c>
      <c r="B328" s="12" t="s">
        <v>182</v>
      </c>
    </row>
    <row r="330" spans="1:7" x14ac:dyDescent="0.25">
      <c r="A330" s="12" t="s">
        <v>28</v>
      </c>
    </row>
    <row r="331" spans="1:7" x14ac:dyDescent="0.25">
      <c r="A331" s="16" t="s">
        <v>29</v>
      </c>
      <c r="B331" s="16" t="s">
        <v>30</v>
      </c>
      <c r="C331" s="16" t="s">
        <v>31</v>
      </c>
      <c r="D331" s="16" t="s">
        <v>32</v>
      </c>
      <c r="E331" s="16" t="s">
        <v>33</v>
      </c>
      <c r="F331" s="16" t="s">
        <v>34</v>
      </c>
      <c r="G331" s="16" t="s">
        <v>35</v>
      </c>
    </row>
    <row r="332" spans="1:7" x14ac:dyDescent="0.25">
      <c r="A332" s="16" t="s">
        <v>183</v>
      </c>
      <c r="B332" s="16" t="s">
        <v>182</v>
      </c>
      <c r="C332" s="17"/>
      <c r="D332" s="17"/>
      <c r="E332" s="17"/>
      <c r="F332" s="17"/>
      <c r="G332" s="17"/>
    </row>
    <row r="333" spans="1:7" x14ac:dyDescent="0.25">
      <c r="A333" s="17" t="s">
        <v>184</v>
      </c>
      <c r="B333" s="17" t="s">
        <v>185</v>
      </c>
      <c r="C333" s="17">
        <v>15</v>
      </c>
      <c r="D333" s="17" t="s">
        <v>123</v>
      </c>
      <c r="E333" s="18">
        <v>83.8</v>
      </c>
      <c r="F333" s="17">
        <f>IF(ISBLANK(E333),"", PRODUCT(C333,E333))</f>
        <v>1257</v>
      </c>
      <c r="G333" s="19" t="s">
        <v>228</v>
      </c>
    </row>
    <row r="334" spans="1:7" x14ac:dyDescent="0.25">
      <c r="E334" s="16" t="s">
        <v>42</v>
      </c>
      <c r="F334" s="16">
        <f>IF(F333="","",ROUND(SUM(F333:F333),2))</f>
        <v>1257</v>
      </c>
      <c r="G334" s="14" t="str">
        <f>IF(F333="","Neužpildytos visos objektų kainos","")</f>
        <v/>
      </c>
    </row>
    <row r="335" spans="1:7" x14ac:dyDescent="0.25">
      <c r="C335" s="16" t="s">
        <v>43</v>
      </c>
      <c r="D335" s="19">
        <v>5</v>
      </c>
      <c r="E335" s="16" t="s">
        <v>44</v>
      </c>
      <c r="F335" s="16">
        <f>IF(OR(F334="",D335=""),"", ROUND(PRODUCT(D335,F334)/100,2))</f>
        <v>62.85</v>
      </c>
      <c r="G335" s="14" t="str">
        <f>IF(D335="", "Nurodykite taikomą PVM dydį", "")</f>
        <v/>
      </c>
    </row>
    <row r="336" spans="1:7" x14ac:dyDescent="0.25">
      <c r="E336" s="16" t="s">
        <v>45</v>
      </c>
      <c r="F336" s="16">
        <f>IF(ISBLANK(F335), "", ROUND(SUM(F334:F335),2))</f>
        <v>1319.85</v>
      </c>
    </row>
    <row r="340" spans="1:7" x14ac:dyDescent="0.25">
      <c r="A340" s="12" t="s">
        <v>186</v>
      </c>
      <c r="B340" s="12" t="s">
        <v>187</v>
      </c>
    </row>
    <row r="342" spans="1:7" x14ac:dyDescent="0.25">
      <c r="A342" s="12" t="s">
        <v>28</v>
      </c>
    </row>
    <row r="343" spans="1:7" x14ac:dyDescent="0.25">
      <c r="A343" s="16" t="s">
        <v>29</v>
      </c>
      <c r="B343" s="16" t="s">
        <v>30</v>
      </c>
      <c r="C343" s="16" t="s">
        <v>31</v>
      </c>
      <c r="D343" s="16" t="s">
        <v>32</v>
      </c>
      <c r="E343" s="16" t="s">
        <v>33</v>
      </c>
      <c r="F343" s="16" t="s">
        <v>34</v>
      </c>
      <c r="G343" s="16" t="s">
        <v>35</v>
      </c>
    </row>
    <row r="344" spans="1:7" x14ac:dyDescent="0.25">
      <c r="A344" s="16" t="s">
        <v>188</v>
      </c>
      <c r="B344" s="16" t="s">
        <v>187</v>
      </c>
      <c r="C344" s="17"/>
      <c r="D344" s="17"/>
      <c r="E344" s="17"/>
      <c r="F344" s="17"/>
      <c r="G344" s="17"/>
    </row>
    <row r="345" spans="1:7" x14ac:dyDescent="0.25">
      <c r="A345" s="17" t="s">
        <v>189</v>
      </c>
      <c r="B345" s="17" t="s">
        <v>190</v>
      </c>
      <c r="C345" s="17">
        <v>100</v>
      </c>
      <c r="D345" s="17" t="s">
        <v>39</v>
      </c>
      <c r="E345" s="18"/>
      <c r="F345" s="17" t="str">
        <f>IF(ISBLANK(E345),"", PRODUCT(C345,E345))</f>
        <v/>
      </c>
      <c r="G345" s="19"/>
    </row>
    <row r="346" spans="1:7" x14ac:dyDescent="0.25">
      <c r="E346" s="16" t="s">
        <v>42</v>
      </c>
      <c r="F346" s="16" t="str">
        <f>IF(F345="","",ROUND(SUM(F345:F345),2))</f>
        <v/>
      </c>
      <c r="G346" s="14" t="str">
        <f>IF(F345="","Neužpildytos visos objektų kainos","")</f>
        <v>Neužpildytos visos objektų kainos</v>
      </c>
    </row>
    <row r="347" spans="1:7" x14ac:dyDescent="0.25">
      <c r="C347" s="16" t="s">
        <v>43</v>
      </c>
      <c r="D347" s="19"/>
      <c r="E347" s="16" t="s">
        <v>44</v>
      </c>
      <c r="F347" s="16" t="str">
        <f>IF(OR(F346="",D347=""),"", ROUND(PRODUCT(D347,F346)/100,2))</f>
        <v/>
      </c>
      <c r="G347" s="14" t="str">
        <f>IF(D347="", "Nurodykite taikomą PVM dydį", "")</f>
        <v>Nurodykite taikomą PVM dydį</v>
      </c>
    </row>
    <row r="348" spans="1:7" x14ac:dyDescent="0.25">
      <c r="E348" s="16" t="s">
        <v>45</v>
      </c>
      <c r="F348" s="16">
        <f>IF(ISBLANK(F347), "", ROUND(SUM(F346:F347),2))</f>
        <v>0</v>
      </c>
    </row>
  </sheetData>
  <sheetProtection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191</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192</v>
      </c>
      <c r="B5" s="51"/>
      <c r="C5" s="49" t="s">
        <v>193</v>
      </c>
      <c r="D5" s="50"/>
      <c r="E5" s="51"/>
      <c r="F5" s="49" t="s">
        <v>194</v>
      </c>
      <c r="G5" s="50"/>
      <c r="H5" s="51"/>
      <c r="I5" s="49" t="s">
        <v>195</v>
      </c>
      <c r="J5" s="51"/>
      <c r="K5" s="9" t="s">
        <v>196</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197</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30</v>
      </c>
      <c r="B19" s="51"/>
      <c r="C19" s="49" t="s">
        <v>193</v>
      </c>
      <c r="D19" s="50"/>
      <c r="E19" s="51"/>
      <c r="F19" s="49" t="s">
        <v>198</v>
      </c>
      <c r="G19" s="50"/>
      <c r="H19" s="51"/>
      <c r="I19" s="68" t="s">
        <v>195</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199</v>
      </c>
      <c r="B33" s="25"/>
      <c r="C33" s="25"/>
      <c r="D33" s="25"/>
      <c r="E33" s="25"/>
      <c r="F33" s="25"/>
      <c r="G33" s="25"/>
      <c r="H33" s="25"/>
      <c r="I33" s="25"/>
      <c r="J33" s="25"/>
    </row>
    <row r="34" spans="1:10" ht="15.95" customHeight="1" thickBot="1" x14ac:dyDescent="0.3"/>
    <row r="35" spans="1:10" ht="15.95" customHeight="1" x14ac:dyDescent="0.25">
      <c r="A35" s="8" t="s">
        <v>29</v>
      </c>
      <c r="B35" s="63" t="s">
        <v>200</v>
      </c>
      <c r="C35" s="50"/>
      <c r="D35" s="50"/>
      <c r="E35" s="50"/>
      <c r="F35" s="50"/>
      <c r="G35" s="51"/>
      <c r="H35" s="64" t="s">
        <v>201</v>
      </c>
      <c r="I35" s="50"/>
      <c r="J35" s="65"/>
    </row>
    <row r="36" spans="1:10" ht="48" customHeight="1" x14ac:dyDescent="0.25">
      <c r="A36" s="22" t="s">
        <v>202</v>
      </c>
      <c r="B36" s="45" t="s">
        <v>203</v>
      </c>
      <c r="C36" s="42"/>
      <c r="D36" s="42"/>
      <c r="E36" s="42"/>
      <c r="F36" s="42"/>
      <c r="G36" s="30"/>
      <c r="H36" s="46"/>
      <c r="I36" s="42"/>
      <c r="J36" s="47"/>
    </row>
    <row r="37" spans="1:10" ht="48" customHeight="1" x14ac:dyDescent="0.25">
      <c r="A37" s="22" t="s">
        <v>204</v>
      </c>
      <c r="B37" s="45" t="s">
        <v>205</v>
      </c>
      <c r="C37" s="42"/>
      <c r="D37" s="42"/>
      <c r="E37" s="42"/>
      <c r="F37" s="42"/>
      <c r="G37" s="30"/>
      <c r="H37" s="46"/>
      <c r="I37" s="42"/>
      <c r="J37" s="47"/>
    </row>
    <row r="38" spans="1:10" ht="48" customHeight="1" x14ac:dyDescent="0.25">
      <c r="A38" s="22" t="s">
        <v>206</v>
      </c>
      <c r="B38" s="45" t="s">
        <v>207</v>
      </c>
      <c r="C38" s="42"/>
      <c r="D38" s="42"/>
      <c r="E38" s="42"/>
      <c r="F38" s="42"/>
      <c r="G38" s="30"/>
      <c r="H38" s="46"/>
      <c r="I38" s="42"/>
      <c r="J38" s="47"/>
    </row>
    <row r="39" spans="1:10" ht="48" customHeight="1" x14ac:dyDescent="0.25">
      <c r="A39" s="23"/>
      <c r="B39" s="41"/>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208</v>
      </c>
      <c r="B48" s="25"/>
      <c r="C48" s="25"/>
      <c r="D48" s="25"/>
      <c r="E48" s="25"/>
      <c r="F48" s="25"/>
      <c r="G48" s="25"/>
      <c r="H48" s="25"/>
      <c r="I48" s="25"/>
      <c r="J48" s="25"/>
    </row>
    <row r="51" spans="1:10" x14ac:dyDescent="0.25">
      <c r="A51" s="61" t="s">
        <v>209</v>
      </c>
      <c r="B51" s="25"/>
      <c r="C51" s="25"/>
      <c r="D51" s="25"/>
      <c r="E51" s="52"/>
      <c r="F51" s="25"/>
      <c r="G51" s="25"/>
      <c r="H51" s="25"/>
      <c r="I51" s="25"/>
      <c r="J51" s="25"/>
    </row>
    <row r="53" spans="1:10" x14ac:dyDescent="0.25">
      <c r="A53" s="61" t="s">
        <v>210</v>
      </c>
      <c r="B53" s="25"/>
      <c r="C53" s="25"/>
      <c r="D53" s="25"/>
      <c r="E53" s="52"/>
      <c r="F53" s="25"/>
      <c r="G53" s="25"/>
      <c r="H53" s="25"/>
      <c r="I53" s="25"/>
      <c r="J53" s="25"/>
    </row>
    <row r="100" spans="1:1" ht="15.75" x14ac:dyDescent="0.25">
      <c r="A100" t="s">
        <v>211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ADCE04-9F8E-4929-906A-6DA43B2B14A5}">
  <ds:schemaRefs>
    <ds:schemaRef ds:uri="0b6cc9a2-9a2a-4e7c-af8c-db12a48932a2"/>
    <ds:schemaRef ds:uri="ff856186-e332-4a9e-90f2-8953a3f3f890"/>
    <ds:schemaRef ds:uri="http://schemas.microsoft.com/office/2006/documentManagement/types"/>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83AC6DC-7037-432A-8ECE-52ABF93116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DD276C-78CD-4D97-81CC-EFCAC530F4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2025-04-10T07:22:29Z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LitCategory">
    <vt:lpwstr/>
  </property>
  <property fmtid="{D5CDD505-2E9C-101B-9397-08002B2CF9AE}" pid="5" name="MediaServiceImageTags">
    <vt:lpwstr/>
  </property>
</Properties>
</file>