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esieji pirkimai nuo 2019\2025\Vienkartinės prekės 2 su tvarsliava 202507\"/>
    </mc:Choice>
  </mc:AlternateContent>
  <xr:revisionPtr revIDLastSave="0" documentId="8_{9E6564EF-A12D-4B58-8C03-436C914916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 SKS" sheetId="2" r:id="rId1"/>
    <sheet name="Lapas1" sheetId="3" r:id="rId2"/>
  </sheets>
  <calcPr calcId="191029"/>
</workbook>
</file>

<file path=xl/calcChain.xml><?xml version="1.0" encoding="utf-8"?>
<calcChain xmlns="http://schemas.openxmlformats.org/spreadsheetml/2006/main">
  <c r="I25" i="2" l="1"/>
  <c r="J25" i="2"/>
  <c r="K25" i="2" s="1"/>
  <c r="L25" i="2" s="1"/>
  <c r="I24" i="2"/>
  <c r="J24" i="2"/>
  <c r="K24" i="2" s="1"/>
  <c r="I40" i="2"/>
  <c r="J40" i="2"/>
  <c r="K40" i="2" s="1"/>
  <c r="K41" i="2" s="1"/>
  <c r="J37" i="2"/>
  <c r="J38" i="2" s="1"/>
  <c r="I37" i="2"/>
  <c r="I30" i="2"/>
  <c r="J30" i="2"/>
  <c r="K30" i="2" s="1"/>
  <c r="I31" i="2"/>
  <c r="J31" i="2"/>
  <c r="K31" i="2" s="1"/>
  <c r="L31" i="2" s="1"/>
  <c r="I32" i="2"/>
  <c r="J32" i="2"/>
  <c r="K32" i="2" s="1"/>
  <c r="I33" i="2"/>
  <c r="J33" i="2"/>
  <c r="K33" i="2" s="1"/>
  <c r="L33" i="2" s="1"/>
  <c r="I34" i="2"/>
  <c r="J34" i="2"/>
  <c r="K34" i="2" s="1"/>
  <c r="J29" i="2"/>
  <c r="I29" i="2"/>
  <c r="J20" i="2"/>
  <c r="J21" i="2" s="1"/>
  <c r="I20" i="2"/>
  <c r="I17" i="2"/>
  <c r="J17" i="2"/>
  <c r="K17" i="2" s="1"/>
  <c r="J16" i="2"/>
  <c r="I16" i="2"/>
  <c r="J13" i="2"/>
  <c r="J14" i="2" s="1"/>
  <c r="I13" i="2"/>
  <c r="J9" i="2"/>
  <c r="K9" i="2" s="1"/>
  <c r="I9" i="2"/>
  <c r="J6" i="2"/>
  <c r="I6" i="2"/>
  <c r="E35" i="2"/>
  <c r="E21" i="2"/>
  <c r="E41" i="2"/>
  <c r="E38" i="2"/>
  <c r="J18" i="2" l="1"/>
  <c r="J10" i="2"/>
  <c r="J26" i="2"/>
  <c r="J41" i="2"/>
  <c r="K26" i="2"/>
  <c r="L9" i="2"/>
  <c r="L10" i="2" s="1"/>
  <c r="K10" i="2"/>
  <c r="J7" i="2"/>
  <c r="K6" i="2"/>
  <c r="K7" i="2" s="1"/>
  <c r="L24" i="2"/>
  <c r="L26" i="2" s="1"/>
  <c r="L40" i="2"/>
  <c r="L41" i="2" s="1"/>
  <c r="K37" i="2"/>
  <c r="J35" i="2"/>
  <c r="L30" i="2"/>
  <c r="L34" i="2"/>
  <c r="L32" i="2"/>
  <c r="K29" i="2"/>
  <c r="L29" i="2" s="1"/>
  <c r="K20" i="2"/>
  <c r="L17" i="2"/>
  <c r="K16" i="2"/>
  <c r="K13" i="2"/>
  <c r="I1" i="3"/>
  <c r="J42" i="2" l="1"/>
  <c r="L6" i="2"/>
  <c r="L7" i="2" s="1"/>
  <c r="L16" i="2"/>
  <c r="L18" i="2" s="1"/>
  <c r="K18" i="2"/>
  <c r="L35" i="2"/>
  <c r="K35" i="2"/>
  <c r="L37" i="2"/>
  <c r="L38" i="2" s="1"/>
  <c r="K38" i="2"/>
  <c r="L20" i="2"/>
  <c r="L21" i="2" s="1"/>
  <c r="K21" i="2"/>
  <c r="L13" i="2"/>
  <c r="L14" i="2" s="1"/>
  <c r="K14" i="2"/>
  <c r="E26" i="2"/>
  <c r="E18" i="2"/>
  <c r="E14" i="2"/>
  <c r="E10" i="2"/>
  <c r="E7" i="2"/>
  <c r="K42" i="2" l="1"/>
  <c r="J43" i="2" s="1"/>
  <c r="L42" i="2"/>
  <c r="E42" i="2"/>
</calcChain>
</file>

<file path=xl/sharedStrings.xml><?xml version="1.0" encoding="utf-8"?>
<sst xmlns="http://schemas.openxmlformats.org/spreadsheetml/2006/main" count="130" uniqueCount="104">
  <si>
    <t>Pirkimo objekto dalies ir eilės numeris</t>
  </si>
  <si>
    <t>Prekės pavadinimas, trumpas aprašymas ir būtini techniniai parametrai</t>
  </si>
  <si>
    <t>Mato vnt.</t>
  </si>
  <si>
    <t>Gamintojas</t>
  </si>
  <si>
    <t>Visos 1 pirkimo objekto dalies suma:</t>
  </si>
  <si>
    <t>2.1</t>
  </si>
  <si>
    <t>Visos 2 pirkimo objekto dalies suma:</t>
  </si>
  <si>
    <t>3.1</t>
  </si>
  <si>
    <t>Prekės pavdinimas, kiekis pakuotėje (kaip bus rašoma sąskaitoje)  ir REF kodas</t>
  </si>
  <si>
    <t>vnt.</t>
  </si>
  <si>
    <t>8.1</t>
  </si>
  <si>
    <t>Visos 8 pirkimo objekto dalies suma:</t>
  </si>
  <si>
    <t>Visos 5 pirkimo objekto dalies suma:</t>
  </si>
  <si>
    <t>1.1</t>
  </si>
  <si>
    <t>5.1</t>
  </si>
  <si>
    <t>Visos 3 pirkimo objekto dalies suma:</t>
  </si>
  <si>
    <t xml:space="preserve">Orientacinis poreikis 1  metams </t>
  </si>
  <si>
    <t>Siūlomo parametro atitikimas, konkreti parametro reikšmė ir atitikimo patvirtinimas (psl. pasiūlyme, puslapyje pabraukiant kiekvienos pozicijos kiekvieną atitikimą, nurodant pozicijos numerį pagal prašomas specifikacijas)</t>
  </si>
  <si>
    <t>Būtina užsakymus priimti ir sąskaitas pateikti elektroniniu formatu (*.pdf netinka!)</t>
  </si>
  <si>
    <t>Medicininė klijuotė 80-90 cm pločio</t>
  </si>
  <si>
    <t>m</t>
  </si>
  <si>
    <t xml:space="preserve">  100 m</t>
  </si>
  <si>
    <t>2 pirkimo objekto dalis. Martenso guminis tvarstis</t>
  </si>
  <si>
    <t>1 pirkimo objekto dalis. Medicininė klijuotė</t>
  </si>
  <si>
    <t>500 x 10 cm sterilus</t>
  </si>
  <si>
    <t>700 x 14 cm sterilus</t>
  </si>
  <si>
    <t>5.2</t>
  </si>
  <si>
    <t>Saugūs vienkartiniai dūrikliai su automatiniu adatos įtraukimu. Dydžiai: 21G, 23G, 26G, 28G, 30G. Skverbties gylis nuo 1,6 iki 2,2 mm.</t>
  </si>
  <si>
    <t>Vienkartiniai EKG elektrodai, kurių plastikinis pagrindas padengtas lengvai nuplaunamais hipoalerginiais klijais. Tinkantys monitoringui, neatsiklijuoja 2 paras. Centrinė dalis sudrėkinta EKG pasta arba geliu. Turi metalinę standartinę jungtį paciento monitorių EKG kabeliams prijungti:</t>
  </si>
  <si>
    <t>Elektrodai suaugusiems</t>
  </si>
  <si>
    <t>Elektrodai vaikams</t>
  </si>
  <si>
    <t>Martenso guminis tvarstis 500 x 5,5 cm.</t>
  </si>
  <si>
    <t>Medicininė marlė 90 cm pločio, 100 % balinta medvilnė, ne mažiau 17 siūlų/cm². Ilgis:</t>
  </si>
  <si>
    <t>SPECIFIKACIJA.  TVARSLIAVA IR VIENKARTINĖS MEDICINOS PRIEMONĖS</t>
  </si>
  <si>
    <t>16 G (1,6 x 40 mm</t>
  </si>
  <si>
    <t>18 G (1,2 x 38 mm)</t>
  </si>
  <si>
    <t>21 G (0,8 x 40 mm)</t>
  </si>
  <si>
    <t>23 G (0,6 x 32 mm</t>
  </si>
  <si>
    <t>27 G (0,4 x 16 mm)</t>
  </si>
  <si>
    <t>3.1.1</t>
  </si>
  <si>
    <t>vnt</t>
  </si>
  <si>
    <t>Paklotas rulone, pagamintas iš neaustinės 18 ± 1 g medžiagos, baltos spalvos, 60 ± 10 cm pločio, 100 m ilgio, perforacija kas 50 cm.</t>
  </si>
  <si>
    <t>Masažo aliejus</t>
  </si>
  <si>
    <t>3 pirkimo objekto dalis. Medicininė marlė</t>
  </si>
  <si>
    <t>5 pirkimo objekto dalis. Marliniai tvarsčiai</t>
  </si>
  <si>
    <r>
      <rPr>
        <b/>
        <sz val="9"/>
        <rFont val="Times New Roman"/>
        <family val="1"/>
        <charset val="186"/>
      </rPr>
      <t>Hipoderminė adata</t>
    </r>
    <r>
      <rPr>
        <sz val="9"/>
        <rFont val="Times New Roman"/>
        <family val="1"/>
        <charset val="186"/>
      </rPr>
      <t xml:space="preserve"> injekcijoms permatomu, spalva koduotu antgaliu, antrinėse pakuotėse - dėžutėse ≤ 100 vnt. Ant dėžutės turi būti pavadinimas, dydis, serija, galiojimas.</t>
    </r>
  </si>
  <si>
    <r>
      <rPr>
        <b/>
        <sz val="9"/>
        <rFont val="Times New Roman"/>
        <family val="1"/>
        <charset val="186"/>
      </rPr>
      <t>Lancetai</t>
    </r>
    <r>
      <rPr>
        <sz val="9"/>
        <rFont val="Times New Roman"/>
        <family val="1"/>
        <charset val="186"/>
      </rPr>
      <t xml:space="preserve"> (skarifikatoriai) sterilūs</t>
    </r>
  </si>
  <si>
    <t>Vieno mato vnt. kaina be PVM, €</t>
  </si>
  <si>
    <t>3 metų poreikio suma su PVM, €</t>
  </si>
  <si>
    <t>1 metų poreikio suma be PVM, €</t>
  </si>
  <si>
    <t xml:space="preserve">1 metų poreikio PVM suma, € </t>
  </si>
  <si>
    <t>Vieno mato vnt. kaina su 5% PVM, €</t>
  </si>
  <si>
    <t>8 pirkimo objekto dalis. Saugūs dūrikliai prie gliukozės matuoklių</t>
  </si>
  <si>
    <t>9 pirkimo objekto dalis. EKG elektrodai</t>
  </si>
  <si>
    <t>9.1</t>
  </si>
  <si>
    <t>9.1.1</t>
  </si>
  <si>
    <t>9.1.2</t>
  </si>
  <si>
    <t>Visos 9 pirkimo objekto dalies suma:</t>
  </si>
  <si>
    <t>12 pirkimo objekto dalis. Sterilios medicininės adatos, skarifikatoriai</t>
  </si>
  <si>
    <t>12.1.1</t>
  </si>
  <si>
    <t>12.1.2</t>
  </si>
  <si>
    <t>12.1.3</t>
  </si>
  <si>
    <t>12.1.4</t>
  </si>
  <si>
    <t>12.1.5</t>
  </si>
  <si>
    <t>12.1.6</t>
  </si>
  <si>
    <t>Visos 12 pirkimo objekto dalies suma:</t>
  </si>
  <si>
    <t>12.1</t>
  </si>
  <si>
    <t>14 pirkimo objekto dalis. Paklotai</t>
  </si>
  <si>
    <t>Visos 14 pirkimo objekto dalies suma:</t>
  </si>
  <si>
    <t>15 pirkimo objekto dalis. Masažo aliejus</t>
  </si>
  <si>
    <t>14.1</t>
  </si>
  <si>
    <t>15.1</t>
  </si>
  <si>
    <t>Visos 15 pirkimo objekto dalies suma:</t>
  </si>
  <si>
    <t>Kievguma</t>
  </si>
  <si>
    <t>80 cm pločio</t>
  </si>
  <si>
    <t xml:space="preserve">500x5,5 cm </t>
  </si>
  <si>
    <t>100 m ilgis. 90 cm plotis. 17 sl/kv/cm (40s/26x18)</t>
  </si>
  <si>
    <t>Shaoxing Gangfeng Hospital Products</t>
  </si>
  <si>
    <t>Klijuotė, medic., guminė  50 m x 75 cm Olko /50m</t>
  </si>
  <si>
    <t>Martenso bintas 5m x 5,5cm Olko/1 vnt</t>
  </si>
  <si>
    <t xml:space="preserve">AZAS, marlė, medicininė 100 m x 90 cm /100m </t>
  </si>
  <si>
    <t>5 mx10 cm, sterilūs</t>
  </si>
  <si>
    <t>7 mx14 cm, sterilūs</t>
  </si>
  <si>
    <t xml:space="preserve">  Sterilus marlinis tvarstis 7 m x 14 cm AZAS</t>
  </si>
  <si>
    <t>Skarifikatorius (lancetas) kraujo, sterilus saugus N100</t>
  </si>
  <si>
    <t>Zarys International Group</t>
  </si>
  <si>
    <t xml:space="preserve">Vienk. adata  1,6 x 40 mm 16Gx1+1/2" N100  </t>
  </si>
  <si>
    <t xml:space="preserve">Vienk. adata  0,8 x 40 mm 21Gx1+1/2" N100  </t>
  </si>
  <si>
    <t xml:space="preserve">Vienk. adata  1,2 x 40 mm 18Gx1+1/2" N100     </t>
  </si>
  <si>
    <t xml:space="preserve">Vienk. adata  0,6 x 30 mm 23Gx1+1/4"' N100 </t>
  </si>
  <si>
    <t>Sterilūs, nerūdyjnčio plieno, vnt. pak.</t>
  </si>
  <si>
    <t xml:space="preserve">Vienk. adata  0,4 x 19 mm 27Gx3/4" N100 </t>
  </si>
  <si>
    <t>Skarifikatorius (lancetas) kraujo, sterilus N200</t>
  </si>
  <si>
    <t>Užtiesalas, sanitarinis, neaustinis,150 m x 60 cm</t>
  </si>
  <si>
    <t>Paklotas rulone, pagamintas iš neaustinės 24 g medžiagos, baltos spalvos, 60 cm pločio, 150 m ilgio, perforacija kas 50 cm.</t>
  </si>
  <si>
    <t xml:space="preserve">Wuhan Topmed Trading </t>
  </si>
  <si>
    <t>Van Oostveen Medical B.V. Romed</t>
  </si>
  <si>
    <t xml:space="preserve">Seni Care kūno aliejus masažinis 1000 ml  </t>
  </si>
  <si>
    <t>Viso</t>
  </si>
  <si>
    <t>Ultragel Medical</t>
  </si>
  <si>
    <t xml:space="preserve">Elektrodai EKG vienkartiniai 50x35 mm (suaug.) N50  </t>
  </si>
  <si>
    <t>Elektrodai EKG vienkartiniai  vaikams.) N50</t>
  </si>
  <si>
    <t xml:space="preserve">Direktorius Juozas Devižis </t>
  </si>
  <si>
    <t>2025-07-18 A. Zapalskio IĮ "Azas" PN 3658464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</si>
</sst>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9"/>
      <color rgb="FFFF0000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1" fillId="0" borderId="0"/>
    <xf numFmtId="0" fontId="6" fillId="0" borderId="0"/>
  </cellStyleXfs>
  <cellXfs count="64">
    <xf numFmtId="0" fontId="0" fillId="0" borderId="0" xfId="0"/>
    <xf numFmtId="0" fontId="5" fillId="0" borderId="1" xfId="0" applyFont="1" applyBorder="1" applyAlignment="1">
      <alignment horizontal="left" vertical="top" wrapText="1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 vertical="top"/>
    </xf>
    <xf numFmtId="0" fontId="7" fillId="0" borderId="2" xfId="0" applyFont="1" applyBorder="1" applyAlignment="1">
      <alignment vertical="top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left"/>
    </xf>
    <xf numFmtId="2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 indent="5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8" fillId="0" borderId="1" xfId="0" applyFont="1" applyBorder="1" applyAlignment="1">
      <alignment horizontal="left"/>
    </xf>
    <xf numFmtId="0" fontId="5" fillId="2" borderId="1" xfId="0" applyFont="1" applyFill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0" fontId="0" fillId="0" borderId="1" xfId="0" applyBorder="1"/>
    <xf numFmtId="49" fontId="5" fillId="4" borderId="1" xfId="2" applyNumberFormat="1" applyFont="1" applyBorder="1" applyAlignment="1">
      <alignment horizontal="left" vertical="top"/>
    </xf>
    <xf numFmtId="49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2" fontId="5" fillId="0" borderId="1" xfId="0" applyNumberFormat="1" applyFont="1" applyBorder="1"/>
    <xf numFmtId="0" fontId="5" fillId="0" borderId="1" xfId="0" applyFont="1" applyBorder="1" applyAlignment="1">
      <alignment vertical="top"/>
    </xf>
    <xf numFmtId="2" fontId="5" fillId="0" borderId="1" xfId="0" applyNumberFormat="1" applyFont="1" applyBorder="1" applyAlignment="1">
      <alignment horizontal="center" vertical="top"/>
    </xf>
    <xf numFmtId="49" fontId="5" fillId="6" borderId="1" xfId="0" applyNumberFormat="1" applyFont="1" applyFill="1" applyBorder="1" applyAlignment="1">
      <alignment horizontal="left" vertical="top"/>
    </xf>
    <xf numFmtId="49" fontId="5" fillId="6" borderId="1" xfId="2" applyNumberFormat="1" applyFont="1" applyFill="1" applyBorder="1" applyAlignment="1">
      <alignment horizontal="left" vertical="top"/>
    </xf>
    <xf numFmtId="164" fontId="5" fillId="6" borderId="1" xfId="2" applyNumberFormat="1" applyFont="1" applyFill="1" applyBorder="1" applyAlignment="1">
      <alignment horizontal="left" vertical="top"/>
    </xf>
    <xf numFmtId="164" fontId="5" fillId="6" borderId="6" xfId="2" applyNumberFormat="1" applyFont="1" applyFill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2" fontId="7" fillId="0" borderId="1" xfId="0" applyNumberFormat="1" applyFont="1" applyBorder="1"/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 vertical="top"/>
    </xf>
    <xf numFmtId="2" fontId="7" fillId="0" borderId="1" xfId="0" applyNumberFormat="1" applyFont="1" applyBorder="1" applyAlignment="1">
      <alignment horizontal="left"/>
    </xf>
    <xf numFmtId="2" fontId="5" fillId="0" borderId="0" xfId="0" applyNumberFormat="1" applyFont="1"/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0" fillId="0" borderId="5" xfId="0" applyBorder="1"/>
    <xf numFmtId="0" fontId="0" fillId="0" borderId="4" xfId="0" applyBorder="1"/>
    <xf numFmtId="0" fontId="5" fillId="3" borderId="3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 wrapText="1"/>
    </xf>
    <xf numFmtId="0" fontId="0" fillId="0" borderId="1" xfId="0" applyBorder="1"/>
    <xf numFmtId="0" fontId="9" fillId="2" borderId="3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left" vertical="top" wrapText="1"/>
    </xf>
    <xf numFmtId="164" fontId="10" fillId="0" borderId="1" xfId="0" applyNumberFormat="1" applyFont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Geras" xfId="2" builtinId="26"/>
    <cellStyle name="Įprastas" xfId="0" builtinId="0"/>
    <cellStyle name="Įprastas 2" xfId="4" xr:uid="{98E865F3-1E3D-479F-8A8B-60CFC639A834}"/>
    <cellStyle name="Įprastas 3" xfId="3" xr:uid="{DFB58FC4-073F-493F-A360-3F18C4C8F1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K44"/>
  <sheetViews>
    <sheetView tabSelected="1" showWhiteSpace="0" zoomScaleNormal="100" zoomScaleSheetLayoutView="100" workbookViewId="0">
      <pane ySplit="4" topLeftCell="A8" activePane="bottomLeft" state="frozen"/>
      <selection pane="bottomLeft" activeCell="C12" sqref="C12:C13"/>
    </sheetView>
  </sheetViews>
  <sheetFormatPr defaultRowHeight="12" x14ac:dyDescent="0.2"/>
  <cols>
    <col min="1" max="1" width="9.28515625" style="2" customWidth="1"/>
    <col min="2" max="2" width="65.140625" style="2" bestFit="1" customWidth="1"/>
    <col min="3" max="3" width="28" style="2" customWidth="1"/>
    <col min="4" max="4" width="6.85546875" style="4" customWidth="1"/>
    <col min="5" max="5" width="9.5703125" style="2" customWidth="1"/>
    <col min="6" max="6" width="11.140625" style="2" customWidth="1"/>
    <col min="7" max="7" width="11.42578125" style="2" customWidth="1"/>
    <col min="8" max="16384" width="9.140625" style="2"/>
  </cols>
  <sheetData>
    <row r="1" spans="1:1909" x14ac:dyDescent="0.2">
      <c r="A1" s="2" t="s">
        <v>103</v>
      </c>
    </row>
    <row r="2" spans="1:1909" ht="18" customHeight="1" x14ac:dyDescent="0.2">
      <c r="A2" s="41" t="s">
        <v>33</v>
      </c>
      <c r="B2" s="41"/>
      <c r="C2" s="41"/>
      <c r="D2" s="41"/>
      <c r="E2" s="41"/>
      <c r="F2" s="41"/>
      <c r="G2" s="41"/>
    </row>
    <row r="3" spans="1:1909" ht="18" customHeight="1" x14ac:dyDescent="0.2">
      <c r="A3" s="1"/>
      <c r="B3" s="41" t="s">
        <v>18</v>
      </c>
      <c r="C3" s="41"/>
      <c r="D3" s="41"/>
      <c r="E3" s="41"/>
      <c r="F3" s="41"/>
      <c r="G3" s="42"/>
    </row>
    <row r="4" spans="1:1909" ht="96" customHeight="1" x14ac:dyDescent="0.2">
      <c r="A4" s="10" t="s">
        <v>0</v>
      </c>
      <c r="B4" s="11" t="s">
        <v>1</v>
      </c>
      <c r="C4" s="11" t="s">
        <v>17</v>
      </c>
      <c r="D4" s="11" t="s">
        <v>2</v>
      </c>
      <c r="E4" s="11" t="s">
        <v>16</v>
      </c>
      <c r="F4" s="11" t="s">
        <v>3</v>
      </c>
      <c r="G4" s="11" t="s">
        <v>8</v>
      </c>
      <c r="H4" s="20" t="s">
        <v>47</v>
      </c>
      <c r="I4" s="20" t="s">
        <v>51</v>
      </c>
      <c r="J4" s="20" t="s">
        <v>49</v>
      </c>
      <c r="K4" s="20" t="s">
        <v>50</v>
      </c>
      <c r="L4" s="20" t="s">
        <v>48</v>
      </c>
    </row>
    <row r="5" spans="1:1909" s="3" customFormat="1" ht="12" customHeight="1" x14ac:dyDescent="0.2">
      <c r="A5" s="51" t="s">
        <v>23</v>
      </c>
      <c r="B5" s="51"/>
      <c r="C5" s="51"/>
      <c r="D5" s="51"/>
      <c r="E5" s="51"/>
      <c r="F5" s="51"/>
      <c r="G5" s="51"/>
      <c r="H5" s="52"/>
      <c r="I5" s="52"/>
      <c r="J5" s="52"/>
      <c r="K5" s="52"/>
      <c r="L5" s="5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</row>
    <row r="6" spans="1:1909" ht="49.5" customHeight="1" x14ac:dyDescent="0.2">
      <c r="A6" s="32" t="s">
        <v>13</v>
      </c>
      <c r="B6" s="21" t="s">
        <v>19</v>
      </c>
      <c r="C6" s="21" t="s">
        <v>74</v>
      </c>
      <c r="D6" s="21" t="s">
        <v>20</v>
      </c>
      <c r="E6" s="21">
        <v>150</v>
      </c>
      <c r="F6" s="21" t="s">
        <v>73</v>
      </c>
      <c r="G6" s="21" t="s">
        <v>78</v>
      </c>
      <c r="H6" s="25">
        <v>2.36</v>
      </c>
      <c r="I6" s="25">
        <f>H6*1.05</f>
        <v>2.4779999999999998</v>
      </c>
      <c r="J6" s="25">
        <f>E6*H6</f>
        <v>354</v>
      </c>
      <c r="K6" s="25">
        <f>J6*0.05</f>
        <v>17.7</v>
      </c>
      <c r="L6" s="25">
        <f>(J6+K6)*3</f>
        <v>1115.0999999999999</v>
      </c>
    </row>
    <row r="7" spans="1:1909" ht="12" customHeight="1" x14ac:dyDescent="0.2">
      <c r="A7" s="40" t="s">
        <v>4</v>
      </c>
      <c r="B7" s="40"/>
      <c r="C7" s="1"/>
      <c r="D7" s="1"/>
      <c r="E7" s="1">
        <f>SUM(E6)</f>
        <v>150</v>
      </c>
      <c r="F7" s="5"/>
      <c r="G7" s="5"/>
      <c r="H7" s="18"/>
      <c r="I7" s="18"/>
      <c r="J7" s="26">
        <f>J6</f>
        <v>354</v>
      </c>
      <c r="K7" s="26">
        <f>K6</f>
        <v>17.7</v>
      </c>
      <c r="L7" s="26">
        <f>L6</f>
        <v>1115.0999999999999</v>
      </c>
    </row>
    <row r="8" spans="1:1909" s="3" customFormat="1" ht="12" customHeight="1" x14ac:dyDescent="0.2">
      <c r="A8" s="53" t="s">
        <v>22</v>
      </c>
      <c r="B8" s="54"/>
      <c r="C8" s="54"/>
      <c r="D8" s="54"/>
      <c r="E8" s="54"/>
      <c r="F8" s="54"/>
      <c r="G8" s="54"/>
      <c r="H8" s="45"/>
      <c r="I8" s="45"/>
      <c r="J8" s="45"/>
      <c r="K8" s="45"/>
      <c r="L8" s="46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</row>
    <row r="9" spans="1:1909" ht="37.5" customHeight="1" x14ac:dyDescent="0.2">
      <c r="A9" s="31" t="s">
        <v>5</v>
      </c>
      <c r="B9" s="1" t="s">
        <v>31</v>
      </c>
      <c r="C9" s="1" t="s">
        <v>75</v>
      </c>
      <c r="D9" s="1" t="s">
        <v>9</v>
      </c>
      <c r="E9" s="1">
        <v>2</v>
      </c>
      <c r="F9" s="21" t="s">
        <v>73</v>
      </c>
      <c r="G9" s="1" t="s">
        <v>79</v>
      </c>
      <c r="H9" s="25">
        <v>3.28</v>
      </c>
      <c r="I9" s="25">
        <f>H9*1.05</f>
        <v>3.444</v>
      </c>
      <c r="J9" s="25">
        <f>E9*H9</f>
        <v>6.56</v>
      </c>
      <c r="K9" s="25">
        <f>J9*0.05</f>
        <v>0.32800000000000001</v>
      </c>
      <c r="L9" s="25">
        <f>(J9+K9)*3</f>
        <v>20.664000000000001</v>
      </c>
    </row>
    <row r="10" spans="1:1909" ht="12" customHeight="1" x14ac:dyDescent="0.2">
      <c r="A10" s="40" t="s">
        <v>6</v>
      </c>
      <c r="B10" s="40"/>
      <c r="C10" s="1"/>
      <c r="D10" s="1"/>
      <c r="E10" s="1">
        <f>SUM(E9:E9)</f>
        <v>2</v>
      </c>
      <c r="F10" s="5"/>
      <c r="G10" s="5"/>
      <c r="H10" s="18"/>
      <c r="I10" s="18"/>
      <c r="J10" s="18">
        <f>J9</f>
        <v>6.56</v>
      </c>
      <c r="K10" s="18">
        <f>K9</f>
        <v>0.32800000000000001</v>
      </c>
      <c r="L10" s="18">
        <f>L9</f>
        <v>20.664000000000001</v>
      </c>
    </row>
    <row r="11" spans="1:1909" s="3" customFormat="1" ht="12" customHeight="1" x14ac:dyDescent="0.2">
      <c r="A11" s="43" t="s">
        <v>43</v>
      </c>
      <c r="B11" s="44"/>
      <c r="C11" s="44"/>
      <c r="D11" s="44"/>
      <c r="E11" s="44"/>
      <c r="F11" s="44"/>
      <c r="G11" s="44"/>
      <c r="H11" s="45"/>
      <c r="I11" s="45"/>
      <c r="J11" s="45"/>
      <c r="K11" s="45"/>
      <c r="L11" s="46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</row>
    <row r="12" spans="1:1909" ht="36.75" customHeight="1" x14ac:dyDescent="0.2">
      <c r="A12" s="31" t="s">
        <v>7</v>
      </c>
      <c r="B12" s="1" t="s">
        <v>32</v>
      </c>
      <c r="C12" s="55" t="s">
        <v>76</v>
      </c>
      <c r="D12" s="1"/>
      <c r="E12" s="1"/>
      <c r="F12" s="55" t="s">
        <v>77</v>
      </c>
      <c r="G12" s="1" t="s">
        <v>80</v>
      </c>
      <c r="H12" s="25"/>
      <c r="I12" s="27"/>
      <c r="J12" s="25"/>
      <c r="K12" s="25"/>
      <c r="L12" s="25"/>
    </row>
    <row r="13" spans="1:1909" ht="12" customHeight="1" x14ac:dyDescent="0.2">
      <c r="A13" s="31" t="s">
        <v>39</v>
      </c>
      <c r="B13" s="1" t="s">
        <v>21</v>
      </c>
      <c r="C13" s="56"/>
      <c r="D13" s="1" t="s">
        <v>9</v>
      </c>
      <c r="E13" s="1">
        <v>150</v>
      </c>
      <c r="F13" s="56"/>
      <c r="G13" s="1"/>
      <c r="H13" s="25">
        <v>14.26</v>
      </c>
      <c r="I13" s="27">
        <f>H13*1.05</f>
        <v>14.973000000000001</v>
      </c>
      <c r="J13" s="25">
        <f>E13*H13</f>
        <v>2139</v>
      </c>
      <c r="K13" s="28">
        <f>J13*0.05</f>
        <v>106.95</v>
      </c>
      <c r="L13" s="28">
        <f>(J13+K13)*3</f>
        <v>6737.8499999999995</v>
      </c>
    </row>
    <row r="14" spans="1:1909" ht="12" customHeight="1" x14ac:dyDescent="0.2">
      <c r="A14" s="40" t="s">
        <v>15</v>
      </c>
      <c r="B14" s="40"/>
      <c r="C14" s="1"/>
      <c r="D14" s="1" t="s">
        <v>9</v>
      </c>
      <c r="E14" s="1">
        <f>SUM(E13:E13)</f>
        <v>150</v>
      </c>
      <c r="F14" s="5"/>
      <c r="G14" s="5"/>
      <c r="H14" s="18"/>
      <c r="I14" s="18"/>
      <c r="J14" s="18">
        <f>J13</f>
        <v>2139</v>
      </c>
      <c r="K14" s="26">
        <f>K13</f>
        <v>106.95</v>
      </c>
      <c r="L14" s="26">
        <f>L13</f>
        <v>6737.8499999999995</v>
      </c>
    </row>
    <row r="15" spans="1:1909" s="3" customFormat="1" ht="12" customHeight="1" x14ac:dyDescent="0.2">
      <c r="A15" s="43" t="s">
        <v>44</v>
      </c>
      <c r="B15" s="44"/>
      <c r="C15" s="44"/>
      <c r="D15" s="44"/>
      <c r="E15" s="44"/>
      <c r="F15" s="44"/>
      <c r="G15" s="44"/>
      <c r="H15" s="45"/>
      <c r="I15" s="45"/>
      <c r="J15" s="45"/>
      <c r="K15" s="45"/>
      <c r="L15" s="46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  <c r="WB15" s="2"/>
      <c r="WC15" s="2"/>
      <c r="WD15" s="2"/>
      <c r="WE15" s="2"/>
      <c r="WF15" s="2"/>
      <c r="WG15" s="2"/>
      <c r="WH15" s="2"/>
      <c r="WI15" s="2"/>
      <c r="WJ15" s="2"/>
      <c r="WK15" s="2"/>
      <c r="WL15" s="2"/>
      <c r="WM15" s="2"/>
      <c r="WN15" s="2"/>
      <c r="WO15" s="2"/>
      <c r="WP15" s="2"/>
      <c r="WQ15" s="2"/>
      <c r="WR15" s="2"/>
      <c r="WS15" s="2"/>
      <c r="WT15" s="2"/>
      <c r="WU15" s="2"/>
      <c r="WV15" s="2"/>
      <c r="WW15" s="2"/>
      <c r="WX15" s="2"/>
      <c r="WY15" s="2"/>
      <c r="WZ15" s="2"/>
      <c r="XA15" s="2"/>
      <c r="XB15" s="2"/>
      <c r="XC15" s="2"/>
      <c r="XD15" s="2"/>
      <c r="XE15" s="2"/>
      <c r="XF15" s="2"/>
      <c r="XG15" s="2"/>
      <c r="XH15" s="2"/>
      <c r="XI15" s="2"/>
      <c r="XJ15" s="2"/>
      <c r="XK15" s="2"/>
      <c r="XL15" s="2"/>
      <c r="XM15" s="2"/>
      <c r="XN15" s="2"/>
      <c r="XO15" s="2"/>
      <c r="XP15" s="2"/>
      <c r="XQ15" s="2"/>
      <c r="XR15" s="2"/>
      <c r="XS15" s="2"/>
      <c r="XT15" s="2"/>
      <c r="XU15" s="2"/>
      <c r="XV15" s="2"/>
      <c r="XW15" s="2"/>
      <c r="XX15" s="2"/>
      <c r="XY15" s="2"/>
      <c r="XZ15" s="2"/>
      <c r="YA15" s="2"/>
      <c r="YB15" s="2"/>
      <c r="YC15" s="2"/>
      <c r="YD15" s="2"/>
      <c r="YE15" s="2"/>
      <c r="YF15" s="2"/>
      <c r="YG15" s="2"/>
      <c r="YH15" s="2"/>
      <c r="YI15" s="2"/>
      <c r="YJ15" s="2"/>
      <c r="YK15" s="2"/>
      <c r="YL15" s="2"/>
      <c r="YM15" s="2"/>
      <c r="YN15" s="2"/>
      <c r="YO15" s="2"/>
      <c r="YP15" s="2"/>
      <c r="YQ15" s="2"/>
      <c r="YR15" s="2"/>
      <c r="YS15" s="2"/>
      <c r="YT15" s="2"/>
      <c r="YU15" s="2"/>
      <c r="YV15" s="2"/>
      <c r="YW15" s="2"/>
      <c r="YX15" s="2"/>
      <c r="YY15" s="2"/>
      <c r="YZ15" s="2"/>
      <c r="ZA15" s="2"/>
      <c r="ZB15" s="2"/>
      <c r="ZC15" s="2"/>
      <c r="ZD15" s="2"/>
      <c r="ZE15" s="2"/>
      <c r="ZF15" s="2"/>
      <c r="ZG15" s="2"/>
      <c r="ZH15" s="2"/>
      <c r="ZI15" s="2"/>
      <c r="ZJ15" s="2"/>
      <c r="ZK15" s="2"/>
      <c r="ZL15" s="2"/>
      <c r="ZM15" s="2"/>
      <c r="ZN15" s="2"/>
      <c r="ZO15" s="2"/>
      <c r="ZP15" s="2"/>
      <c r="ZQ15" s="2"/>
      <c r="ZR15" s="2"/>
      <c r="ZS15" s="2"/>
      <c r="ZT15" s="2"/>
      <c r="ZU15" s="2"/>
      <c r="ZV15" s="2"/>
      <c r="ZW15" s="2"/>
      <c r="ZX15" s="2"/>
      <c r="ZY15" s="2"/>
      <c r="ZZ15" s="2"/>
      <c r="AAA15" s="2"/>
      <c r="AAB15" s="2"/>
      <c r="AAC15" s="2"/>
      <c r="AAD15" s="2"/>
      <c r="AAE15" s="2"/>
      <c r="AAF15" s="2"/>
      <c r="AAG15" s="2"/>
      <c r="AAH15" s="2"/>
      <c r="AAI15" s="2"/>
      <c r="AAJ15" s="2"/>
      <c r="AAK15" s="2"/>
      <c r="AAL15" s="2"/>
      <c r="AAM15" s="2"/>
      <c r="AAN15" s="2"/>
      <c r="AAO15" s="2"/>
      <c r="AAP15" s="2"/>
      <c r="AAQ15" s="2"/>
      <c r="AAR15" s="2"/>
      <c r="AAS15" s="2"/>
      <c r="AAT15" s="2"/>
      <c r="AAU15" s="2"/>
      <c r="AAV15" s="2"/>
      <c r="AAW15" s="2"/>
      <c r="AAX15" s="2"/>
      <c r="AAY15" s="2"/>
      <c r="AAZ15" s="2"/>
      <c r="ABA15" s="2"/>
      <c r="ABB15" s="2"/>
      <c r="ABC15" s="2"/>
      <c r="ABD15" s="2"/>
      <c r="ABE15" s="2"/>
      <c r="ABF15" s="2"/>
      <c r="ABG15" s="2"/>
      <c r="ABH15" s="2"/>
      <c r="ABI15" s="2"/>
      <c r="ABJ15" s="2"/>
      <c r="ABK15" s="2"/>
      <c r="ABL15" s="2"/>
      <c r="ABM15" s="2"/>
      <c r="ABN15" s="2"/>
      <c r="ABO15" s="2"/>
      <c r="ABP15" s="2"/>
      <c r="ABQ15" s="2"/>
      <c r="ABR15" s="2"/>
      <c r="ABS15" s="2"/>
      <c r="ABT15" s="2"/>
      <c r="ABU15" s="2"/>
      <c r="ABV15" s="2"/>
      <c r="ABW15" s="2"/>
      <c r="ABX15" s="2"/>
      <c r="ABY15" s="2"/>
      <c r="ABZ15" s="2"/>
      <c r="ACA15" s="2"/>
      <c r="ACB15" s="2"/>
      <c r="ACC15" s="2"/>
      <c r="ACD15" s="2"/>
      <c r="ACE15" s="2"/>
      <c r="ACF15" s="2"/>
      <c r="ACG15" s="2"/>
      <c r="ACH15" s="2"/>
      <c r="ACI15" s="2"/>
      <c r="ACJ15" s="2"/>
      <c r="ACK15" s="2"/>
      <c r="ACL15" s="2"/>
      <c r="ACM15" s="2"/>
      <c r="ACN15" s="2"/>
      <c r="ACO15" s="2"/>
      <c r="ACP15" s="2"/>
      <c r="ACQ15" s="2"/>
      <c r="ACR15" s="2"/>
      <c r="ACS15" s="2"/>
      <c r="ACT15" s="2"/>
      <c r="ACU15" s="2"/>
      <c r="ACV15" s="2"/>
      <c r="ACW15" s="2"/>
      <c r="ACX15" s="2"/>
      <c r="ACY15" s="2"/>
      <c r="ACZ15" s="2"/>
      <c r="ADA15" s="2"/>
      <c r="ADB15" s="2"/>
      <c r="ADC15" s="2"/>
      <c r="ADD15" s="2"/>
      <c r="ADE15" s="2"/>
      <c r="ADF15" s="2"/>
      <c r="ADG15" s="2"/>
      <c r="ADH15" s="2"/>
      <c r="ADI15" s="2"/>
      <c r="ADJ15" s="2"/>
      <c r="ADK15" s="2"/>
      <c r="ADL15" s="2"/>
      <c r="ADM15" s="2"/>
      <c r="ADN15" s="2"/>
      <c r="ADO15" s="2"/>
      <c r="ADP15" s="2"/>
      <c r="ADQ15" s="2"/>
      <c r="ADR15" s="2"/>
      <c r="ADS15" s="2"/>
      <c r="ADT15" s="2"/>
      <c r="ADU15" s="2"/>
      <c r="ADV15" s="2"/>
      <c r="ADW15" s="2"/>
      <c r="ADX15" s="2"/>
      <c r="ADY15" s="2"/>
      <c r="ADZ15" s="2"/>
      <c r="AEA15" s="2"/>
      <c r="AEB15" s="2"/>
      <c r="AEC15" s="2"/>
      <c r="AED15" s="2"/>
      <c r="AEE15" s="2"/>
      <c r="AEF15" s="2"/>
      <c r="AEG15" s="2"/>
      <c r="AEH15" s="2"/>
      <c r="AEI15" s="2"/>
      <c r="AEJ15" s="2"/>
      <c r="AEK15" s="2"/>
      <c r="AEL15" s="2"/>
      <c r="AEM15" s="2"/>
      <c r="AEN15" s="2"/>
      <c r="AEO15" s="2"/>
      <c r="AEP15" s="2"/>
      <c r="AEQ15" s="2"/>
      <c r="AER15" s="2"/>
      <c r="AES15" s="2"/>
      <c r="AET15" s="2"/>
      <c r="AEU15" s="2"/>
      <c r="AEV15" s="2"/>
      <c r="AEW15" s="2"/>
      <c r="AEX15" s="2"/>
      <c r="AEY15" s="2"/>
      <c r="AEZ15" s="2"/>
      <c r="AFA15" s="2"/>
      <c r="AFB15" s="2"/>
      <c r="AFC15" s="2"/>
      <c r="AFD15" s="2"/>
      <c r="AFE15" s="2"/>
      <c r="AFF15" s="2"/>
      <c r="AFG15" s="2"/>
      <c r="AFH15" s="2"/>
      <c r="AFI15" s="2"/>
      <c r="AFJ15" s="2"/>
      <c r="AFK15" s="2"/>
      <c r="AFL15" s="2"/>
      <c r="AFM15" s="2"/>
      <c r="AFN15" s="2"/>
      <c r="AFO15" s="2"/>
      <c r="AFP15" s="2"/>
      <c r="AFQ15" s="2"/>
      <c r="AFR15" s="2"/>
      <c r="AFS15" s="2"/>
      <c r="AFT15" s="2"/>
      <c r="AFU15" s="2"/>
      <c r="AFV15" s="2"/>
      <c r="AFW15" s="2"/>
      <c r="AFX15" s="2"/>
      <c r="AFY15" s="2"/>
      <c r="AFZ15" s="2"/>
      <c r="AGA15" s="2"/>
      <c r="AGB15" s="2"/>
      <c r="AGC15" s="2"/>
      <c r="AGD15" s="2"/>
      <c r="AGE15" s="2"/>
      <c r="AGF15" s="2"/>
      <c r="AGG15" s="2"/>
      <c r="AGH15" s="2"/>
      <c r="AGI15" s="2"/>
      <c r="AGJ15" s="2"/>
      <c r="AGK15" s="2"/>
      <c r="AGL15" s="2"/>
      <c r="AGM15" s="2"/>
      <c r="AGN15" s="2"/>
      <c r="AGO15" s="2"/>
      <c r="AGP15" s="2"/>
      <c r="AGQ15" s="2"/>
      <c r="AGR15" s="2"/>
      <c r="AGS15" s="2"/>
      <c r="AGT15" s="2"/>
      <c r="AGU15" s="2"/>
      <c r="AGV15" s="2"/>
      <c r="AGW15" s="2"/>
      <c r="AGX15" s="2"/>
      <c r="AGY15" s="2"/>
      <c r="AGZ15" s="2"/>
      <c r="AHA15" s="2"/>
      <c r="AHB15" s="2"/>
      <c r="AHC15" s="2"/>
      <c r="AHD15" s="2"/>
      <c r="AHE15" s="2"/>
      <c r="AHF15" s="2"/>
      <c r="AHG15" s="2"/>
      <c r="AHH15" s="2"/>
      <c r="AHI15" s="2"/>
      <c r="AHJ15" s="2"/>
      <c r="AHK15" s="2"/>
      <c r="AHL15" s="2"/>
      <c r="AHM15" s="2"/>
      <c r="AHN15" s="2"/>
      <c r="AHO15" s="2"/>
      <c r="AHP15" s="2"/>
      <c r="AHQ15" s="2"/>
      <c r="AHR15" s="2"/>
      <c r="AHS15" s="2"/>
      <c r="AHT15" s="2"/>
      <c r="AHU15" s="2"/>
      <c r="AHV15" s="2"/>
      <c r="AHW15" s="2"/>
      <c r="AHX15" s="2"/>
      <c r="AHY15" s="2"/>
      <c r="AHZ15" s="2"/>
      <c r="AIA15" s="2"/>
      <c r="AIB15" s="2"/>
      <c r="AIC15" s="2"/>
      <c r="AID15" s="2"/>
      <c r="AIE15" s="2"/>
      <c r="AIF15" s="2"/>
      <c r="AIG15" s="2"/>
      <c r="AIH15" s="2"/>
      <c r="AII15" s="2"/>
      <c r="AIJ15" s="2"/>
      <c r="AIK15" s="2"/>
      <c r="AIL15" s="2"/>
      <c r="AIM15" s="2"/>
      <c r="AIN15" s="2"/>
      <c r="AIO15" s="2"/>
      <c r="AIP15" s="2"/>
      <c r="AIQ15" s="2"/>
      <c r="AIR15" s="2"/>
      <c r="AIS15" s="2"/>
      <c r="AIT15" s="2"/>
      <c r="AIU15" s="2"/>
      <c r="AIV15" s="2"/>
      <c r="AIW15" s="2"/>
      <c r="AIX15" s="2"/>
      <c r="AIY15" s="2"/>
      <c r="AIZ15" s="2"/>
      <c r="AJA15" s="2"/>
      <c r="AJB15" s="2"/>
      <c r="AJC15" s="2"/>
      <c r="AJD15" s="2"/>
      <c r="AJE15" s="2"/>
      <c r="AJF15" s="2"/>
      <c r="AJG15" s="2"/>
      <c r="AJH15" s="2"/>
      <c r="AJI15" s="2"/>
      <c r="AJJ15" s="2"/>
      <c r="AJK15" s="2"/>
      <c r="AJL15" s="2"/>
      <c r="AJM15" s="2"/>
      <c r="AJN15" s="2"/>
      <c r="AJO15" s="2"/>
      <c r="AJP15" s="2"/>
      <c r="AJQ15" s="2"/>
      <c r="AJR15" s="2"/>
      <c r="AJS15" s="2"/>
      <c r="AJT15" s="2"/>
      <c r="AJU15" s="2"/>
      <c r="AJV15" s="2"/>
      <c r="AJW15" s="2"/>
      <c r="AJX15" s="2"/>
      <c r="AJY15" s="2"/>
      <c r="AJZ15" s="2"/>
      <c r="AKA15" s="2"/>
      <c r="AKB15" s="2"/>
      <c r="AKC15" s="2"/>
      <c r="AKD15" s="2"/>
      <c r="AKE15" s="2"/>
      <c r="AKF15" s="2"/>
      <c r="AKG15" s="2"/>
      <c r="AKH15" s="2"/>
      <c r="AKI15" s="2"/>
      <c r="AKJ15" s="2"/>
      <c r="AKK15" s="2"/>
      <c r="AKL15" s="2"/>
      <c r="AKM15" s="2"/>
      <c r="AKN15" s="2"/>
      <c r="AKO15" s="2"/>
      <c r="AKP15" s="2"/>
      <c r="AKQ15" s="2"/>
      <c r="AKR15" s="2"/>
      <c r="AKS15" s="2"/>
      <c r="AKT15" s="2"/>
      <c r="AKU15" s="2"/>
      <c r="AKV15" s="2"/>
      <c r="AKW15" s="2"/>
      <c r="AKX15" s="2"/>
      <c r="AKY15" s="2"/>
      <c r="AKZ15" s="2"/>
      <c r="ALA15" s="2"/>
      <c r="ALB15" s="2"/>
      <c r="ALC15" s="2"/>
      <c r="ALD15" s="2"/>
      <c r="ALE15" s="2"/>
      <c r="ALF15" s="2"/>
      <c r="ALG15" s="2"/>
      <c r="ALH15" s="2"/>
      <c r="ALI15" s="2"/>
      <c r="ALJ15" s="2"/>
      <c r="ALK15" s="2"/>
      <c r="ALL15" s="2"/>
      <c r="ALM15" s="2"/>
      <c r="ALN15" s="2"/>
      <c r="ALO15" s="2"/>
      <c r="ALP15" s="2"/>
      <c r="ALQ15" s="2"/>
      <c r="ALR15" s="2"/>
      <c r="ALS15" s="2"/>
      <c r="ALT15" s="2"/>
      <c r="ALU15" s="2"/>
      <c r="ALV15" s="2"/>
      <c r="ALW15" s="2"/>
      <c r="ALX15" s="2"/>
      <c r="ALY15" s="2"/>
      <c r="ALZ15" s="2"/>
      <c r="AMA15" s="2"/>
      <c r="AMB15" s="2"/>
      <c r="AMC15" s="2"/>
      <c r="AMD15" s="2"/>
      <c r="AME15" s="2"/>
      <c r="AMF15" s="2"/>
      <c r="AMG15" s="2"/>
      <c r="AMH15" s="2"/>
      <c r="AMI15" s="2"/>
      <c r="AMJ15" s="2"/>
      <c r="AMK15" s="2"/>
      <c r="AML15" s="2"/>
      <c r="AMM15" s="2"/>
      <c r="AMN15" s="2"/>
      <c r="AMO15" s="2"/>
      <c r="AMP15" s="2"/>
      <c r="AMQ15" s="2"/>
      <c r="AMR15" s="2"/>
      <c r="AMS15" s="2"/>
      <c r="AMT15" s="2"/>
      <c r="AMU15" s="2"/>
      <c r="AMV15" s="2"/>
      <c r="AMW15" s="2"/>
      <c r="AMX15" s="2"/>
      <c r="AMY15" s="2"/>
      <c r="AMZ15" s="2"/>
      <c r="ANA15" s="2"/>
      <c r="ANB15" s="2"/>
      <c r="ANC15" s="2"/>
      <c r="AND15" s="2"/>
      <c r="ANE15" s="2"/>
      <c r="ANF15" s="2"/>
      <c r="ANG15" s="2"/>
      <c r="ANH15" s="2"/>
      <c r="ANI15" s="2"/>
      <c r="ANJ15" s="2"/>
      <c r="ANK15" s="2"/>
      <c r="ANL15" s="2"/>
      <c r="ANM15" s="2"/>
      <c r="ANN15" s="2"/>
      <c r="ANO15" s="2"/>
      <c r="ANP15" s="2"/>
      <c r="ANQ15" s="2"/>
      <c r="ANR15" s="2"/>
      <c r="ANS15" s="2"/>
      <c r="ANT15" s="2"/>
      <c r="ANU15" s="2"/>
      <c r="ANV15" s="2"/>
      <c r="ANW15" s="2"/>
      <c r="ANX15" s="2"/>
      <c r="ANY15" s="2"/>
      <c r="ANZ15" s="2"/>
      <c r="AOA15" s="2"/>
      <c r="AOB15" s="2"/>
      <c r="AOC15" s="2"/>
      <c r="AOD15" s="2"/>
      <c r="AOE15" s="2"/>
      <c r="AOF15" s="2"/>
      <c r="AOG15" s="2"/>
      <c r="AOH15" s="2"/>
      <c r="AOI15" s="2"/>
      <c r="AOJ15" s="2"/>
      <c r="AOK15" s="2"/>
      <c r="AOL15" s="2"/>
      <c r="AOM15" s="2"/>
      <c r="AON15" s="2"/>
      <c r="AOO15" s="2"/>
      <c r="AOP15" s="2"/>
      <c r="AOQ15" s="2"/>
      <c r="AOR15" s="2"/>
      <c r="AOS15" s="2"/>
      <c r="AOT15" s="2"/>
      <c r="AOU15" s="2"/>
      <c r="AOV15" s="2"/>
      <c r="AOW15" s="2"/>
      <c r="AOX15" s="2"/>
      <c r="AOY15" s="2"/>
      <c r="AOZ15" s="2"/>
      <c r="APA15" s="2"/>
      <c r="APB15" s="2"/>
      <c r="APC15" s="2"/>
      <c r="APD15" s="2"/>
      <c r="APE15" s="2"/>
      <c r="APF15" s="2"/>
      <c r="APG15" s="2"/>
      <c r="APH15" s="2"/>
      <c r="API15" s="2"/>
      <c r="APJ15" s="2"/>
      <c r="APK15" s="2"/>
      <c r="APL15" s="2"/>
      <c r="APM15" s="2"/>
      <c r="APN15" s="2"/>
      <c r="APO15" s="2"/>
      <c r="APP15" s="2"/>
      <c r="APQ15" s="2"/>
      <c r="APR15" s="2"/>
      <c r="APS15" s="2"/>
      <c r="APT15" s="2"/>
      <c r="APU15" s="2"/>
      <c r="APV15" s="2"/>
      <c r="APW15" s="2"/>
      <c r="APX15" s="2"/>
      <c r="APY15" s="2"/>
      <c r="APZ15" s="2"/>
      <c r="AQA15" s="2"/>
      <c r="AQB15" s="2"/>
      <c r="AQC15" s="2"/>
      <c r="AQD15" s="2"/>
      <c r="AQE15" s="2"/>
      <c r="AQF15" s="2"/>
      <c r="AQG15" s="2"/>
      <c r="AQH15" s="2"/>
      <c r="AQI15" s="2"/>
      <c r="AQJ15" s="2"/>
      <c r="AQK15" s="2"/>
      <c r="AQL15" s="2"/>
      <c r="AQM15" s="2"/>
      <c r="AQN15" s="2"/>
      <c r="AQO15" s="2"/>
      <c r="AQP15" s="2"/>
      <c r="AQQ15" s="2"/>
      <c r="AQR15" s="2"/>
      <c r="AQS15" s="2"/>
      <c r="AQT15" s="2"/>
      <c r="AQU15" s="2"/>
      <c r="AQV15" s="2"/>
      <c r="AQW15" s="2"/>
      <c r="AQX15" s="2"/>
      <c r="AQY15" s="2"/>
      <c r="AQZ15" s="2"/>
      <c r="ARA15" s="2"/>
      <c r="ARB15" s="2"/>
      <c r="ARC15" s="2"/>
      <c r="ARD15" s="2"/>
      <c r="ARE15" s="2"/>
      <c r="ARF15" s="2"/>
      <c r="ARG15" s="2"/>
      <c r="ARH15" s="2"/>
      <c r="ARI15" s="2"/>
      <c r="ARJ15" s="2"/>
      <c r="ARK15" s="2"/>
      <c r="ARL15" s="2"/>
      <c r="ARM15" s="2"/>
      <c r="ARN15" s="2"/>
      <c r="ARO15" s="2"/>
      <c r="ARP15" s="2"/>
      <c r="ARQ15" s="2"/>
      <c r="ARR15" s="2"/>
      <c r="ARS15" s="2"/>
      <c r="ART15" s="2"/>
      <c r="ARU15" s="2"/>
      <c r="ARV15" s="2"/>
      <c r="ARW15" s="2"/>
      <c r="ARX15" s="2"/>
      <c r="ARY15" s="2"/>
      <c r="ARZ15" s="2"/>
      <c r="ASA15" s="2"/>
      <c r="ASB15" s="2"/>
      <c r="ASC15" s="2"/>
      <c r="ASD15" s="2"/>
      <c r="ASE15" s="2"/>
      <c r="ASF15" s="2"/>
      <c r="ASG15" s="2"/>
      <c r="ASH15" s="2"/>
      <c r="ASI15" s="2"/>
      <c r="ASJ15" s="2"/>
      <c r="ASK15" s="2"/>
      <c r="ASL15" s="2"/>
      <c r="ASM15" s="2"/>
      <c r="ASN15" s="2"/>
      <c r="ASO15" s="2"/>
      <c r="ASP15" s="2"/>
      <c r="ASQ15" s="2"/>
      <c r="ASR15" s="2"/>
      <c r="ASS15" s="2"/>
      <c r="AST15" s="2"/>
      <c r="ASU15" s="2"/>
      <c r="ASV15" s="2"/>
      <c r="ASW15" s="2"/>
      <c r="ASX15" s="2"/>
      <c r="ASY15" s="2"/>
      <c r="ASZ15" s="2"/>
      <c r="ATA15" s="2"/>
      <c r="ATB15" s="2"/>
      <c r="ATC15" s="2"/>
      <c r="ATD15" s="2"/>
      <c r="ATE15" s="2"/>
      <c r="ATF15" s="2"/>
      <c r="ATG15" s="2"/>
      <c r="ATH15" s="2"/>
      <c r="ATI15" s="2"/>
      <c r="ATJ15" s="2"/>
      <c r="ATK15" s="2"/>
      <c r="ATL15" s="2"/>
      <c r="ATM15" s="2"/>
      <c r="ATN15" s="2"/>
      <c r="ATO15" s="2"/>
      <c r="ATP15" s="2"/>
      <c r="ATQ15" s="2"/>
      <c r="ATR15" s="2"/>
      <c r="ATS15" s="2"/>
      <c r="ATT15" s="2"/>
      <c r="ATU15" s="2"/>
      <c r="ATV15" s="2"/>
      <c r="ATW15" s="2"/>
      <c r="ATX15" s="2"/>
      <c r="ATY15" s="2"/>
      <c r="ATZ15" s="2"/>
      <c r="AUA15" s="2"/>
      <c r="AUB15" s="2"/>
      <c r="AUC15" s="2"/>
      <c r="AUD15" s="2"/>
      <c r="AUE15" s="2"/>
      <c r="AUF15" s="2"/>
      <c r="AUG15" s="2"/>
      <c r="AUH15" s="2"/>
      <c r="AUI15" s="2"/>
      <c r="AUJ15" s="2"/>
      <c r="AUK15" s="2"/>
      <c r="AUL15" s="2"/>
      <c r="AUM15" s="2"/>
      <c r="AUN15" s="2"/>
      <c r="AUO15" s="2"/>
      <c r="AUP15" s="2"/>
      <c r="AUQ15" s="2"/>
      <c r="AUR15" s="2"/>
      <c r="AUS15" s="2"/>
      <c r="AUT15" s="2"/>
      <c r="AUU15" s="2"/>
      <c r="AUV15" s="2"/>
      <c r="AUW15" s="2"/>
      <c r="AUX15" s="2"/>
      <c r="AUY15" s="2"/>
      <c r="AUZ15" s="2"/>
      <c r="AVA15" s="2"/>
      <c r="AVB15" s="2"/>
      <c r="AVC15" s="2"/>
      <c r="AVD15" s="2"/>
      <c r="AVE15" s="2"/>
      <c r="AVF15" s="2"/>
      <c r="AVG15" s="2"/>
      <c r="AVH15" s="2"/>
      <c r="AVI15" s="2"/>
      <c r="AVJ15" s="2"/>
      <c r="AVK15" s="2"/>
      <c r="AVL15" s="2"/>
      <c r="AVM15" s="2"/>
      <c r="AVN15" s="2"/>
      <c r="AVO15" s="2"/>
      <c r="AVP15" s="2"/>
      <c r="AVQ15" s="2"/>
      <c r="AVR15" s="2"/>
      <c r="AVS15" s="2"/>
      <c r="AVT15" s="2"/>
      <c r="AVU15" s="2"/>
      <c r="AVV15" s="2"/>
      <c r="AVW15" s="2"/>
      <c r="AVX15" s="2"/>
      <c r="AVY15" s="2"/>
      <c r="AVZ15" s="2"/>
      <c r="AWA15" s="2"/>
      <c r="AWB15" s="2"/>
      <c r="AWC15" s="2"/>
      <c r="AWD15" s="2"/>
      <c r="AWE15" s="2"/>
      <c r="AWF15" s="2"/>
      <c r="AWG15" s="2"/>
      <c r="AWH15" s="2"/>
      <c r="AWI15" s="2"/>
      <c r="AWJ15" s="2"/>
      <c r="AWK15" s="2"/>
      <c r="AWL15" s="2"/>
      <c r="AWM15" s="2"/>
      <c r="AWN15" s="2"/>
      <c r="AWO15" s="2"/>
      <c r="AWP15" s="2"/>
      <c r="AWQ15" s="2"/>
      <c r="AWR15" s="2"/>
      <c r="AWS15" s="2"/>
      <c r="AWT15" s="2"/>
      <c r="AWU15" s="2"/>
      <c r="AWV15" s="2"/>
      <c r="AWW15" s="2"/>
      <c r="AWX15" s="2"/>
      <c r="AWY15" s="2"/>
      <c r="AWZ15" s="2"/>
      <c r="AXA15" s="2"/>
      <c r="AXB15" s="2"/>
      <c r="AXC15" s="2"/>
      <c r="AXD15" s="2"/>
      <c r="AXE15" s="2"/>
      <c r="AXF15" s="2"/>
      <c r="AXG15" s="2"/>
      <c r="AXH15" s="2"/>
      <c r="AXI15" s="2"/>
      <c r="AXJ15" s="2"/>
      <c r="AXK15" s="2"/>
      <c r="AXL15" s="2"/>
      <c r="AXM15" s="2"/>
      <c r="AXN15" s="2"/>
      <c r="AXO15" s="2"/>
      <c r="AXP15" s="2"/>
      <c r="AXQ15" s="2"/>
      <c r="AXR15" s="2"/>
      <c r="AXS15" s="2"/>
      <c r="AXT15" s="2"/>
      <c r="AXU15" s="2"/>
      <c r="AXV15" s="2"/>
      <c r="AXW15" s="2"/>
      <c r="AXX15" s="2"/>
      <c r="AXY15" s="2"/>
      <c r="AXZ15" s="2"/>
      <c r="AYA15" s="2"/>
      <c r="AYB15" s="2"/>
      <c r="AYC15" s="2"/>
      <c r="AYD15" s="2"/>
      <c r="AYE15" s="2"/>
      <c r="AYF15" s="2"/>
      <c r="AYG15" s="2"/>
      <c r="AYH15" s="2"/>
      <c r="AYI15" s="2"/>
      <c r="AYJ15" s="2"/>
      <c r="AYK15" s="2"/>
      <c r="AYL15" s="2"/>
      <c r="AYM15" s="2"/>
      <c r="AYN15" s="2"/>
      <c r="AYO15" s="2"/>
      <c r="AYP15" s="2"/>
      <c r="AYQ15" s="2"/>
      <c r="AYR15" s="2"/>
      <c r="AYS15" s="2"/>
      <c r="AYT15" s="2"/>
      <c r="AYU15" s="2"/>
      <c r="AYV15" s="2"/>
      <c r="AYW15" s="2"/>
      <c r="AYX15" s="2"/>
      <c r="AYY15" s="2"/>
      <c r="AYZ15" s="2"/>
      <c r="AZA15" s="2"/>
      <c r="AZB15" s="2"/>
      <c r="AZC15" s="2"/>
      <c r="AZD15" s="2"/>
      <c r="AZE15" s="2"/>
      <c r="AZF15" s="2"/>
      <c r="AZG15" s="2"/>
      <c r="AZH15" s="2"/>
      <c r="AZI15" s="2"/>
      <c r="AZJ15" s="2"/>
      <c r="AZK15" s="2"/>
      <c r="AZL15" s="2"/>
      <c r="AZM15" s="2"/>
      <c r="AZN15" s="2"/>
      <c r="AZO15" s="2"/>
      <c r="AZP15" s="2"/>
      <c r="AZQ15" s="2"/>
      <c r="AZR15" s="2"/>
      <c r="AZS15" s="2"/>
      <c r="AZT15" s="2"/>
      <c r="AZU15" s="2"/>
      <c r="AZV15" s="2"/>
      <c r="AZW15" s="2"/>
      <c r="AZX15" s="2"/>
      <c r="AZY15" s="2"/>
      <c r="AZZ15" s="2"/>
      <c r="BAA15" s="2"/>
      <c r="BAB15" s="2"/>
      <c r="BAC15" s="2"/>
      <c r="BAD15" s="2"/>
      <c r="BAE15" s="2"/>
      <c r="BAF15" s="2"/>
      <c r="BAG15" s="2"/>
      <c r="BAH15" s="2"/>
      <c r="BAI15" s="2"/>
      <c r="BAJ15" s="2"/>
      <c r="BAK15" s="2"/>
      <c r="BAL15" s="2"/>
      <c r="BAM15" s="2"/>
      <c r="BAN15" s="2"/>
      <c r="BAO15" s="2"/>
      <c r="BAP15" s="2"/>
      <c r="BAQ15" s="2"/>
      <c r="BAR15" s="2"/>
      <c r="BAS15" s="2"/>
      <c r="BAT15" s="2"/>
      <c r="BAU15" s="2"/>
      <c r="BAV15" s="2"/>
      <c r="BAW15" s="2"/>
      <c r="BAX15" s="2"/>
      <c r="BAY15" s="2"/>
      <c r="BAZ15" s="2"/>
      <c r="BBA15" s="2"/>
      <c r="BBB15" s="2"/>
      <c r="BBC15" s="2"/>
      <c r="BBD15" s="2"/>
      <c r="BBE15" s="2"/>
      <c r="BBF15" s="2"/>
      <c r="BBG15" s="2"/>
      <c r="BBH15" s="2"/>
      <c r="BBI15" s="2"/>
      <c r="BBJ15" s="2"/>
      <c r="BBK15" s="2"/>
      <c r="BBL15" s="2"/>
      <c r="BBM15" s="2"/>
      <c r="BBN15" s="2"/>
      <c r="BBO15" s="2"/>
      <c r="BBP15" s="2"/>
      <c r="BBQ15" s="2"/>
      <c r="BBR15" s="2"/>
      <c r="BBS15" s="2"/>
      <c r="BBT15" s="2"/>
      <c r="BBU15" s="2"/>
      <c r="BBV15" s="2"/>
      <c r="BBW15" s="2"/>
      <c r="BBX15" s="2"/>
      <c r="BBY15" s="2"/>
      <c r="BBZ15" s="2"/>
      <c r="BCA15" s="2"/>
      <c r="BCB15" s="2"/>
      <c r="BCC15" s="2"/>
      <c r="BCD15" s="2"/>
      <c r="BCE15" s="2"/>
      <c r="BCF15" s="2"/>
      <c r="BCG15" s="2"/>
      <c r="BCH15" s="2"/>
      <c r="BCI15" s="2"/>
      <c r="BCJ15" s="2"/>
      <c r="BCK15" s="2"/>
      <c r="BCL15" s="2"/>
      <c r="BCM15" s="2"/>
      <c r="BCN15" s="2"/>
      <c r="BCO15" s="2"/>
      <c r="BCP15" s="2"/>
      <c r="BCQ15" s="2"/>
      <c r="BCR15" s="2"/>
      <c r="BCS15" s="2"/>
      <c r="BCT15" s="2"/>
      <c r="BCU15" s="2"/>
      <c r="BCV15" s="2"/>
      <c r="BCW15" s="2"/>
      <c r="BCX15" s="2"/>
      <c r="BCY15" s="2"/>
      <c r="BCZ15" s="2"/>
      <c r="BDA15" s="2"/>
      <c r="BDB15" s="2"/>
      <c r="BDC15" s="2"/>
      <c r="BDD15" s="2"/>
      <c r="BDE15" s="2"/>
      <c r="BDF15" s="2"/>
      <c r="BDG15" s="2"/>
      <c r="BDH15" s="2"/>
      <c r="BDI15" s="2"/>
      <c r="BDJ15" s="2"/>
      <c r="BDK15" s="2"/>
      <c r="BDL15" s="2"/>
      <c r="BDM15" s="2"/>
      <c r="BDN15" s="2"/>
      <c r="BDO15" s="2"/>
      <c r="BDP15" s="2"/>
      <c r="BDQ15" s="2"/>
      <c r="BDR15" s="2"/>
      <c r="BDS15" s="2"/>
      <c r="BDT15" s="2"/>
      <c r="BDU15" s="2"/>
      <c r="BDV15" s="2"/>
      <c r="BDW15" s="2"/>
      <c r="BDX15" s="2"/>
      <c r="BDY15" s="2"/>
      <c r="BDZ15" s="2"/>
      <c r="BEA15" s="2"/>
      <c r="BEB15" s="2"/>
      <c r="BEC15" s="2"/>
      <c r="BED15" s="2"/>
      <c r="BEE15" s="2"/>
      <c r="BEF15" s="2"/>
      <c r="BEG15" s="2"/>
      <c r="BEH15" s="2"/>
      <c r="BEI15" s="2"/>
      <c r="BEJ15" s="2"/>
      <c r="BEK15" s="2"/>
      <c r="BEL15" s="2"/>
      <c r="BEM15" s="2"/>
      <c r="BEN15" s="2"/>
      <c r="BEO15" s="2"/>
      <c r="BEP15" s="2"/>
      <c r="BEQ15" s="2"/>
      <c r="BER15" s="2"/>
      <c r="BES15" s="2"/>
      <c r="BET15" s="2"/>
      <c r="BEU15" s="2"/>
      <c r="BEV15" s="2"/>
      <c r="BEW15" s="2"/>
      <c r="BEX15" s="2"/>
      <c r="BEY15" s="2"/>
      <c r="BEZ15" s="2"/>
      <c r="BFA15" s="2"/>
      <c r="BFB15" s="2"/>
      <c r="BFC15" s="2"/>
      <c r="BFD15" s="2"/>
      <c r="BFE15" s="2"/>
      <c r="BFF15" s="2"/>
      <c r="BFG15" s="2"/>
      <c r="BFH15" s="2"/>
      <c r="BFI15" s="2"/>
      <c r="BFJ15" s="2"/>
      <c r="BFK15" s="2"/>
      <c r="BFL15" s="2"/>
      <c r="BFM15" s="2"/>
      <c r="BFN15" s="2"/>
      <c r="BFO15" s="2"/>
      <c r="BFP15" s="2"/>
      <c r="BFQ15" s="2"/>
      <c r="BFR15" s="2"/>
      <c r="BFS15" s="2"/>
      <c r="BFT15" s="2"/>
      <c r="BFU15" s="2"/>
      <c r="BFV15" s="2"/>
      <c r="BFW15" s="2"/>
      <c r="BFX15" s="2"/>
      <c r="BFY15" s="2"/>
      <c r="BFZ15" s="2"/>
      <c r="BGA15" s="2"/>
      <c r="BGB15" s="2"/>
      <c r="BGC15" s="2"/>
      <c r="BGD15" s="2"/>
      <c r="BGE15" s="2"/>
      <c r="BGF15" s="2"/>
      <c r="BGG15" s="2"/>
      <c r="BGH15" s="2"/>
      <c r="BGI15" s="2"/>
      <c r="BGJ15" s="2"/>
      <c r="BGK15" s="2"/>
      <c r="BGL15" s="2"/>
      <c r="BGM15" s="2"/>
      <c r="BGN15" s="2"/>
      <c r="BGO15" s="2"/>
      <c r="BGP15" s="2"/>
      <c r="BGQ15" s="2"/>
      <c r="BGR15" s="2"/>
      <c r="BGS15" s="2"/>
      <c r="BGT15" s="2"/>
      <c r="BGU15" s="2"/>
      <c r="BGV15" s="2"/>
      <c r="BGW15" s="2"/>
      <c r="BGX15" s="2"/>
      <c r="BGY15" s="2"/>
      <c r="BGZ15" s="2"/>
      <c r="BHA15" s="2"/>
      <c r="BHB15" s="2"/>
      <c r="BHC15" s="2"/>
      <c r="BHD15" s="2"/>
      <c r="BHE15" s="2"/>
      <c r="BHF15" s="2"/>
      <c r="BHG15" s="2"/>
      <c r="BHH15" s="2"/>
      <c r="BHI15" s="2"/>
      <c r="BHJ15" s="2"/>
      <c r="BHK15" s="2"/>
      <c r="BHL15" s="2"/>
      <c r="BHM15" s="2"/>
      <c r="BHN15" s="2"/>
      <c r="BHO15" s="2"/>
      <c r="BHP15" s="2"/>
      <c r="BHQ15" s="2"/>
      <c r="BHR15" s="2"/>
      <c r="BHS15" s="2"/>
      <c r="BHT15" s="2"/>
      <c r="BHU15" s="2"/>
      <c r="BHV15" s="2"/>
      <c r="BHW15" s="2"/>
      <c r="BHX15" s="2"/>
      <c r="BHY15" s="2"/>
      <c r="BHZ15" s="2"/>
      <c r="BIA15" s="2"/>
      <c r="BIB15" s="2"/>
      <c r="BIC15" s="2"/>
      <c r="BID15" s="2"/>
      <c r="BIE15" s="2"/>
      <c r="BIF15" s="2"/>
      <c r="BIG15" s="2"/>
      <c r="BIH15" s="2"/>
      <c r="BII15" s="2"/>
      <c r="BIJ15" s="2"/>
      <c r="BIK15" s="2"/>
      <c r="BIL15" s="2"/>
      <c r="BIM15" s="2"/>
      <c r="BIN15" s="2"/>
      <c r="BIO15" s="2"/>
      <c r="BIP15" s="2"/>
      <c r="BIQ15" s="2"/>
      <c r="BIR15" s="2"/>
      <c r="BIS15" s="2"/>
      <c r="BIT15" s="2"/>
      <c r="BIU15" s="2"/>
      <c r="BIV15" s="2"/>
      <c r="BIW15" s="2"/>
      <c r="BIX15" s="2"/>
      <c r="BIY15" s="2"/>
      <c r="BIZ15" s="2"/>
      <c r="BJA15" s="2"/>
      <c r="BJB15" s="2"/>
      <c r="BJC15" s="2"/>
      <c r="BJD15" s="2"/>
      <c r="BJE15" s="2"/>
      <c r="BJF15" s="2"/>
      <c r="BJG15" s="2"/>
      <c r="BJH15" s="2"/>
      <c r="BJI15" s="2"/>
      <c r="BJJ15" s="2"/>
      <c r="BJK15" s="2"/>
      <c r="BJL15" s="2"/>
      <c r="BJM15" s="2"/>
      <c r="BJN15" s="2"/>
      <c r="BJO15" s="2"/>
      <c r="BJP15" s="2"/>
      <c r="BJQ15" s="2"/>
      <c r="BJR15" s="2"/>
      <c r="BJS15" s="2"/>
      <c r="BJT15" s="2"/>
      <c r="BJU15" s="2"/>
      <c r="BJV15" s="2"/>
      <c r="BJW15" s="2"/>
      <c r="BJX15" s="2"/>
      <c r="BJY15" s="2"/>
      <c r="BJZ15" s="2"/>
      <c r="BKA15" s="2"/>
      <c r="BKB15" s="2"/>
      <c r="BKC15" s="2"/>
      <c r="BKD15" s="2"/>
      <c r="BKE15" s="2"/>
      <c r="BKF15" s="2"/>
      <c r="BKG15" s="2"/>
      <c r="BKH15" s="2"/>
      <c r="BKI15" s="2"/>
      <c r="BKJ15" s="2"/>
      <c r="BKK15" s="2"/>
      <c r="BKL15" s="2"/>
      <c r="BKM15" s="2"/>
      <c r="BKN15" s="2"/>
      <c r="BKO15" s="2"/>
      <c r="BKP15" s="2"/>
      <c r="BKQ15" s="2"/>
      <c r="BKR15" s="2"/>
      <c r="BKS15" s="2"/>
      <c r="BKT15" s="2"/>
      <c r="BKU15" s="2"/>
      <c r="BKV15" s="2"/>
      <c r="BKW15" s="2"/>
      <c r="BKX15" s="2"/>
      <c r="BKY15" s="2"/>
      <c r="BKZ15" s="2"/>
      <c r="BLA15" s="2"/>
      <c r="BLB15" s="2"/>
      <c r="BLC15" s="2"/>
      <c r="BLD15" s="2"/>
      <c r="BLE15" s="2"/>
      <c r="BLF15" s="2"/>
      <c r="BLG15" s="2"/>
      <c r="BLH15" s="2"/>
      <c r="BLI15" s="2"/>
      <c r="BLJ15" s="2"/>
      <c r="BLK15" s="2"/>
      <c r="BLL15" s="2"/>
      <c r="BLM15" s="2"/>
      <c r="BLN15" s="2"/>
      <c r="BLO15" s="2"/>
      <c r="BLP15" s="2"/>
      <c r="BLQ15" s="2"/>
      <c r="BLR15" s="2"/>
      <c r="BLS15" s="2"/>
      <c r="BLT15" s="2"/>
      <c r="BLU15" s="2"/>
      <c r="BLV15" s="2"/>
      <c r="BLW15" s="2"/>
      <c r="BLX15" s="2"/>
      <c r="BLY15" s="2"/>
      <c r="BLZ15" s="2"/>
      <c r="BMA15" s="2"/>
      <c r="BMB15" s="2"/>
      <c r="BMC15" s="2"/>
      <c r="BMD15" s="2"/>
      <c r="BME15" s="2"/>
      <c r="BMF15" s="2"/>
      <c r="BMG15" s="2"/>
      <c r="BMH15" s="2"/>
      <c r="BMI15" s="2"/>
      <c r="BMJ15" s="2"/>
      <c r="BMK15" s="2"/>
      <c r="BML15" s="2"/>
      <c r="BMM15" s="2"/>
      <c r="BMN15" s="2"/>
      <c r="BMO15" s="2"/>
      <c r="BMP15" s="2"/>
      <c r="BMQ15" s="2"/>
      <c r="BMR15" s="2"/>
      <c r="BMS15" s="2"/>
      <c r="BMT15" s="2"/>
      <c r="BMU15" s="2"/>
      <c r="BMV15" s="2"/>
      <c r="BMW15" s="2"/>
      <c r="BMX15" s="2"/>
      <c r="BMY15" s="2"/>
      <c r="BMZ15" s="2"/>
      <c r="BNA15" s="2"/>
      <c r="BNB15" s="2"/>
      <c r="BNC15" s="2"/>
      <c r="BND15" s="2"/>
      <c r="BNE15" s="2"/>
      <c r="BNF15" s="2"/>
      <c r="BNG15" s="2"/>
      <c r="BNH15" s="2"/>
      <c r="BNI15" s="2"/>
      <c r="BNJ15" s="2"/>
      <c r="BNK15" s="2"/>
      <c r="BNL15" s="2"/>
      <c r="BNM15" s="2"/>
      <c r="BNN15" s="2"/>
      <c r="BNO15" s="2"/>
      <c r="BNP15" s="2"/>
      <c r="BNQ15" s="2"/>
      <c r="BNR15" s="2"/>
      <c r="BNS15" s="2"/>
      <c r="BNT15" s="2"/>
      <c r="BNU15" s="2"/>
      <c r="BNV15" s="2"/>
      <c r="BNW15" s="2"/>
      <c r="BNX15" s="2"/>
      <c r="BNY15" s="2"/>
      <c r="BNZ15" s="2"/>
      <c r="BOA15" s="2"/>
      <c r="BOB15" s="2"/>
      <c r="BOC15" s="2"/>
      <c r="BOD15" s="2"/>
      <c r="BOE15" s="2"/>
      <c r="BOF15" s="2"/>
      <c r="BOG15" s="2"/>
      <c r="BOH15" s="2"/>
      <c r="BOI15" s="2"/>
      <c r="BOJ15" s="2"/>
      <c r="BOK15" s="2"/>
      <c r="BOL15" s="2"/>
      <c r="BOM15" s="2"/>
      <c r="BON15" s="2"/>
      <c r="BOO15" s="2"/>
      <c r="BOP15" s="2"/>
      <c r="BOQ15" s="2"/>
      <c r="BOR15" s="2"/>
      <c r="BOS15" s="2"/>
      <c r="BOT15" s="2"/>
      <c r="BOU15" s="2"/>
      <c r="BOV15" s="2"/>
      <c r="BOW15" s="2"/>
      <c r="BOX15" s="2"/>
      <c r="BOY15" s="2"/>
      <c r="BOZ15" s="2"/>
      <c r="BPA15" s="2"/>
      <c r="BPB15" s="2"/>
      <c r="BPC15" s="2"/>
      <c r="BPD15" s="2"/>
      <c r="BPE15" s="2"/>
      <c r="BPF15" s="2"/>
      <c r="BPG15" s="2"/>
      <c r="BPH15" s="2"/>
      <c r="BPI15" s="2"/>
      <c r="BPJ15" s="2"/>
      <c r="BPK15" s="2"/>
      <c r="BPL15" s="2"/>
      <c r="BPM15" s="2"/>
      <c r="BPN15" s="2"/>
      <c r="BPO15" s="2"/>
      <c r="BPP15" s="2"/>
      <c r="BPQ15" s="2"/>
      <c r="BPR15" s="2"/>
      <c r="BPS15" s="2"/>
      <c r="BPT15" s="2"/>
      <c r="BPU15" s="2"/>
      <c r="BPV15" s="2"/>
      <c r="BPW15" s="2"/>
      <c r="BPX15" s="2"/>
      <c r="BPY15" s="2"/>
      <c r="BPZ15" s="2"/>
      <c r="BQA15" s="2"/>
      <c r="BQB15" s="2"/>
      <c r="BQC15" s="2"/>
      <c r="BQD15" s="2"/>
      <c r="BQE15" s="2"/>
      <c r="BQF15" s="2"/>
      <c r="BQG15" s="2"/>
      <c r="BQH15" s="2"/>
      <c r="BQI15" s="2"/>
      <c r="BQJ15" s="2"/>
      <c r="BQK15" s="2"/>
      <c r="BQL15" s="2"/>
      <c r="BQM15" s="2"/>
      <c r="BQN15" s="2"/>
      <c r="BQO15" s="2"/>
      <c r="BQP15" s="2"/>
      <c r="BQQ15" s="2"/>
      <c r="BQR15" s="2"/>
      <c r="BQS15" s="2"/>
      <c r="BQT15" s="2"/>
      <c r="BQU15" s="2"/>
      <c r="BQV15" s="2"/>
      <c r="BQW15" s="2"/>
      <c r="BQX15" s="2"/>
      <c r="BQY15" s="2"/>
      <c r="BQZ15" s="2"/>
      <c r="BRA15" s="2"/>
      <c r="BRB15" s="2"/>
      <c r="BRC15" s="2"/>
      <c r="BRD15" s="2"/>
      <c r="BRE15" s="2"/>
      <c r="BRF15" s="2"/>
      <c r="BRG15" s="2"/>
      <c r="BRH15" s="2"/>
      <c r="BRI15" s="2"/>
      <c r="BRJ15" s="2"/>
      <c r="BRK15" s="2"/>
      <c r="BRL15" s="2"/>
      <c r="BRM15" s="2"/>
      <c r="BRN15" s="2"/>
      <c r="BRO15" s="2"/>
      <c r="BRP15" s="2"/>
      <c r="BRQ15" s="2"/>
      <c r="BRR15" s="2"/>
      <c r="BRS15" s="2"/>
      <c r="BRT15" s="2"/>
      <c r="BRU15" s="2"/>
      <c r="BRV15" s="2"/>
      <c r="BRW15" s="2"/>
      <c r="BRX15" s="2"/>
      <c r="BRY15" s="2"/>
      <c r="BRZ15" s="2"/>
      <c r="BSA15" s="2"/>
      <c r="BSB15" s="2"/>
      <c r="BSC15" s="2"/>
      <c r="BSD15" s="2"/>
      <c r="BSE15" s="2"/>
      <c r="BSF15" s="2"/>
      <c r="BSG15" s="2"/>
      <c r="BSH15" s="2"/>
      <c r="BSI15" s="2"/>
      <c r="BSJ15" s="2"/>
      <c r="BSK15" s="2"/>
      <c r="BSL15" s="2"/>
      <c r="BSM15" s="2"/>
      <c r="BSN15" s="2"/>
      <c r="BSO15" s="2"/>
      <c r="BSP15" s="2"/>
      <c r="BSQ15" s="2"/>
      <c r="BSR15" s="2"/>
      <c r="BSS15" s="2"/>
      <c r="BST15" s="2"/>
      <c r="BSU15" s="2"/>
      <c r="BSV15" s="2"/>
      <c r="BSW15" s="2"/>
      <c r="BSX15" s="2"/>
      <c r="BSY15" s="2"/>
      <c r="BSZ15" s="2"/>
      <c r="BTA15" s="2"/>
      <c r="BTB15" s="2"/>
      <c r="BTC15" s="2"/>
      <c r="BTD15" s="2"/>
      <c r="BTE15" s="2"/>
      <c r="BTF15" s="2"/>
      <c r="BTG15" s="2"/>
      <c r="BTH15" s="2"/>
      <c r="BTI15" s="2"/>
      <c r="BTJ15" s="2"/>
      <c r="BTK15" s="2"/>
      <c r="BTL15" s="2"/>
      <c r="BTM15" s="2"/>
      <c r="BTN15" s="2"/>
      <c r="BTO15" s="2"/>
      <c r="BTP15" s="2"/>
      <c r="BTQ15" s="2"/>
      <c r="BTR15" s="2"/>
      <c r="BTS15" s="2"/>
      <c r="BTT15" s="2"/>
      <c r="BTU15" s="2"/>
      <c r="BTV15" s="2"/>
      <c r="BTW15" s="2"/>
      <c r="BTX15" s="2"/>
      <c r="BTY15" s="2"/>
      <c r="BTZ15" s="2"/>
      <c r="BUA15" s="2"/>
      <c r="BUB15" s="2"/>
      <c r="BUC15" s="2"/>
      <c r="BUD15" s="2"/>
      <c r="BUE15" s="2"/>
      <c r="BUF15" s="2"/>
      <c r="BUG15" s="2"/>
      <c r="BUH15" s="2"/>
      <c r="BUI15" s="2"/>
      <c r="BUJ15" s="2"/>
      <c r="BUK15" s="2"/>
    </row>
    <row r="16" spans="1:1909" ht="49.5" customHeight="1" x14ac:dyDescent="0.2">
      <c r="A16" s="31" t="s">
        <v>14</v>
      </c>
      <c r="B16" s="1" t="s">
        <v>24</v>
      </c>
      <c r="C16" s="1" t="s">
        <v>81</v>
      </c>
      <c r="D16" s="1" t="s">
        <v>9</v>
      </c>
      <c r="E16" s="5">
        <v>50</v>
      </c>
      <c r="F16" s="55" t="s">
        <v>77</v>
      </c>
      <c r="G16" s="1" t="s">
        <v>83</v>
      </c>
      <c r="H16" s="25">
        <v>0.12</v>
      </c>
      <c r="I16" s="27">
        <f>H16*1.05</f>
        <v>0.126</v>
      </c>
      <c r="J16" s="25">
        <f>E16*H16</f>
        <v>6</v>
      </c>
      <c r="K16" s="28">
        <f>J16*0.05</f>
        <v>0.30000000000000004</v>
      </c>
      <c r="L16" s="28">
        <f>(J16+K16)*3</f>
        <v>18.899999999999999</v>
      </c>
    </row>
    <row r="17" spans="1:12" ht="49.5" customHeight="1" x14ac:dyDescent="0.2">
      <c r="A17" s="31" t="s">
        <v>26</v>
      </c>
      <c r="B17" s="1" t="s">
        <v>25</v>
      </c>
      <c r="C17" s="1" t="s">
        <v>82</v>
      </c>
      <c r="D17" s="1"/>
      <c r="E17" s="5">
        <v>50</v>
      </c>
      <c r="F17" s="56"/>
      <c r="G17" s="1" t="s">
        <v>83</v>
      </c>
      <c r="H17" s="25">
        <v>0.24</v>
      </c>
      <c r="I17" s="27">
        <f>H17*1.05</f>
        <v>0.252</v>
      </c>
      <c r="J17" s="25">
        <f>E17*H17</f>
        <v>12</v>
      </c>
      <c r="K17" s="28">
        <f>J17*0.05</f>
        <v>0.60000000000000009</v>
      </c>
      <c r="L17" s="28">
        <f>(J17+K17)*3</f>
        <v>37.799999999999997</v>
      </c>
    </row>
    <row r="18" spans="1:12" ht="16.5" customHeight="1" x14ac:dyDescent="0.2">
      <c r="A18" s="40" t="s">
        <v>12</v>
      </c>
      <c r="B18" s="40"/>
      <c r="C18" s="1"/>
      <c r="D18" s="1" t="s">
        <v>9</v>
      </c>
      <c r="E18" s="5">
        <f>SUM(E16:E17)</f>
        <v>100</v>
      </c>
      <c r="F18" s="5"/>
      <c r="G18" s="5"/>
      <c r="H18" s="18"/>
      <c r="I18" s="18"/>
      <c r="J18" s="18">
        <f>SUM(J16:J17)</f>
        <v>18</v>
      </c>
      <c r="K18" s="26">
        <f>SUM(K16:K17)</f>
        <v>0.90000000000000013</v>
      </c>
      <c r="L18" s="26">
        <f>SUM(L16:L17)</f>
        <v>56.699999999999996</v>
      </c>
    </row>
    <row r="19" spans="1:12" ht="12" customHeight="1" x14ac:dyDescent="0.2">
      <c r="A19" s="43" t="s">
        <v>52</v>
      </c>
      <c r="B19" s="44"/>
      <c r="C19" s="44"/>
      <c r="D19" s="44"/>
      <c r="E19" s="44"/>
      <c r="F19" s="44"/>
      <c r="G19" s="44"/>
      <c r="H19" s="45"/>
      <c r="I19" s="45"/>
      <c r="J19" s="45"/>
      <c r="K19" s="45"/>
      <c r="L19" s="46"/>
    </row>
    <row r="20" spans="1:12" ht="48" x14ac:dyDescent="0.2">
      <c r="A20" s="30" t="s">
        <v>10</v>
      </c>
      <c r="B20" s="1" t="s">
        <v>27</v>
      </c>
      <c r="C20" s="1" t="s">
        <v>27</v>
      </c>
      <c r="D20" s="1" t="s">
        <v>9</v>
      </c>
      <c r="E20" s="1">
        <v>3000</v>
      </c>
      <c r="F20" s="1" t="s">
        <v>85</v>
      </c>
      <c r="G20" s="1" t="s">
        <v>84</v>
      </c>
      <c r="H20" s="25">
        <v>6.4000000000000001E-2</v>
      </c>
      <c r="I20" s="27">
        <f>H20*1.05</f>
        <v>6.720000000000001E-2</v>
      </c>
      <c r="J20" s="25">
        <f>E20*H20</f>
        <v>192</v>
      </c>
      <c r="K20" s="28">
        <f>J20*0.05</f>
        <v>9.6000000000000014</v>
      </c>
      <c r="L20" s="28">
        <f>(J20+K20)*3</f>
        <v>604.79999999999995</v>
      </c>
    </row>
    <row r="21" spans="1:12" x14ac:dyDescent="0.2">
      <c r="A21" s="49" t="s">
        <v>11</v>
      </c>
      <c r="B21" s="50"/>
      <c r="C21" s="1"/>
      <c r="D21" s="5"/>
      <c r="E21" s="5">
        <f>SUM(E20)</f>
        <v>3000</v>
      </c>
      <c r="F21" s="5"/>
      <c r="G21" s="5"/>
      <c r="H21" s="18"/>
      <c r="I21" s="18"/>
      <c r="J21" s="18">
        <f>J20</f>
        <v>192</v>
      </c>
      <c r="K21" s="26">
        <f>K20</f>
        <v>9.6000000000000014</v>
      </c>
      <c r="L21" s="26">
        <f>L20</f>
        <v>604.79999999999995</v>
      </c>
    </row>
    <row r="22" spans="1:12" ht="12" customHeight="1" x14ac:dyDescent="0.2">
      <c r="A22" s="47" t="s">
        <v>53</v>
      </c>
      <c r="B22" s="48"/>
      <c r="C22" s="48"/>
      <c r="D22" s="48"/>
      <c r="E22" s="48"/>
      <c r="F22" s="48"/>
      <c r="G22" s="48"/>
      <c r="H22" s="45"/>
      <c r="I22" s="45"/>
      <c r="J22" s="45"/>
      <c r="K22" s="45"/>
      <c r="L22" s="46"/>
    </row>
    <row r="23" spans="1:12" ht="48" x14ac:dyDescent="0.2">
      <c r="A23" s="30" t="s">
        <v>54</v>
      </c>
      <c r="B23" s="1" t="s">
        <v>28</v>
      </c>
      <c r="C23" s="1"/>
      <c r="D23" s="1"/>
      <c r="E23" s="1"/>
      <c r="F23" s="1" t="s">
        <v>99</v>
      </c>
      <c r="H23" s="25"/>
      <c r="I23" s="27"/>
      <c r="J23" s="25"/>
      <c r="K23" s="28"/>
      <c r="L23" s="28"/>
    </row>
    <row r="24" spans="1:12" ht="60" x14ac:dyDescent="0.2">
      <c r="A24" s="23" t="s">
        <v>55</v>
      </c>
      <c r="B24" s="1" t="s">
        <v>29</v>
      </c>
      <c r="C24" s="1" t="s">
        <v>29</v>
      </c>
      <c r="D24" s="1" t="s">
        <v>9</v>
      </c>
      <c r="E24" s="1">
        <v>10000</v>
      </c>
      <c r="F24" s="5"/>
      <c r="G24" s="1" t="s">
        <v>100</v>
      </c>
      <c r="H24" s="25">
        <v>5.8900000000000001E-2</v>
      </c>
      <c r="I24" s="27">
        <f>H24*1.05</f>
        <v>6.1845000000000004E-2</v>
      </c>
      <c r="J24" s="25">
        <f>E24*H24</f>
        <v>589</v>
      </c>
      <c r="K24" s="28">
        <f>J24*0.05</f>
        <v>29.450000000000003</v>
      </c>
      <c r="L24" s="28">
        <f>(J24+K24)*3</f>
        <v>1855.3500000000001</v>
      </c>
    </row>
    <row r="25" spans="1:12" ht="48" x14ac:dyDescent="0.2">
      <c r="A25" s="23" t="s">
        <v>56</v>
      </c>
      <c r="B25" s="1" t="s">
        <v>30</v>
      </c>
      <c r="C25" s="1" t="s">
        <v>30</v>
      </c>
      <c r="D25" s="1" t="s">
        <v>9</v>
      </c>
      <c r="E25" s="1">
        <v>1500</v>
      </c>
      <c r="F25" s="1"/>
      <c r="G25" s="1" t="s">
        <v>101</v>
      </c>
      <c r="H25" s="25">
        <v>5.8900000000000001E-2</v>
      </c>
      <c r="I25" s="27">
        <f t="shared" ref="I25" si="0">H25*1.05</f>
        <v>6.1845000000000004E-2</v>
      </c>
      <c r="J25" s="25">
        <f t="shared" ref="J25" si="1">E25*H25</f>
        <v>88.350000000000009</v>
      </c>
      <c r="K25" s="28">
        <f t="shared" ref="K25" si="2">J25*0.05</f>
        <v>4.4175000000000004</v>
      </c>
      <c r="L25" s="28">
        <f t="shared" ref="L25" si="3">(J25+K25)*3</f>
        <v>278.30250000000001</v>
      </c>
    </row>
    <row r="26" spans="1:12" x14ac:dyDescent="0.2">
      <c r="A26" s="40" t="s">
        <v>57</v>
      </c>
      <c r="B26" s="40"/>
      <c r="C26" s="1"/>
      <c r="D26" s="1"/>
      <c r="E26" s="1">
        <f>SUM(E24:E25)</f>
        <v>11500</v>
      </c>
      <c r="F26" s="5"/>
      <c r="G26" s="5"/>
      <c r="H26" s="25"/>
      <c r="I26" s="27"/>
      <c r="J26" s="25">
        <f>SUM(J24:J25)</f>
        <v>677.35</v>
      </c>
      <c r="K26" s="28">
        <f>SUM(K24:K25)</f>
        <v>33.867500000000007</v>
      </c>
      <c r="L26" s="28">
        <f>SUM(L24:L25)</f>
        <v>2133.6525000000001</v>
      </c>
    </row>
    <row r="27" spans="1:12" s="7" customFormat="1" ht="15.75" customHeight="1" x14ac:dyDescent="0.2">
      <c r="A27" s="43" t="s">
        <v>58</v>
      </c>
      <c r="B27" s="44"/>
      <c r="C27" s="44"/>
      <c r="D27" s="44"/>
      <c r="E27" s="44"/>
      <c r="F27" s="44"/>
      <c r="G27" s="44"/>
      <c r="H27" s="45"/>
      <c r="I27" s="45"/>
      <c r="J27" s="45"/>
      <c r="K27" s="45"/>
      <c r="L27" s="46"/>
    </row>
    <row r="28" spans="1:12" s="7" customFormat="1" ht="53.25" customHeight="1" x14ac:dyDescent="0.2">
      <c r="A28" s="29" t="s">
        <v>66</v>
      </c>
      <c r="B28" s="1" t="s">
        <v>45</v>
      </c>
      <c r="C28" s="8"/>
      <c r="D28" s="1"/>
      <c r="E28" s="1"/>
      <c r="F28" s="61" t="s">
        <v>85</v>
      </c>
      <c r="G28" s="1"/>
      <c r="H28" s="8"/>
      <c r="I28" s="8"/>
      <c r="J28" s="8"/>
      <c r="K28" s="8"/>
      <c r="L28" s="8"/>
    </row>
    <row r="29" spans="1:12" s="7" customFormat="1" ht="48" x14ac:dyDescent="0.2">
      <c r="A29" s="24" t="s">
        <v>59</v>
      </c>
      <c r="B29" s="13" t="s">
        <v>34</v>
      </c>
      <c r="C29" s="13" t="s">
        <v>34</v>
      </c>
      <c r="D29" s="1" t="s">
        <v>9</v>
      </c>
      <c r="E29" s="1">
        <v>6000</v>
      </c>
      <c r="F29" s="62"/>
      <c r="G29" s="1" t="s">
        <v>86</v>
      </c>
      <c r="H29" s="33">
        <v>1.2E-2</v>
      </c>
      <c r="I29" s="25">
        <f>H29*1.05</f>
        <v>1.26E-2</v>
      </c>
      <c r="J29" s="25">
        <f>E29*H29</f>
        <v>72</v>
      </c>
      <c r="K29" s="28">
        <f>J29*0.05</f>
        <v>3.6</v>
      </c>
      <c r="L29" s="28">
        <f>(J29+K29)*3</f>
        <v>226.79999999999998</v>
      </c>
    </row>
    <row r="30" spans="1:12" s="7" customFormat="1" ht="48" x14ac:dyDescent="0.2">
      <c r="A30" s="24" t="s">
        <v>60</v>
      </c>
      <c r="B30" s="13" t="s">
        <v>35</v>
      </c>
      <c r="C30" s="13" t="s">
        <v>35</v>
      </c>
      <c r="D30" s="1" t="s">
        <v>9</v>
      </c>
      <c r="E30" s="1">
        <v>25000</v>
      </c>
      <c r="F30" s="62"/>
      <c r="G30" s="1" t="s">
        <v>88</v>
      </c>
      <c r="H30" s="33">
        <v>0.01</v>
      </c>
      <c r="I30" s="25">
        <f t="shared" ref="I30:I34" si="4">H30*1.05</f>
        <v>1.0500000000000001E-2</v>
      </c>
      <c r="J30" s="25">
        <f t="shared" ref="J30:J34" si="5">E30*H30</f>
        <v>250</v>
      </c>
      <c r="K30" s="28">
        <f t="shared" ref="K30:K34" si="6">J30*0.05</f>
        <v>12.5</v>
      </c>
      <c r="L30" s="28">
        <f t="shared" ref="L30:L34" si="7">(J30+K30)*3</f>
        <v>787.5</v>
      </c>
    </row>
    <row r="31" spans="1:12" s="7" customFormat="1" ht="48" x14ac:dyDescent="0.2">
      <c r="A31" s="24" t="s">
        <v>61</v>
      </c>
      <c r="B31" s="13" t="s">
        <v>36</v>
      </c>
      <c r="C31" s="13" t="s">
        <v>36</v>
      </c>
      <c r="D31" s="1" t="s">
        <v>9</v>
      </c>
      <c r="E31" s="1">
        <v>7500</v>
      </c>
      <c r="F31" s="62"/>
      <c r="G31" s="1" t="s">
        <v>87</v>
      </c>
      <c r="H31" s="33">
        <v>9.4999999999999998E-3</v>
      </c>
      <c r="I31" s="25">
        <f t="shared" si="4"/>
        <v>9.9749999999999995E-3</v>
      </c>
      <c r="J31" s="25">
        <f t="shared" si="5"/>
        <v>71.25</v>
      </c>
      <c r="K31" s="28">
        <f t="shared" si="6"/>
        <v>3.5625</v>
      </c>
      <c r="L31" s="28">
        <f t="shared" si="7"/>
        <v>224.4375</v>
      </c>
    </row>
    <row r="32" spans="1:12" s="7" customFormat="1" ht="48" x14ac:dyDescent="0.2">
      <c r="A32" s="24" t="s">
        <v>62</v>
      </c>
      <c r="B32" s="13" t="s">
        <v>37</v>
      </c>
      <c r="C32" s="13" t="s">
        <v>37</v>
      </c>
      <c r="D32" s="1" t="s">
        <v>9</v>
      </c>
      <c r="E32" s="1">
        <v>2000</v>
      </c>
      <c r="F32" s="62"/>
      <c r="G32" s="1" t="s">
        <v>89</v>
      </c>
      <c r="H32" s="33">
        <v>9.4999999999999998E-3</v>
      </c>
      <c r="I32" s="25">
        <f t="shared" si="4"/>
        <v>9.9749999999999995E-3</v>
      </c>
      <c r="J32" s="25">
        <f t="shared" si="5"/>
        <v>19</v>
      </c>
      <c r="K32" s="28">
        <f t="shared" si="6"/>
        <v>0.95000000000000007</v>
      </c>
      <c r="L32" s="28">
        <f t="shared" si="7"/>
        <v>59.849999999999994</v>
      </c>
    </row>
    <row r="33" spans="1:12" s="7" customFormat="1" ht="48" x14ac:dyDescent="0.2">
      <c r="A33" s="24" t="s">
        <v>63</v>
      </c>
      <c r="B33" s="13" t="s">
        <v>38</v>
      </c>
      <c r="C33" s="13" t="s">
        <v>38</v>
      </c>
      <c r="D33" s="1" t="s">
        <v>9</v>
      </c>
      <c r="E33" s="1">
        <v>1000</v>
      </c>
      <c r="F33" s="63"/>
      <c r="G33" s="1" t="s">
        <v>91</v>
      </c>
      <c r="H33" s="33">
        <v>9.4999999999999998E-3</v>
      </c>
      <c r="I33" s="25">
        <f t="shared" si="4"/>
        <v>9.9749999999999995E-3</v>
      </c>
      <c r="J33" s="25">
        <f t="shared" si="5"/>
        <v>9.5</v>
      </c>
      <c r="K33" s="28">
        <f t="shared" si="6"/>
        <v>0.47500000000000003</v>
      </c>
      <c r="L33" s="28">
        <f t="shared" si="7"/>
        <v>29.924999999999997</v>
      </c>
    </row>
    <row r="34" spans="1:12" customFormat="1" ht="48" x14ac:dyDescent="0.2">
      <c r="A34" s="24" t="s">
        <v>64</v>
      </c>
      <c r="B34" s="1" t="s">
        <v>46</v>
      </c>
      <c r="C34" s="18" t="s">
        <v>90</v>
      </c>
      <c r="D34" s="1" t="s">
        <v>9</v>
      </c>
      <c r="E34" s="1">
        <v>6000</v>
      </c>
      <c r="F34" s="1" t="s">
        <v>96</v>
      </c>
      <c r="G34" s="1" t="s">
        <v>92</v>
      </c>
      <c r="H34" s="33">
        <v>8.9999999999999993E-3</v>
      </c>
      <c r="I34" s="25">
        <f t="shared" si="4"/>
        <v>9.4500000000000001E-3</v>
      </c>
      <c r="J34" s="25">
        <f t="shared" si="5"/>
        <v>53.999999999999993</v>
      </c>
      <c r="K34" s="28">
        <f t="shared" si="6"/>
        <v>2.6999999999999997</v>
      </c>
      <c r="L34" s="28">
        <f t="shared" si="7"/>
        <v>170.1</v>
      </c>
    </row>
    <row r="35" spans="1:12" customFormat="1" ht="12.75" x14ac:dyDescent="0.2">
      <c r="A35" s="58" t="s">
        <v>65</v>
      </c>
      <c r="B35" s="58"/>
      <c r="C35" s="1"/>
      <c r="D35" s="1"/>
      <c r="E35" s="1">
        <f>SUM(E29:E34)</f>
        <v>47500</v>
      </c>
      <c r="F35" s="1"/>
      <c r="G35" s="1"/>
      <c r="H35" s="22"/>
      <c r="I35" s="22"/>
      <c r="J35" s="8">
        <f>SUM(J29:J34)</f>
        <v>475.75</v>
      </c>
      <c r="K35" s="34">
        <f>SUM(K29:K34)</f>
        <v>23.787500000000001</v>
      </c>
      <c r="L35" s="34">
        <f>SUM(L29:L34)</f>
        <v>1498.6124999999997</v>
      </c>
    </row>
    <row r="36" spans="1:12" s="9" customFormat="1" ht="15" customHeight="1" x14ac:dyDescent="0.25">
      <c r="A36" s="43" t="s">
        <v>67</v>
      </c>
      <c r="B36" s="44"/>
      <c r="C36" s="44"/>
      <c r="D36" s="44"/>
      <c r="E36" s="44"/>
      <c r="F36" s="44"/>
      <c r="G36" s="44"/>
      <c r="H36" s="59"/>
      <c r="I36" s="59"/>
      <c r="J36" s="59"/>
      <c r="K36" s="59"/>
      <c r="L36" s="60"/>
    </row>
    <row r="37" spans="1:12" s="9" customFormat="1" ht="48" x14ac:dyDescent="0.25">
      <c r="A37" s="29" t="s">
        <v>70</v>
      </c>
      <c r="B37" s="17" t="s">
        <v>41</v>
      </c>
      <c r="C37" s="17" t="s">
        <v>94</v>
      </c>
      <c r="D37" s="15" t="s">
        <v>40</v>
      </c>
      <c r="E37" s="15">
        <v>60</v>
      </c>
      <c r="F37" s="15" t="s">
        <v>95</v>
      </c>
      <c r="G37" s="1" t="s">
        <v>93</v>
      </c>
      <c r="H37" s="35">
        <v>8.5399999999999991</v>
      </c>
      <c r="I37" s="25">
        <f t="shared" ref="I37" si="8">H37*1.05</f>
        <v>8.9669999999999987</v>
      </c>
      <c r="J37" s="25">
        <f t="shared" ref="J37" si="9">E37*H37</f>
        <v>512.4</v>
      </c>
      <c r="K37" s="28">
        <f t="shared" ref="K37" si="10">J37*0.05</f>
        <v>25.62</v>
      </c>
      <c r="L37" s="28">
        <f t="shared" ref="L37" si="11">(J37+K37)*3</f>
        <v>1614.06</v>
      </c>
    </row>
    <row r="38" spans="1:12" s="9" customFormat="1" ht="15" x14ac:dyDescent="0.25">
      <c r="A38" s="40" t="s">
        <v>68</v>
      </c>
      <c r="B38" s="40"/>
      <c r="C38" s="12"/>
      <c r="D38" s="14"/>
      <c r="E38" s="14">
        <f>SUM(E37)</f>
        <v>60</v>
      </c>
      <c r="F38" s="14"/>
      <c r="G38" s="14"/>
      <c r="H38" s="19"/>
      <c r="I38" s="19"/>
      <c r="J38" s="19">
        <f>J37</f>
        <v>512.4</v>
      </c>
      <c r="K38" s="36">
        <f>K37</f>
        <v>25.62</v>
      </c>
      <c r="L38" s="36">
        <f>L37</f>
        <v>1614.06</v>
      </c>
    </row>
    <row r="39" spans="1:12" s="9" customFormat="1" ht="15" customHeight="1" x14ac:dyDescent="0.25">
      <c r="A39" s="43" t="s">
        <v>69</v>
      </c>
      <c r="B39" s="44"/>
      <c r="C39" s="44"/>
      <c r="D39" s="44"/>
      <c r="E39" s="44"/>
      <c r="F39" s="44"/>
      <c r="G39" s="44"/>
      <c r="H39" s="59"/>
      <c r="I39" s="59"/>
      <c r="J39" s="59"/>
      <c r="K39" s="59"/>
      <c r="L39" s="60"/>
    </row>
    <row r="40" spans="1:12" s="9" customFormat="1" ht="48" x14ac:dyDescent="0.25">
      <c r="A40" s="29" t="s">
        <v>71</v>
      </c>
      <c r="B40" s="1" t="s">
        <v>42</v>
      </c>
      <c r="C40" s="1"/>
      <c r="D40" s="19" t="s">
        <v>40</v>
      </c>
      <c r="E40" s="1">
        <v>20</v>
      </c>
      <c r="F40" s="1"/>
      <c r="G40" s="1" t="s">
        <v>97</v>
      </c>
      <c r="H40" s="37">
        <v>13.4</v>
      </c>
      <c r="I40" s="25">
        <f>H40*1.21</f>
        <v>16.213999999999999</v>
      </c>
      <c r="J40" s="25">
        <f t="shared" ref="J40" si="12">E40*H40</f>
        <v>268</v>
      </c>
      <c r="K40" s="28">
        <f>J40*0.21</f>
        <v>56.28</v>
      </c>
      <c r="L40" s="28">
        <f t="shared" ref="L40" si="13">(J40+K40)*3</f>
        <v>972.83999999999992</v>
      </c>
    </row>
    <row r="41" spans="1:12" s="9" customFormat="1" ht="15" x14ac:dyDescent="0.25">
      <c r="A41" s="57" t="s">
        <v>72</v>
      </c>
      <c r="B41" s="57"/>
      <c r="C41" s="16"/>
      <c r="D41" s="1"/>
      <c r="E41" s="14">
        <f>SUM(E40)</f>
        <v>20</v>
      </c>
      <c r="F41" s="14"/>
      <c r="G41" s="1"/>
      <c r="H41" s="19"/>
      <c r="I41" s="19"/>
      <c r="J41" s="38">
        <f>J40</f>
        <v>268</v>
      </c>
      <c r="K41" s="38">
        <f>K40</f>
        <v>56.28</v>
      </c>
      <c r="L41" s="38">
        <f>L40</f>
        <v>972.83999999999992</v>
      </c>
    </row>
    <row r="42" spans="1:12" x14ac:dyDescent="0.2">
      <c r="E42" s="2" t="e">
        <f>E41+E38+#REF!+#REF!+#REF!+E26+E21+#REF!+#REF!+E18+#REF!+E14+E10+E7+E35</f>
        <v>#REF!</v>
      </c>
      <c r="I42" s="2" t="s">
        <v>98</v>
      </c>
      <c r="J42" s="39">
        <f>J41+J38+J35+J26+J21+J18+J14+J10+J7</f>
        <v>4643.0600000000004</v>
      </c>
      <c r="K42" s="39">
        <f>K41+K38+K35+K26+K21+K18+K14+K10+K7</f>
        <v>275.03299999999996</v>
      </c>
      <c r="L42" s="39">
        <f>L41+L38+L35+L26+L21+L18+L14+L10+L7</f>
        <v>14754.279</v>
      </c>
    </row>
    <row r="43" spans="1:12" x14ac:dyDescent="0.2">
      <c r="J43" s="39">
        <f>J42+K42</f>
        <v>4918.0930000000008</v>
      </c>
    </row>
    <row r="44" spans="1:12" x14ac:dyDescent="0.2">
      <c r="B44" s="2" t="s">
        <v>102</v>
      </c>
    </row>
  </sheetData>
  <mergeCells count="24">
    <mergeCell ref="A38:B38"/>
    <mergeCell ref="A41:B41"/>
    <mergeCell ref="A35:B35"/>
    <mergeCell ref="A27:L27"/>
    <mergeCell ref="A36:L36"/>
    <mergeCell ref="A39:L39"/>
    <mergeCell ref="F28:F33"/>
    <mergeCell ref="A2:G2"/>
    <mergeCell ref="A14:B14"/>
    <mergeCell ref="A7:B7"/>
    <mergeCell ref="A10:B10"/>
    <mergeCell ref="A5:L5"/>
    <mergeCell ref="A8:L8"/>
    <mergeCell ref="A11:L11"/>
    <mergeCell ref="F12:F13"/>
    <mergeCell ref="C12:C13"/>
    <mergeCell ref="A18:B18"/>
    <mergeCell ref="B3:G3"/>
    <mergeCell ref="A26:B26"/>
    <mergeCell ref="A19:L19"/>
    <mergeCell ref="A22:L22"/>
    <mergeCell ref="A21:B21"/>
    <mergeCell ref="A15:L15"/>
    <mergeCell ref="F16:F17"/>
  </mergeCells>
  <phoneticPr fontId="3" type="noConversion"/>
  <pageMargins left="0.43307086614173229" right="0.43307086614173229" top="0.74803149606299213" bottom="0.74803149606299213" header="0.31496062992125984" footer="0.31496062992125984"/>
  <pageSetup paperSize="9" scale="72" orientation="landscape" r:id="rId1"/>
  <headerFooter>
    <oddFooter>Puslapių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9EB78-AD27-4D69-A884-047E18113A33}">
  <dimension ref="H1:K1"/>
  <sheetViews>
    <sheetView workbookViewId="0">
      <selection activeCell="A6" sqref="A6:XFD91"/>
    </sheetView>
  </sheetViews>
  <sheetFormatPr defaultRowHeight="12.75" x14ac:dyDescent="0.2"/>
  <cols>
    <col min="2" max="2" width="40.140625" customWidth="1"/>
    <col min="3" max="3" width="18" customWidth="1"/>
  </cols>
  <sheetData>
    <row r="1" spans="8:11" x14ac:dyDescent="0.2">
      <c r="H1" s="6"/>
      <c r="I1" s="6" t="e">
        <f>SUM('Su SKS'!#REF!*H1)</f>
        <v>#REF!</v>
      </c>
      <c r="J1" s="6"/>
      <c r="K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Su SKS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Algis</dc:creator>
  <cp:lastModifiedBy>Regina</cp:lastModifiedBy>
  <cp:lastPrinted>2025-07-18T07:09:26Z</cp:lastPrinted>
  <dcterms:created xsi:type="dcterms:W3CDTF">2015-05-25T11:01:10Z</dcterms:created>
  <dcterms:modified xsi:type="dcterms:W3CDTF">2025-07-18T07:10:05Z</dcterms:modified>
</cp:coreProperties>
</file>