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\\LTVILN-001SV004\Work\01 Rinkotyra\KONKURSAI\2025\VAATC_Sąvartyno uždengimas 06-10\EL komerciniai pasiulymai\"/>
    </mc:Choice>
  </mc:AlternateContent>
  <xr:revisionPtr revIDLastSave="0" documentId="13_ncr:1_{4842D7AE-B313-41A7-8B24-9A1E3F8D876D}" xr6:coauthVersionLast="47" xr6:coauthVersionMax="47" xr10:uidLastSave="{00000000-0000-0000-0000-000000000000}"/>
  <bookViews>
    <workbookView xWindow="-14400" yWindow="0" windowWidth="14400" windowHeight="15600" xr2:uid="{00000000-000D-0000-FFFF-FFFF00000000}"/>
  </bookViews>
  <sheets>
    <sheet name="Suvestinis" sheetId="1" r:id="rId1"/>
    <sheet name="1.1" sheetId="5" r:id="rId2"/>
    <sheet name="1.2" sheetId="2" r:id="rId3"/>
    <sheet name="1.3" sheetId="3" r:id="rId4"/>
    <sheet name="1.4" sheetId="4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1" l="1"/>
  <c r="D11" i="1" s="1"/>
  <c r="D12" i="1" s="1"/>
  <c r="D13" i="1" s="1"/>
  <c r="D9" i="1"/>
  <c r="D8" i="1"/>
  <c r="D7" i="1"/>
  <c r="F16" i="4"/>
  <c r="F15" i="4"/>
  <c r="F14" i="4"/>
  <c r="F13" i="4"/>
  <c r="F12" i="4"/>
  <c r="F11" i="4"/>
  <c r="F17" i="4" s="1"/>
  <c r="F18" i="4" s="1"/>
  <c r="F19" i="4" s="1"/>
  <c r="F20" i="4" s="1"/>
  <c r="F10" i="4"/>
  <c r="F14" i="3"/>
  <c r="F13" i="3"/>
  <c r="F12" i="3"/>
  <c r="F11" i="3"/>
  <c r="F10" i="3"/>
  <c r="F15" i="3" s="1"/>
  <c r="F16" i="3" s="1"/>
  <c r="F17" i="3" s="1"/>
  <c r="F18" i="3" s="1"/>
  <c r="F31" i="2"/>
  <c r="F30" i="2"/>
  <c r="F29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D6" i="1"/>
  <c r="F96" i="5"/>
  <c r="F97" i="5" s="1"/>
  <c r="F98" i="5" s="1"/>
  <c r="F95" i="5"/>
  <c r="F93" i="5"/>
  <c r="F92" i="5"/>
  <c r="F91" i="5"/>
  <c r="F90" i="5"/>
  <c r="F88" i="5"/>
  <c r="F87" i="5"/>
  <c r="F86" i="5"/>
  <c r="F84" i="5"/>
  <c r="F83" i="5"/>
  <c r="F82" i="5"/>
  <c r="F81" i="5"/>
  <c r="F80" i="5"/>
  <c r="F79" i="5"/>
  <c r="F77" i="5"/>
  <c r="F76" i="5"/>
  <c r="F75" i="5"/>
  <c r="F74" i="5"/>
  <c r="F73" i="5"/>
  <c r="F72" i="5"/>
  <c r="F71" i="5"/>
  <c r="F70" i="5"/>
  <c r="F68" i="5"/>
  <c r="F66" i="5"/>
  <c r="F65" i="5"/>
  <c r="F64" i="5"/>
  <c r="F63" i="5"/>
  <c r="F62" i="5"/>
  <c r="F60" i="5"/>
  <c r="F58" i="5"/>
  <c r="F57" i="5"/>
  <c r="F55" i="5"/>
  <c r="F54" i="5"/>
  <c r="F94" i="5" s="1"/>
  <c r="F51" i="5"/>
  <c r="F50" i="5"/>
  <c r="F49" i="5"/>
  <c r="F47" i="5"/>
  <c r="F46" i="5"/>
  <c r="F45" i="5"/>
  <c r="F44" i="5"/>
  <c r="F43" i="5"/>
  <c r="F42" i="5"/>
  <c r="F40" i="5"/>
  <c r="F39" i="5"/>
  <c r="F38" i="5"/>
  <c r="F37" i="5"/>
  <c r="F36" i="5"/>
  <c r="F35" i="5"/>
  <c r="F34" i="5"/>
  <c r="F33" i="5"/>
  <c r="F31" i="5"/>
  <c r="F30" i="5"/>
  <c r="F28" i="5"/>
  <c r="F27" i="5"/>
  <c r="F26" i="5"/>
  <c r="F25" i="5"/>
  <c r="F24" i="5"/>
  <c r="F23" i="5"/>
  <c r="F21" i="5"/>
  <c r="F20" i="5"/>
  <c r="F18" i="5"/>
  <c r="F16" i="5"/>
  <c r="F52" i="5" s="1"/>
  <c r="F12" i="5"/>
  <c r="F11" i="5"/>
  <c r="F10" i="5"/>
  <c r="F13" i="5" s="1"/>
  <c r="F32" i="2" l="1"/>
  <c r="F33" i="2" s="1"/>
  <c r="F34" i="2" s="1"/>
  <c r="F35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C2" authorId="0" shapeId="0" xr:uid="{E4170B96-56C6-4762-9908-25DADDFA22A4}">
      <text>
        <r>
          <rPr>
            <b/>
            <sz val="9"/>
            <color indexed="8"/>
            <rFont val="Tahoma"/>
            <family val="2"/>
            <charset val="204"/>
          </rPr>
          <t>Numeris nėra būtinas</t>
        </r>
      </text>
    </comment>
    <comment ref="D7" authorId="0" shapeId="0" xr:uid="{E6D74D25-5D4E-45D4-B48B-2A14FD6F1E06}">
      <text>
        <r>
          <rPr>
            <b/>
            <sz val="9"/>
            <color indexed="8"/>
            <rFont val="Tahoma"/>
            <family val="2"/>
            <charset val="204"/>
          </rPr>
          <t>Pildant pradinę sąmatą
kiekis turi būti &gt; 0</t>
        </r>
      </text>
    </comment>
    <comment ref="E7" authorId="0" shapeId="0" xr:uid="{215CC73C-A8A9-463F-943E-DE97AFE433E5}">
      <text>
        <r>
          <rPr>
            <b/>
            <sz val="9"/>
            <color indexed="8"/>
            <rFont val="Tahoma"/>
            <family val="2"/>
            <charset val="204"/>
          </rPr>
          <t>Pildant pradinę sąmatą
kainos pildyti nebūtina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C2" authorId="0" shapeId="0" xr:uid="{4E761242-78F8-483C-AAAF-A7607B72E808}">
      <text>
        <r>
          <rPr>
            <b/>
            <sz val="9"/>
            <color indexed="8"/>
            <rFont val="Tahoma"/>
            <family val="2"/>
            <charset val="204"/>
          </rPr>
          <t>Numeris nėra būtinas</t>
        </r>
      </text>
    </comment>
    <comment ref="D7" authorId="0" shapeId="0" xr:uid="{828ADCCD-E03A-44BF-920C-9B0CB85742FC}">
      <text>
        <r>
          <rPr>
            <b/>
            <sz val="9"/>
            <color indexed="8"/>
            <rFont val="Tahoma"/>
            <family val="2"/>
            <charset val="204"/>
          </rPr>
          <t>Pildant pradinę sąmatą
kiekis turi būti &gt; 0</t>
        </r>
      </text>
    </comment>
    <comment ref="E7" authorId="0" shapeId="0" xr:uid="{0E690E72-8BE3-434B-8A2E-A920B356901C}">
      <text>
        <r>
          <rPr>
            <b/>
            <sz val="9"/>
            <color indexed="8"/>
            <rFont val="Tahoma"/>
            <family val="2"/>
            <charset val="204"/>
          </rPr>
          <t>Pildant pradinę sąmatą
kainos pildyti nebūtina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C2" authorId="0" shapeId="0" xr:uid="{302D31A5-69A1-4ADD-9E5B-1CB29F85DA0C}">
      <text>
        <r>
          <rPr>
            <b/>
            <sz val="9"/>
            <color indexed="8"/>
            <rFont val="Tahoma"/>
            <family val="2"/>
            <charset val="204"/>
          </rPr>
          <t>Numeris nėra būtinas</t>
        </r>
      </text>
    </comment>
    <comment ref="D7" authorId="0" shapeId="0" xr:uid="{E913D13D-D6C7-429E-85C6-C897B60140D8}">
      <text>
        <r>
          <rPr>
            <b/>
            <sz val="9"/>
            <color indexed="8"/>
            <rFont val="Tahoma"/>
            <family val="2"/>
            <charset val="204"/>
          </rPr>
          <t>Pildant pradinę sąmatą
kiekis turi būti &gt; 0</t>
        </r>
      </text>
    </comment>
    <comment ref="E7" authorId="0" shapeId="0" xr:uid="{863540E8-E7F1-4507-B0A0-FBB7C52CC4CC}">
      <text>
        <r>
          <rPr>
            <b/>
            <sz val="9"/>
            <color indexed="8"/>
            <rFont val="Tahoma"/>
            <family val="2"/>
            <charset val="204"/>
          </rPr>
          <t>Pildant pradinę sąmatą
kainos pildyti nebūtina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C2" authorId="0" shapeId="0" xr:uid="{012BFDDB-B44C-480A-939F-68DBEC757042}">
      <text>
        <r>
          <rPr>
            <b/>
            <sz val="9"/>
            <color indexed="8"/>
            <rFont val="Tahoma"/>
            <family val="2"/>
            <charset val="204"/>
          </rPr>
          <t>Numeris nėra būtinas</t>
        </r>
      </text>
    </comment>
    <comment ref="D7" authorId="0" shapeId="0" xr:uid="{556BED66-5B32-4F37-893B-628852912EF4}">
      <text>
        <r>
          <rPr>
            <b/>
            <sz val="9"/>
            <color indexed="8"/>
            <rFont val="Tahoma"/>
            <family val="2"/>
            <charset val="204"/>
          </rPr>
          <t>Pildant pradinę sąmatą
kiekis turi būti &gt; 0</t>
        </r>
      </text>
    </comment>
    <comment ref="E7" authorId="0" shapeId="0" xr:uid="{6C112ABE-35E4-4F44-8956-112987900111}">
      <text>
        <r>
          <rPr>
            <b/>
            <sz val="9"/>
            <color indexed="8"/>
            <rFont val="Tahoma"/>
            <family val="2"/>
            <charset val="204"/>
          </rPr>
          <t>Pildant pradinę sąmatą
kainos pildyti nebūtina</t>
        </r>
      </text>
    </comment>
  </commentList>
</comments>
</file>

<file path=xl/sharedStrings.xml><?xml version="1.0" encoding="utf-8"?>
<sst xmlns="http://schemas.openxmlformats.org/spreadsheetml/2006/main" count="453" uniqueCount="241">
  <si>
    <t>Užsakovas:</t>
  </si>
  <si>
    <t>UAB "VAATC"</t>
  </si>
  <si>
    <t>Rangovas:</t>
  </si>
  <si>
    <t>UAB</t>
  </si>
  <si>
    <t>Eil. Nr.</t>
  </si>
  <si>
    <t>Pozicijos</t>
  </si>
  <si>
    <t>Mato        vnt.</t>
  </si>
  <si>
    <t>Pagal pirkimo dokumentus</t>
  </si>
  <si>
    <t>Vnt. kaina be PVM, Eur</t>
  </si>
  <si>
    <t>Suma,                          Eur</t>
  </si>
  <si>
    <t>1.1</t>
  </si>
  <si>
    <t>1.2</t>
  </si>
  <si>
    <t>m</t>
  </si>
  <si>
    <t>vnt.</t>
  </si>
  <si>
    <t>VISO DARBAMS</t>
  </si>
  <si>
    <t>VISO PAGAL ŽINIARAŠTĮ</t>
  </si>
  <si>
    <t>PVM</t>
  </si>
  <si>
    <t>Viso su PVM</t>
  </si>
  <si>
    <t>SUVESTINIS DARBŲ KIEKIŲ ŽINIARAŠTIS</t>
  </si>
  <si>
    <t>Nuoroda į žiniaraštį</t>
  </si>
  <si>
    <t>Objekto dalių komponentų pavadinimai</t>
  </si>
  <si>
    <t>1</t>
  </si>
  <si>
    <t>2</t>
  </si>
  <si>
    <t>3</t>
  </si>
  <si>
    <t>4</t>
  </si>
  <si>
    <t>Žinr. Nr. 1.1</t>
  </si>
  <si>
    <t>Žinr. Nr. 1.2</t>
  </si>
  <si>
    <t>Žinr. Nr. 1.3</t>
  </si>
  <si>
    <t>Sutarties pavadinimas:</t>
  </si>
  <si>
    <t>Sutarties numeris:</t>
  </si>
  <si>
    <t>Darbų žiniaraštis</t>
  </si>
  <si>
    <t>Kiekis</t>
  </si>
  <si>
    <t>5</t>
  </si>
  <si>
    <t>Žinr. Nr. 1.4</t>
  </si>
  <si>
    <r>
      <t>PASIŪLYMO KAINA</t>
    </r>
    <r>
      <rPr>
        <sz val="11"/>
        <rFont val="Times New Roman"/>
        <family val="1"/>
      </rPr>
      <t xml:space="preserve"> 
(sumuojamos pozicijos 1-4 (perkelti į Pasiūlymo raštą)</t>
    </r>
  </si>
  <si>
    <t>1.</t>
  </si>
  <si>
    <t>Bendroji dalis</t>
  </si>
  <si>
    <t>Išpildomieji brėžiniai ir kadastriniai matavimai</t>
  </si>
  <si>
    <t>Viso  (Bendroji dalis)</t>
  </si>
  <si>
    <t>Informacinių stendų su metalinėmis atramomis įrengimas, gręžiant duobes ir betonuojant pamatus (stiebų skaičius atramoje 2 vnt.)  k9=1.15</t>
  </si>
  <si>
    <t>Vilniaus apskrities regioninis buitinių atliekų sąvartynas, bendroji/atliekų kaupo uždengimo dalis</t>
  </si>
  <si>
    <t>Vilniaus apskrities regioninis buitinių atliekų sąvartynas, lietaus vandens nuvedimo darbai</t>
  </si>
  <si>
    <t>Vilniaus apskrities regioninis buitinių atliekų sąvartynas, filtrato grąžinimas į kaupą</t>
  </si>
  <si>
    <t xml:space="preserve">VILNIAUS APSKRITIES REGIONINIS BUITINIŲ
ATLIEKŲ SĄVARTYNO KAUPO 1A, 1B IR 2 SEKCIJŲ BENDROJI/ATLIEKŲ KAUPO UŽDENGIMO  DALIS
</t>
  </si>
  <si>
    <t>Vilniaus apskrities regioninis buitinių atliekų sąvartynas, dujų surinkimo tinklų rekonstrukcija</t>
  </si>
  <si>
    <t xml:space="preserve">VILNIAUS APSKRITIES REGIONINIO BUITINIŲ
ATLIEKŲ SĄVARTYNO KAUPO 1A, 1B IR 2 SEKCIJŲ FILTRATO GRĄŽINIMAS Į KAUPĄ
</t>
  </si>
  <si>
    <t xml:space="preserve">VILNIAUS APSKRITIES REGIONINIO BUITINIŲ
ATLIEKŲ SĄVARTYNO KAUPO 1A, 1B IR 2 SEKCIJŲ LIETAUS NUVEDIMO  DARBAI
</t>
  </si>
  <si>
    <t xml:space="preserve">VILNIAUS APSKRITIES REGIONINIO BUITINIŲ
ATLIEKŲ SĄVARTYNO KAUPO 1A, 1B IR 2 SEKCIJŲ DUJOTIEKIO TINKLAI
</t>
  </si>
  <si>
    <t>Esamų dujotiekio vamzdžių padėties nustatymas</t>
  </si>
  <si>
    <t>6</t>
  </si>
  <si>
    <t>7</t>
  </si>
  <si>
    <t>8</t>
  </si>
  <si>
    <t>Esamų kondensato kolektorinių padėties koregavimas</t>
  </si>
  <si>
    <t>vnt</t>
  </si>
  <si>
    <t>Esamų kondensato surinkimo šulinių remontas</t>
  </si>
  <si>
    <t>Konteinerio iš daugiasluoksnių plokščių su PIR užpildu 100 mm storio įrengimas (5x3 m) (plokščių kiekis 60 m² /konteineriui)</t>
  </si>
  <si>
    <t>Pastabos:</t>
  </si>
  <si>
    <t>1. Nurodyti darbai turi būti įvertinti kompleksiškai, kartu su visais palydinčiais darbais.</t>
  </si>
  <si>
    <t>Kompl.</t>
  </si>
  <si>
    <t>Nutekėjimo vamzdžių tiekimas ir įrengimas: Stovo vamzdis, vientisas vamzdis PEHD d 110, 1,40 m ilgio, nuo šulinio iki filtrato drenažo į viršutinį atliekų sluoksnį su trijose pusėse privirintu vamzdžio išėjimu/jungtimi d 110 su flanšine jungtimi drenažo linijų prijungimui (dalis darbų rankiniu būdu), įskaitant sandarinimo įvorę vamzdžio prasiskverbimui per izoliacinį sluoksnį</t>
  </si>
  <si>
    <t>9</t>
  </si>
  <si>
    <t>10</t>
  </si>
  <si>
    <t>11</t>
  </si>
  <si>
    <t>12</t>
  </si>
  <si>
    <t>13</t>
  </si>
  <si>
    <t>14</t>
  </si>
  <si>
    <t>Vamzdžių sistemos praplovimas, kai trasos ilgiai L =
(18,25+13,95+16,3+89,5+5,0)m</t>
  </si>
  <si>
    <t>Vamzdžių sistemos išbandymas, kai bendras trasos ilgis
L =18,25+13,95+16,3+89,5+5,0)m</t>
  </si>
  <si>
    <t>Kompl</t>
  </si>
  <si>
    <t>15</t>
  </si>
  <si>
    <t>16</t>
  </si>
  <si>
    <t>17</t>
  </si>
  <si>
    <t>2.</t>
  </si>
  <si>
    <t>2.1</t>
  </si>
  <si>
    <t>2.2</t>
  </si>
  <si>
    <t>2.3</t>
  </si>
  <si>
    <t>2.3.1</t>
  </si>
  <si>
    <t xml:space="preserve">grunto nukasimas ir perstūmimas </t>
  </si>
  <si>
    <t>2.3.2</t>
  </si>
  <si>
    <t>2.4</t>
  </si>
  <si>
    <t>Lietaus vandens nuvedimo latako įrengimas:</t>
  </si>
  <si>
    <t>2.5</t>
  </si>
  <si>
    <t>2.4.1</t>
  </si>
  <si>
    <t>lietaus vandens nuvedimo latako pagrindo grunto sutankinimas, Ev2≥45MPa</t>
  </si>
  <si>
    <t>2.4.2</t>
  </si>
  <si>
    <t>2.4.3</t>
  </si>
  <si>
    <t>2.4.4</t>
  </si>
  <si>
    <t>2.4.5</t>
  </si>
  <si>
    <t xml:space="preserve">lietaus vandens nuvedimo latako iš g/b 610/500x400 gaminių įrengimas </t>
  </si>
  <si>
    <t xml:space="preserve">	lietaus vandens nuvedimo latako iš g/b trapecijos formos 610/250x1000(l)x400(h) gaminių įrengimas</t>
  </si>
  <si>
    <t>Kaupo horizontalios papėdės be lietaus vandens nuvedimo latako pagrindo grunto sutankinimas, Ev2≥45MPa</t>
  </si>
  <si>
    <t>2.6</t>
  </si>
  <si>
    <t>Esamo sąvartyno kaupo paviršių planiravimas nuolydžiu 1:1,5 laikino atliekų uždengimo plote sandūroje su horizontale papėde ir pilno atliekų uždengimo plotu:</t>
  </si>
  <si>
    <t>2.6.1</t>
  </si>
  <si>
    <t>2.6.2</t>
  </si>
  <si>
    <t>2.7</t>
  </si>
  <si>
    <t>Sąvartyno pilno uždengimo konstrukcijos įrengimas:</t>
  </si>
  <si>
    <t>2.7.1</t>
  </si>
  <si>
    <t>2.7.2</t>
  </si>
  <si>
    <t>2.7.3</t>
  </si>
  <si>
    <t>2.7.4</t>
  </si>
  <si>
    <t>2.7.5</t>
  </si>
  <si>
    <t>2.7.6</t>
  </si>
  <si>
    <t>2.7.7</t>
  </si>
  <si>
    <t>2.7.8</t>
  </si>
  <si>
    <t xml:space="preserve">ant dujų drenažinio sluoksnio mišraus grunto sluoksnis,  storis ≥50mm </t>
  </si>
  <si>
    <t xml:space="preserve">geotekstilė 400 g/m2 </t>
  </si>
  <si>
    <t>geotekstilė 1200 g/m2</t>
  </si>
  <si>
    <t xml:space="preserve">	drenažinis PP tinklelis , storis ≥4,5mm</t>
  </si>
  <si>
    <t>mišraus grunto sluoksnis,  storis ≥560mm</t>
  </si>
  <si>
    <t xml:space="preserve">	augalinio dirvožemio sluoksnis,  storis ≥150mm</t>
  </si>
  <si>
    <t>2.8</t>
  </si>
  <si>
    <t>2.8.1</t>
  </si>
  <si>
    <t>2.8.2</t>
  </si>
  <si>
    <t>2.8.3</t>
  </si>
  <si>
    <t>2.8.4</t>
  </si>
  <si>
    <t>2.8.5</t>
  </si>
  <si>
    <t>2.9</t>
  </si>
  <si>
    <t>2.10</t>
  </si>
  <si>
    <t>2.10.1</t>
  </si>
  <si>
    <t>2.10.2</t>
  </si>
  <si>
    <t>2.10.3</t>
  </si>
  <si>
    <t>Sąvartyno laikino uždengimo konstrukcijos įrengimas:</t>
  </si>
  <si>
    <t xml:space="preserve">Mišraus grunto atvežimas (iki 15 km atstumu), užpylimas, sutankinimas lietaus vandens nuvedimo latako išorinėje pusėje, Ev2≥45MPa </t>
  </si>
  <si>
    <t xml:space="preserve">Eksploatacinio kelio įrengimas: </t>
  </si>
  <si>
    <t xml:space="preserve">	geotekstilės 1200 G/M² paklojimas ant uždengimo konstrukcijos geosintetinio drenažo tinklo</t>
  </si>
  <si>
    <t>Atliekų kaupo uždengimo dalis I etapas</t>
  </si>
  <si>
    <t>Atliekų kaupo uždengimo dalis II etapas</t>
  </si>
  <si>
    <t xml:space="preserve">Žemės paviršiaus tarp lietaus vandens nuvedimo latako pagrindo ir esamo apvažiavimo kelio planiravimas kaupo vakarinėje ir pietinėje pusėje:  </t>
  </si>
  <si>
    <t xml:space="preserve">	grunto nukasimas, pakrovimas, transportavimas iki 800 m į neuždengiamus sąvartyno plotus, planiravimas </t>
  </si>
  <si>
    <t xml:space="preserve">Žemės paviršiaus tarp kaupo horizontalios papėdės pagrindo ir esamo apvažiavimo kelio planiravimas kaupo rytinėje pusėje: </t>
  </si>
  <si>
    <t>2.5.1</t>
  </si>
  <si>
    <t>Lietaus vandens nuvedimo latako įrengimas kaupo vakarinėje ir pietinėje pusėje:</t>
  </si>
  <si>
    <t>2.5.2</t>
  </si>
  <si>
    <t>2.5.3</t>
  </si>
  <si>
    <t>2.5.4</t>
  </si>
  <si>
    <t>atliekų nukasimas, kur atliekos yra aukščiau už projektinį sandūros 1:1,5 nuolydžio šlaitą, perstūmimas į vietas , kur atliekos yra žemiau už projektinį sandūros šlaitą, planiravimas</t>
  </si>
  <si>
    <t>2.8.6</t>
  </si>
  <si>
    <t>2.8.7</t>
  </si>
  <si>
    <t>2.8.8</t>
  </si>
  <si>
    <t>2.9.1</t>
  </si>
  <si>
    <t>2.9.2</t>
  </si>
  <si>
    <t>2.9.3</t>
  </si>
  <si>
    <t>2.9.4</t>
  </si>
  <si>
    <t>2.9.5</t>
  </si>
  <si>
    <t>2.11</t>
  </si>
  <si>
    <t>2.11.1</t>
  </si>
  <si>
    <t>2.11.2</t>
  </si>
  <si>
    <t>2.11.3</t>
  </si>
  <si>
    <t>Dujų surinkimo mazgo įrengimas:</t>
  </si>
  <si>
    <t>2.12</t>
  </si>
  <si>
    <t>2.12.1</t>
  </si>
  <si>
    <t>2.12.2</t>
  </si>
  <si>
    <t>2.12.3</t>
  </si>
  <si>
    <t>2.12.4</t>
  </si>
  <si>
    <t xml:space="preserve">kompostas </t>
  </si>
  <si>
    <t>Viso atliekų kaupo uždengimo dalis II etapas</t>
  </si>
  <si>
    <t>Viso atliekų kaupo uždengimo dalis I etapas</t>
  </si>
  <si>
    <t>2. Dangų, kurias reikia įrenginėti su užleidimais, duoti įrengtos dangos plotai, neįvertinus užleidimų.</t>
  </si>
  <si>
    <t>3. Lietaus vandens nuvedimo latakų duoti ilgiai įrengto latako, neįvertinus jų vieno į kitą sunėrimo.</t>
  </si>
  <si>
    <t xml:space="preserve">grunto nukasimas, pakrovimas, transportavimas iki 600 m į neuždengiamus sąvartyno plotus, planiravimas </t>
  </si>
  <si>
    <t>1.3</t>
  </si>
  <si>
    <t xml:space="preserve">Esamo sąvartyno kaupo horizontalios papėdės pagrindo paviršiaus planiravimas:                 </t>
  </si>
  <si>
    <t>2.1.1</t>
  </si>
  <si>
    <t>2.2.1</t>
  </si>
  <si>
    <t xml:space="preserve">Pastabos: </t>
  </si>
  <si>
    <t xml:space="preserve">3. Lietaus vandens nuvedimo latakų duoti ilgiai įrengto latako, neįvertinus jų vieno į kitą sunėrimo. </t>
  </si>
  <si>
    <t xml:space="preserve">2. Dangų, kurias reikia įrenginėti su užleidimais, duoti įrengtos dangos plotai, neįvertinus užleidimų.  </t>
  </si>
  <si>
    <t xml:space="preserve">3. Lietaus vandens nuvedimo latakų duoti ilgiai įrengto latako, neįvertinus jų vieno į kitą sunėrimo.  </t>
  </si>
  <si>
    <t>18</t>
  </si>
  <si>
    <t>19</t>
  </si>
  <si>
    <t>Esamo kelio žvyro dangos atstatymas:</t>
  </si>
  <si>
    <t>19.1</t>
  </si>
  <si>
    <t>19.2</t>
  </si>
  <si>
    <t>19.3</t>
  </si>
  <si>
    <t xml:space="preserve">Žvyro dangos sluoksnis - 5 cm;  </t>
  </si>
  <si>
    <t>Žvyro pagrindo sluoksnis – 15 cm;</t>
  </si>
  <si>
    <t>Apsauginis šalčiui atsparus sluoksnis – 25cm.</t>
  </si>
  <si>
    <t xml:space="preserve">Pastabos:
</t>
  </si>
  <si>
    <t>4. Kai kuriuose DKŽ pozicijose dujų drenažinis sluoksnis nurodytas tik 50 mm, kadangi dujų drenažinis sluoksnis buvo suformuotas iki pirkimų pradžios, todėl reikia tik išlyginti paviršių 50 mm storio sluoksniu.</t>
  </si>
  <si>
    <t xml:space="preserve">3.Dujotiekio vamzdynų įrengimo darbų kiekiai yra preliminarūs,  apmokama bus už faktiškai atliktus darbus </t>
  </si>
  <si>
    <t>Filtrato slėgiminės linijos tiekimas ir įrengimas: Slėgiminė linija PE d90 įrengiama tranšėjoje su smėlio 0/4 mm pagrindu nuo esamo šulinio per kaupo šlaitą (kaupo paviršiaus uždengimo sistemos apatine dalimi) iki filtrate išskaidymo šulinio FPS-1 ant kaupo viršaus ir prijungiama eksploatacijai</t>
  </si>
  <si>
    <t>VISO</t>
  </si>
  <si>
    <r>
      <t>m</t>
    </r>
    <r>
      <rPr>
        <vertAlign val="superscript"/>
        <sz val="10"/>
        <rFont val="Times New Roman"/>
        <family val="1"/>
      </rPr>
      <t>3</t>
    </r>
  </si>
  <si>
    <r>
      <t>m</t>
    </r>
    <r>
      <rPr>
        <vertAlign val="superscript"/>
        <sz val="10"/>
        <rFont val="Times New Roman"/>
        <family val="1"/>
      </rPr>
      <t>2</t>
    </r>
  </si>
  <si>
    <t>Esamo sąvartyno kaupo paviršiaus planiravimas ties pirmo etapo riba, antro etapo zonoje, ties pilno atliekų uždengimo plotu:</t>
  </si>
  <si>
    <t>Žemės paviršiaus tarp kaupo horizontalios papėdės pagrindo ir esamo apvažiavimo kelio planiravimas:</t>
  </si>
  <si>
    <t xml:space="preserve">grunto nukasimas ir perstūmimas                                                                </t>
  </si>
  <si>
    <t>Esamo sąvartyno kaupo horizontalios papėdės pagrindo paviršiaus planiravimas: grunto ir atliekų nukasimas, pakrovimas, transportavimas iki 800 m į neuždengiamus sąvartyno plotus, planiravimas</t>
  </si>
  <si>
    <t>ties dujų kolektoriais kanalų uždengimo įrengimas kanalų perdengimo plokštėmis P-5-8 (2990x780x70mm)</t>
  </si>
  <si>
    <t>dujų drenažinis sluoksnis, storis ≥200mm</t>
  </si>
  <si>
    <t xml:space="preserve">akmens skalda 22/45 </t>
  </si>
  <si>
    <t>Suma, Eur          (be PVM)</t>
  </si>
  <si>
    <t>Esamo filtrato paskirstymo šulinio (Ø2,0 m; viršaus alt. 141,29) ant kaupo
viršūnės remontas:
-esamo šulinio paaukštinimas šulinio žiedais Ø2,0 m nuo alt. 141,29  iki 151,98 , su hidroizoliacija, sunkaus tipo “plaukiojantis” kalaus ketaus nuotekynės šulinio dangtis su užraktu 1 vnt. , g/b 1,73 m³ -- protarpinis (trumpas) Ø90 mm plastikiniam vamzdžiui – 1 vnt
-šulinyje esamos filtrato padavimo linijos prijungimas prie naujos filtrato padavimo linijos (nurodytos poz. 1 )
-90mm skersmens flanšinių alkūnių, perėjimų, movų montavimas-4 vnt
-Adapteris D90- 1 vnt
-Ketinių sklendžių ir atbulinių vožtuvų D90mm pastatymas -1 vnt
Peilinė sklendė D80-1 vnt
Sklendžių reguliuojamo ilgio prailginimo velenų montavimas,  kai veleno ilgis daugiau 2,0-2,5 m-1 vnt
Požeminė sklendžių įranga H=2m -1 vnt
Sklendžių valdymui kapų (apsauginių gaubtų) be apsauginių žiedų įrengimas- 1 vnt</t>
  </si>
  <si>
    <t>Filtrato paskirstymo šulinio tiekimas ir įrengimas:
Šulinys PE-el Ø 2000, aukštis 2 m, su nuimamu ir užrakinamu dangčiu ir specialiu įlipimu į šulinį Ø 600, ventiliacija, pagrindo plokštė su sandarinimo
įvore nutekėjimo vamzdžiui, aukščiau tarpinės grindys h = 250 mm iš PEHD plokštės su 2 angomis DN 100 ir viena anga priežiūrai DN 150 su dangčiu, tarpe vertikaliai privirintos laikančios sienos iš PEHD plokščių skiriamųjų sienų stabilizavimui ir atskyrimui   (20 cm vandens lygis = Sifonas), šulinio sumontavimas kaupo uždengimo sluoksnyje virš drenažinio sluoksnio ant 25 cm šalčiui atsparaus sluoksnio 0/32 mm kaip šulinio pagrindas su E &gt; 45
MPa, slėgiminės filtrato linijos prijungimas, darbai įskaitant duobių ir griovių
iškasimą, užpylimą ir sutankinimą</t>
  </si>
  <si>
    <t>Filtrato tranšėjos įrengimas: Tranšėja iš žvyro arba skaldos 35/63 mm, plotis/aukštis min 50/50 cm (440 m³), apsupta skiriančia geotekstile iš PEHD arba PP, 250 g/m², tvirtumo klasė 3 (1000 m²), įrengiama viršutiniame atliekų sluoksnyje kaupo viršuje, paliekant bent 5 m iki šlaito krašto, įskaitant griovio atliekose iškasimą ir jų deponavimą šalia arba alternatyviai nugabenant į gretimą sekciją, drenažo vamzdžiai – vamzdžiai PEHD d 110 perforuoti arba su įpjovomis su 2 dangteliais galuose ir kitomis reikiamomis detalėmis (3 T-vnt., 6 alkūnės), klojama drenažinėje tranšėjoje ir flanšinėmis jungtimis prijungiama prie 3 stovo vamzdžio lizdų: Tranšėjos kasimas  ekskavatoriumi, suverčiant gruntą į sankasą- 400 m³
Tranšėjos  kasimas rankiniu būdu , kai kasimo gylis  iki 1,0 m-40 m³
Skalda  35/63  mm-440m³
Geotekstilės klojimas -1000m²
DN/OD 110mm drenažo vamzd.be filtro,PEHD, SN8, su alkūnėmis, perėjimais, movomis, intarpais, kamščiais, jungtimis- 875 m</t>
  </si>
  <si>
    <t>Esamų dujotiekio vamzdžių ir tranšėjų naujiems vamzdžiams kasimas neišvežant atliekų , kai tranšėjos gylis iki 1,5 m</t>
  </si>
  <si>
    <t xml:space="preserve">Dujotiekio vamzdynų PE PN 10 (SDR11)  D63  su  fasoninėmis dalimis paklojimas, pajungimas prie esamų vamzdynų ir kolektorių (pajungimo taškų skaičius-675) (Tarp esamo vamzdyno ir kolektoriaus klojamas naujas vamzdynas. Esamas  vamzdynas gali būti prijungiamas prie koreguotos kolektoriaus tik tuo atveju, jeigu jo ilgio užteks pajungti  iki kolektoriaus ) </t>
  </si>
  <si>
    <t>Smėlinio grunto pagrindo įrengimas po konteineriais iš  daugiasluoksnių plokščių,  storis nuo 200 iki 600 mm</t>
  </si>
  <si>
    <r>
      <t xml:space="preserve">PVC N klasės arba PP klasė  SN8 savitakiniai vamzdžiai
</t>
    </r>
    <r>
      <rPr>
        <sz val="10"/>
        <rFont val="Times New Roman"/>
        <family val="1"/>
      </rPr>
      <t>Ø</t>
    </r>
    <r>
      <rPr>
        <sz val="10"/>
        <rFont val="Times New Roman"/>
        <family val="1"/>
        <charset val="186"/>
      </rPr>
      <t>250 mm ir jų klojimas (įskaitant žemės darbus ir smėlio
sluoksnio pagrindą po vamzdžiais 10 cm)</t>
    </r>
  </si>
  <si>
    <t>PVC N klasės arba PP klasė  SN8 savitakiniai vamzdžiai
Ø400 mm ir jų klojimas, (įskaitant žemės darbus ir smėlio
sluoksnio pagrindą po vamzdžiais 10 cm)</t>
  </si>
  <si>
    <t xml:space="preserve">Žemės darbai, klojant vamzdyną sausuose gruntuose atskiroje tranšėjoje, neišvežant grunto , kai tranšėjos gylis daugiau 2,0 m iki 2,5 m  </t>
  </si>
  <si>
    <t>Pagrindų iš birių medžiagų po vamzdynais ir įrenginiais įrengimas (smėlio)</t>
  </si>
  <si>
    <t>Lietaus nuotekynės gelžbetoninis šulinys su dugnu Ø2.0, Hb=4,0, ØL=0.7 , sunkaus tipo “plaukiojantis” kalaus ketaus nuotekynės šulinio dangtis su užraktu – 1 vnt., komunikacijų nužymėjimo ženklas – 1 vnt., protarpinis (trumpas) Ø400 mm plastikiniam vamzdžiui – 2 vnt., įskaitant žemės darbus -32,2 m³; g/b 3,5 m³ (L1-1)</t>
  </si>
  <si>
    <t>Lietaus nuotekynės gelžbetoninis šulinys su dugnu Ø2.0, Hb=4,0, ØL=0.7 , sunkaus tipo “plaukiojantis” kalaus ketaus nuotekynės šulinio dangtis su užraktu – 1 vnt., komunikacijų nužymėjimo ženklas – 1 vnt., protarpinis (trumpas) Ø400 mm plastikiniam vamzdžiui – 2 vnt., įskaitant žemės darbus -32,2 m³; g/b 3,5 m³ (L1-2)</t>
  </si>
  <si>
    <t>Lietaus nuotekynės gelžbetoninis šulinys su dugnu Ø2.0
m, Hb=4,0 m, ØL=0.7 m , ketinis dangtis Ø2,0 m su
grotelėmis kupolo formos – 1 vnt., komunikacijų
nužymėjimo ženklas – 1 vnt., protarpinis (trumpas) Ø400
mm plastikiniam vamzdžiui – 1 vnt., įskaitant žemės
darbus -32,2 m³; g/b 3,5 m³ (L1-3)</t>
  </si>
  <si>
    <t>Surinkimo šulinėliai Ø400 , H=0.60 m su dugnu, teleskopiniu vamzdžiu DN315, tarpine, kupolo formos grotelėmis ir pajungimo mova DN250 (įskaitant žemės darbus-1,1 m³ ir pagrindą po šuliniu) ir hermetizavimą latake (L1-5)</t>
  </si>
  <si>
    <t>Surinkimo šulinėliai Ø400 , H=1.50  m su dugnu, teleskopiniu vamzdžiu  DN315, tarpine, kupolo formos grotelėmis ir pajungimo mova  DN250 (įskaitant žemės darbus - 2,7 m³ ir pagrindą po šuliniu)  ir hermetizavimą latake. (L1-4)</t>
  </si>
  <si>
    <t>Surinkimo šulinėliai Ø400 , H=2.60 m su dugnu, teleskopiniu vamzdžiu DN315, tarpine, kupolo formos grotelėmis ir pajungimo mova DN250 (įskaitant žemės darbus - 4,6 m³ ir pagrindą po šuliniu) ir hermetizavimą latake (L1-6)</t>
  </si>
  <si>
    <t>Surinkimo šulinėliai Ø400 , H=1.20 m su dugnu, teleskopiniu vamzdžiu DN315, tarpine, kupolo formos grotelėmis ir pajungimo mova DN250 (įskaitant žemės darbus - 2,1 m³ ir pagrindą po šuliniu) ir hermetizavimą latake (L1-7)</t>
  </si>
  <si>
    <t>Lietaus nuotekynės gelžbetoninis šulinys su dugnu
Ø1,5, Hb=2,0, Hd=1,5 ØL=0.7 , sunkaus tipo
“plaukiojantis” kalaus ketaus nuotekynės šulinio dangtis
su užraktu – 1 vnt., komunikacijų nužymėjimo ženklas –
1 vnt., protarpinis (trumpas) Ø250 mm plastikiniam
vamzdžiui – 2 vnt., įskaitant žemės darbus -9,8 m³g/b
1,47 m³ (L1-8)</t>
  </si>
  <si>
    <t>Lietaus nuotekynės gelžbetoninis šulinys su dugnu
Ø1,5, Hb=2,6, Hd=1,8, ØL=0.7 , sunkaus tipo
“plaukiojantis” kalaus ketaus nuotekynės šulinio dangtis
su užraktu – 1 vnt., komunikacijų nužymėjimo ženklas –
1 vnt., protarpinis (trumpas) Ø250 mm plastikiniam
vamzdžiui – 2 vnt., įskaitant žemės darbus -12,8 m³ g/b
1,73 m³  (L1-9)</t>
  </si>
  <si>
    <t>Lietaus nuotekynės gelžbetoninis šulinys su dugnu
Ø1,5, Hb=2,10, Hd=1,5, ØL=0.7 , sunkaus tipo
“plaukiojantis” kalaus ketaus nuotekynės šulinio dangtis
su užraktu – 1 vnt., komunikacijų nužymėjimo ženklas –
1 vnt.,  protarpinis (trumpas) Ø250 mm plastikiniam
vamzdžiui – 2 vnt., įskaitant žemės darbus - 10,3 m³g/b
1,75 m³ (L1-10)</t>
  </si>
  <si>
    <t>Lietaus nuotekynės gelžbetoninis šulinys su dugnu
Ø1,5, Hb=1,8, Hd=1,5, ØL=0.7 , sunkaus tipo
“plaukiojantis” kalaus ketaus nuotekynės šulinio dangtis
su užraktu – 1 vnt., komunikacijų nužymėjimo ženklas –
1 vnt., protarpinis (trumpas) Ø250 mm plastikiniam
vamzdžiui – 2 vnt., įskaitant žemės darbus - 8,8 m³g/b
1,46 m³ (L1-11)</t>
  </si>
  <si>
    <t>Betoninių išleistuvų J-2 įrengimas- 4 vnt., betonas
C12/15</t>
  </si>
  <si>
    <t>Sąvartyno apvažiavymo kelio atstatymas užbaigus darbus ( iki tokio lygio koks buvo prieš darbų pradžią)</t>
  </si>
  <si>
    <t>grunto ir atliekų nukasimas, pakrovimas, transportavimas iki 1250 m į neuždengiamus sąvartyno plotus, planiravimas</t>
  </si>
  <si>
    <t>atliekų nukasimas, kur atliekos yra aukščiau už projektinį kaupo paviršių su 1:3 nuolydžio šlaitais, pakrovimas, transportavimas iki 1250 m į vietas , kur atliekos yra žemiau už projektinį kaupo paviršių su 1:3 nuolydžio šlaitais, planiravimas</t>
  </si>
  <si>
    <t>grunto nukasimas, pakrovimas, transportavimas iki 1250 m į neuždengiamus sąvartyno plotus, planiravimas</t>
  </si>
  <si>
    <t xml:space="preserve">sutankinto smėlio pagrindo įrengimas (atvežimas iki 15 km atstumu), kfiltr ≥1,0m/p, Ev2≥80MPa,  storis ≥200mm </t>
  </si>
  <si>
    <t>atliekų nukasimas, kur atliekos yra aukščiau už projektinį sandūros 1:1,5 nuolydžio šlaitą, pakrovimas, transportavimas iki 1250 m į vietas, kur atliekos yra žemiau už projektinį sandūros šlaitą, planiravimas</t>
  </si>
  <si>
    <t xml:space="preserve">atliekų nukasimas, kur atliekos yra aukščiau už projektinį sandūros 1:1,5 nuolydžio šlaitą, pakrovimas, transportavimas iki 1250 m į neuždengiamus sąvartyno plotus, planiravimas </t>
  </si>
  <si>
    <t xml:space="preserve">	HDPE geomembrana , storis ≥2mm:
Tame tarpe lygi HDPE geomembrana-10025 m²
Tame tarpe pašiurkštinta HDPE geomembrana-22475 m²</t>
  </si>
  <si>
    <r>
      <t xml:space="preserve">	ploto apsėjimas rankiniu būdu daugiamečių žolių sėklų mišiniu, sėklų norma 30g/m</t>
    </r>
    <r>
      <rPr>
        <vertAlign val="superscript"/>
        <sz val="12"/>
        <rFont val="Times New Roman"/>
        <family val="1"/>
      </rPr>
      <t>2</t>
    </r>
  </si>
  <si>
    <t>pašiurkštinta HDPE geomembrana, storis ≥2mm</t>
  </si>
  <si>
    <t>mišraus grunto sluoksnis,  storis 400 mm</t>
  </si>
  <si>
    <t xml:space="preserve">	žvyro 0/56 dangos sluoksnio įrengimas (atvežimas iki 15 km atstumu),  storis ≥300 mm</t>
  </si>
  <si>
    <t xml:space="preserve">mineralinio grunto sankasos įrengimas (atvežimas iki 15 km atstumu),  storis ≥710mm </t>
  </si>
  <si>
    <t>Esamo sąvartyno kaupo paviršiaus planiravimas ties  antro etapo riba, neuždengiamoje kaupo dalyje:                                                                 atliekų nukasimas,ir perstūmimas suformuojant šlaitus su 1:3 nuolydžiu</t>
  </si>
  <si>
    <t xml:space="preserve">	HDPE geomembrana , storis ≥2mm
Tame tarpe lygi HDPE geomembrana-14755 m²
Tame tarpe pašiurkštinta HDPE geomembrana-36955  m²</t>
  </si>
  <si>
    <r>
      <t>geotekstilė 400 g/m</t>
    </r>
    <r>
      <rPr>
        <vertAlign val="superscript"/>
        <sz val="12"/>
        <rFont val="Times New Roman"/>
        <family val="1"/>
      </rPr>
      <t>2</t>
    </r>
    <r>
      <rPr>
        <sz val="12"/>
        <rFont val="Times New Roman"/>
        <family val="1"/>
        <charset val="186"/>
      </rPr>
      <t xml:space="preserve"> </t>
    </r>
  </si>
  <si>
    <r>
      <t>geotekstilė 1200 g/m</t>
    </r>
    <r>
      <rPr>
        <vertAlign val="superscript"/>
        <sz val="12"/>
        <rFont val="Times New Roman"/>
        <family val="1"/>
      </rPr>
      <t>2</t>
    </r>
  </si>
  <si>
    <t>mišraus grunto sluoksnis, storis 400 mm</t>
  </si>
  <si>
    <t xml:space="preserve">	drenažinis PP tinklelis , storis ≥4,5 mm</t>
  </si>
  <si>
    <t>mišraus grunto sluoksnis,  storis ≥560 mm</t>
  </si>
  <si>
    <t xml:space="preserve">	augalinio dirvožemio sluoksnis,  storis ≥150 mm</t>
  </si>
  <si>
    <t>dujų drenažinis sluoksnis, storis ≥200 mm</t>
  </si>
  <si>
    <t>pašiurkštinta HDPE geomembrana, storis ≥2 mm</t>
  </si>
  <si>
    <t xml:space="preserve">mineralinio grunto sankasos įrengimas (atvežimas iki 15 km atstumu),  storis ≥710 mm </t>
  </si>
  <si>
    <t xml:space="preserve">betoninis žiedas su dugnu Ø1000, H=2000 mm </t>
  </si>
  <si>
    <t>perforuoti PVC Ø110 vamzdžiai, ilgis 5 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</si>
</sst>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#,##0.00&quot; Lt&quot;"/>
    <numFmt numFmtId="165" formatCode="0.00_ ;\-0.00\ "/>
  </numFmts>
  <fonts count="3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  <charset val="186"/>
    </font>
    <font>
      <b/>
      <sz val="14"/>
      <color indexed="8"/>
      <name val="Times New Roman"/>
      <family val="1"/>
      <charset val="186"/>
    </font>
    <font>
      <b/>
      <sz val="14"/>
      <color indexed="30"/>
      <name val="Times New Roman"/>
      <family val="1"/>
      <charset val="186"/>
    </font>
    <font>
      <b/>
      <sz val="11"/>
      <name val="Times New Roman"/>
      <family val="1"/>
      <charset val="186"/>
    </font>
    <font>
      <sz val="10"/>
      <name val="Arial"/>
      <family val="2"/>
      <charset val="186"/>
    </font>
    <font>
      <b/>
      <sz val="12"/>
      <color indexed="30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name val="Times New Roman"/>
      <family val="1"/>
      <charset val="186"/>
    </font>
    <font>
      <sz val="10"/>
      <color indexed="8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  <charset val="186"/>
    </font>
    <font>
      <b/>
      <sz val="12"/>
      <color indexed="8"/>
      <name val="Times New Roman"/>
      <family val="1"/>
      <charset val="186"/>
    </font>
    <font>
      <b/>
      <sz val="11"/>
      <name val="Arial"/>
      <family val="2"/>
      <charset val="186"/>
    </font>
    <font>
      <b/>
      <i/>
      <sz val="10"/>
      <name val="Arial"/>
      <family val="2"/>
      <charset val="186"/>
    </font>
    <font>
      <b/>
      <sz val="11"/>
      <color theme="1"/>
      <name val="Calibri"/>
      <family val="2"/>
      <scheme val="minor"/>
    </font>
    <font>
      <sz val="11"/>
      <color rgb="FF000000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sz val="9"/>
      <color indexed="8"/>
      <name val="Tahoma"/>
      <family val="2"/>
      <charset val="204"/>
    </font>
    <font>
      <sz val="10"/>
      <name val="Times New Roman"/>
      <family val="1"/>
    </font>
    <font>
      <b/>
      <sz val="11"/>
      <color rgb="FF000000"/>
      <name val="Times New Roman"/>
      <family val="1"/>
    </font>
    <font>
      <b/>
      <sz val="11"/>
      <color indexed="8"/>
      <name val="Times New Roman"/>
      <family val="1"/>
    </font>
    <font>
      <sz val="8"/>
      <name val="Calibri"/>
      <family val="2"/>
      <scheme val="minor"/>
    </font>
    <font>
      <sz val="11"/>
      <color indexed="8"/>
      <name val="Times New Roman"/>
      <family val="1"/>
      <charset val="186"/>
    </font>
    <font>
      <sz val="12"/>
      <name val="Times New Roman"/>
      <family val="1"/>
      <charset val="186"/>
    </font>
    <font>
      <sz val="11"/>
      <color theme="1"/>
      <name val="New Roman"/>
      <charset val="186"/>
    </font>
    <font>
      <vertAlign val="superscript"/>
      <sz val="10"/>
      <name val="Times New Roman"/>
      <family val="1"/>
    </font>
    <font>
      <vertAlign val="superscript"/>
      <sz val="12"/>
      <name val="Times New Roman"/>
      <family val="1"/>
    </font>
    <font>
      <sz val="12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indexed="44"/>
        <bgColor indexed="31"/>
      </patternFill>
    </fill>
    <fill>
      <patternFill patternType="solid">
        <fgColor indexed="26"/>
        <bgColor indexed="9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9"/>
      </patternFill>
    </fill>
  </fills>
  <borders count="37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8"/>
      </right>
      <top/>
      <bottom/>
      <diagonal/>
    </border>
  </borders>
  <cellStyleXfs count="4">
    <xf numFmtId="0" fontId="0" fillId="0" borderId="0"/>
    <xf numFmtId="44" fontId="5" fillId="0" borderId="0" applyFont="0" applyFill="0" applyBorder="0" applyAlignment="0" applyProtection="0"/>
    <xf numFmtId="0" fontId="10" fillId="0" borderId="0"/>
    <xf numFmtId="43" fontId="5" fillId="0" borderId="0" applyFont="0" applyFill="0" applyBorder="0" applyAlignment="0" applyProtection="0"/>
  </cellStyleXfs>
  <cellXfs count="178">
    <xf numFmtId="0" fontId="0" fillId="0" borderId="0" xfId="0"/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 applyProtection="1">
      <alignment vertical="center"/>
      <protection locked="0"/>
    </xf>
    <xf numFmtId="0" fontId="6" fillId="0" borderId="1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49" fontId="12" fillId="3" borderId="8" xfId="2" applyNumberFormat="1" applyFont="1" applyFill="1" applyBorder="1" applyAlignment="1">
      <alignment horizontal="center" vertical="center" wrapText="1"/>
    </xf>
    <xf numFmtId="0" fontId="9" fillId="3" borderId="9" xfId="2" applyFont="1" applyFill="1" applyBorder="1" applyAlignment="1">
      <alignment horizontal="left" vertical="top" wrapText="1"/>
    </xf>
    <xf numFmtId="0" fontId="12" fillId="3" borderId="9" xfId="2" applyFont="1" applyFill="1" applyBorder="1" applyAlignment="1">
      <alignment horizontal="left" vertical="center" wrapText="1"/>
    </xf>
    <xf numFmtId="2" fontId="12" fillId="3" borderId="9" xfId="2" applyNumberFormat="1" applyFont="1" applyFill="1" applyBorder="1" applyAlignment="1">
      <alignment horizontal="center" vertical="center" wrapText="1"/>
    </xf>
    <xf numFmtId="4" fontId="12" fillId="3" borderId="9" xfId="2" applyNumberFormat="1" applyFont="1" applyFill="1" applyBorder="1" applyAlignment="1">
      <alignment horizontal="left" vertical="center" wrapText="1"/>
    </xf>
    <xf numFmtId="4" fontId="12" fillId="3" borderId="4" xfId="2" applyNumberFormat="1" applyFont="1" applyFill="1" applyBorder="1" applyAlignment="1">
      <alignment horizontal="left" vertical="center" wrapText="1"/>
    </xf>
    <xf numFmtId="49" fontId="13" fillId="0" borderId="10" xfId="2" applyNumberFormat="1" applyFont="1" applyBorder="1" applyAlignment="1">
      <alignment horizontal="center" vertical="center"/>
    </xf>
    <xf numFmtId="0" fontId="13" fillId="0" borderId="11" xfId="2" applyFont="1" applyBorder="1" applyAlignment="1">
      <alignment horizontal="left" vertical="top" wrapText="1"/>
    </xf>
    <xf numFmtId="0" fontId="13" fillId="0" borderId="11" xfId="2" applyFont="1" applyBorder="1" applyAlignment="1">
      <alignment horizontal="center" vertical="center" wrapText="1"/>
    </xf>
    <xf numFmtId="2" fontId="13" fillId="0" borderId="11" xfId="2" applyNumberFormat="1" applyFont="1" applyBorder="1" applyAlignment="1">
      <alignment horizontal="right" vertical="center" wrapText="1"/>
    </xf>
    <xf numFmtId="4" fontId="13" fillId="0" borderId="12" xfId="2" applyNumberFormat="1" applyFont="1" applyBorder="1" applyAlignment="1">
      <alignment horizontal="right" vertical="center" wrapText="1"/>
    </xf>
    <xf numFmtId="2" fontId="13" fillId="0" borderId="11" xfId="2" applyNumberFormat="1" applyFont="1" applyBorder="1" applyAlignment="1">
      <alignment horizontal="center" vertical="center" wrapText="1"/>
    </xf>
    <xf numFmtId="0" fontId="14" fillId="0" borderId="0" xfId="0" applyFont="1" applyAlignment="1">
      <alignment vertical="top" wrapText="1"/>
    </xf>
    <xf numFmtId="0" fontId="13" fillId="0" borderId="13" xfId="2" applyFont="1" applyBorder="1" applyAlignment="1">
      <alignment horizontal="left" vertical="top" wrapText="1"/>
    </xf>
    <xf numFmtId="2" fontId="13" fillId="0" borderId="13" xfId="2" applyNumberFormat="1" applyFont="1" applyBorder="1" applyAlignment="1">
      <alignment horizontal="center" vertical="center" wrapText="1"/>
    </xf>
    <xf numFmtId="2" fontId="13" fillId="0" borderId="13" xfId="2" applyNumberFormat="1" applyFont="1" applyBorder="1" applyAlignment="1">
      <alignment horizontal="right" vertical="center" wrapText="1"/>
    </xf>
    <xf numFmtId="4" fontId="13" fillId="0" borderId="14" xfId="2" applyNumberFormat="1" applyFont="1" applyBorder="1" applyAlignment="1">
      <alignment horizontal="right" vertical="center" wrapText="1"/>
    </xf>
    <xf numFmtId="0" fontId="13" fillId="0" borderId="13" xfId="2" applyFont="1" applyBorder="1" applyAlignment="1">
      <alignment horizontal="center" vertical="center" wrapText="1"/>
    </xf>
    <xf numFmtId="1" fontId="13" fillId="0" borderId="13" xfId="2" applyNumberFormat="1" applyFont="1" applyBorder="1" applyAlignment="1">
      <alignment horizontal="left" vertical="center" wrapText="1" indent="2"/>
    </xf>
    <xf numFmtId="1" fontId="13" fillId="0" borderId="11" xfId="2" applyNumberFormat="1" applyFont="1" applyBorder="1" applyAlignment="1">
      <alignment horizontal="center" vertical="center" wrapText="1"/>
    </xf>
    <xf numFmtId="49" fontId="16" fillId="3" borderId="15" xfId="2" applyNumberFormat="1" applyFont="1" applyFill="1" applyBorder="1" applyAlignment="1">
      <alignment horizontal="center" vertical="center" wrapText="1"/>
    </xf>
    <xf numFmtId="0" fontId="15" fillId="3" borderId="16" xfId="2" applyFont="1" applyFill="1" applyBorder="1" applyAlignment="1">
      <alignment horizontal="left" vertical="top" wrapText="1"/>
    </xf>
    <xf numFmtId="0" fontId="15" fillId="3" borderId="16" xfId="2" applyFont="1" applyFill="1" applyBorder="1" applyAlignment="1">
      <alignment horizontal="center" vertical="center" wrapText="1"/>
    </xf>
    <xf numFmtId="2" fontId="15" fillId="3" borderId="16" xfId="2" applyNumberFormat="1" applyFont="1" applyFill="1" applyBorder="1" applyAlignment="1">
      <alignment horizontal="center" vertical="center" wrapText="1"/>
    </xf>
    <xf numFmtId="164" fontId="15" fillId="3" borderId="16" xfId="2" applyNumberFormat="1" applyFont="1" applyFill="1" applyBorder="1" applyAlignment="1">
      <alignment horizontal="right" vertical="center" wrapText="1"/>
    </xf>
    <xf numFmtId="2" fontId="15" fillId="3" borderId="17" xfId="2" applyNumberFormat="1" applyFont="1" applyFill="1" applyBorder="1" applyAlignment="1">
      <alignment vertical="center" wrapText="1"/>
    </xf>
    <xf numFmtId="4" fontId="15" fillId="3" borderId="17" xfId="2" applyNumberFormat="1" applyFont="1" applyFill="1" applyBorder="1" applyAlignment="1">
      <alignment vertical="center" wrapText="1"/>
    </xf>
    <xf numFmtId="0" fontId="15" fillId="0" borderId="11" xfId="2" applyFont="1" applyBorder="1" applyAlignment="1">
      <alignment horizontal="left" vertical="top" wrapText="1"/>
    </xf>
    <xf numFmtId="0" fontId="0" fillId="0" borderId="11" xfId="0" applyBorder="1"/>
    <xf numFmtId="0" fontId="0" fillId="0" borderId="11" xfId="0" applyBorder="1" applyAlignment="1">
      <alignment horizontal="center"/>
    </xf>
    <xf numFmtId="4" fontId="17" fillId="0" borderId="12" xfId="1" applyNumberFormat="1" applyFont="1" applyFill="1" applyBorder="1" applyAlignment="1" applyProtection="1"/>
    <xf numFmtId="49" fontId="16" fillId="3" borderId="18" xfId="2" applyNumberFormat="1" applyFont="1" applyFill="1" applyBorder="1" applyAlignment="1">
      <alignment horizontal="center" vertical="center" wrapText="1"/>
    </xf>
    <xf numFmtId="0" fontId="15" fillId="0" borderId="19" xfId="2" applyFont="1" applyBorder="1" applyAlignment="1">
      <alignment horizontal="left" vertical="top" wrapText="1"/>
    </xf>
    <xf numFmtId="0" fontId="0" fillId="0" borderId="5" xfId="0" applyBorder="1"/>
    <xf numFmtId="0" fontId="0" fillId="0" borderId="5" xfId="0" applyBorder="1" applyAlignment="1">
      <alignment horizontal="center"/>
    </xf>
    <xf numFmtId="4" fontId="17" fillId="0" borderId="6" xfId="0" applyNumberFormat="1" applyFont="1" applyBorder="1"/>
    <xf numFmtId="49" fontId="19" fillId="0" borderId="0" xfId="0" applyNumberFormat="1" applyFont="1" applyAlignment="1">
      <alignment horizontal="center" vertical="top"/>
    </xf>
    <xf numFmtId="0" fontId="10" fillId="0" borderId="0" xfId="0" applyFont="1" applyAlignment="1">
      <alignment vertical="top" wrapText="1"/>
    </xf>
    <xf numFmtId="0" fontId="10" fillId="0" borderId="0" xfId="0" applyFont="1" applyAlignment="1">
      <alignment horizontal="center" vertical="top" wrapText="1"/>
    </xf>
    <xf numFmtId="0" fontId="9" fillId="3" borderId="9" xfId="2" applyFont="1" applyFill="1" applyBorder="1" applyAlignment="1">
      <alignment horizontal="left" vertical="center" wrapText="1"/>
    </xf>
    <xf numFmtId="0" fontId="13" fillId="0" borderId="11" xfId="2" applyFont="1" applyBorder="1" applyAlignment="1">
      <alignment horizontal="left" vertical="center" wrapText="1"/>
    </xf>
    <xf numFmtId="0" fontId="13" fillId="0" borderId="11" xfId="2" applyFont="1" applyBorder="1" applyAlignment="1">
      <alignment horizontal="left" wrapText="1"/>
    </xf>
    <xf numFmtId="0" fontId="14" fillId="0" borderId="0" xfId="0" applyFont="1" applyAlignment="1">
      <alignment wrapText="1"/>
    </xf>
    <xf numFmtId="49" fontId="0" fillId="0" borderId="0" xfId="0" applyNumberFormat="1"/>
    <xf numFmtId="0" fontId="15" fillId="3" borderId="16" xfId="2" applyFont="1" applyFill="1" applyBorder="1" applyAlignment="1">
      <alignment horizontal="left" vertical="center" wrapText="1"/>
    </xf>
    <xf numFmtId="49" fontId="0" fillId="0" borderId="10" xfId="0" applyNumberFormat="1" applyBorder="1"/>
    <xf numFmtId="0" fontId="15" fillId="0" borderId="11" xfId="2" applyFont="1" applyBorder="1" applyAlignment="1">
      <alignment horizontal="left" vertical="center" wrapText="1"/>
    </xf>
    <xf numFmtId="49" fontId="0" fillId="0" borderId="21" xfId="0" applyNumberFormat="1" applyBorder="1"/>
    <xf numFmtId="0" fontId="15" fillId="0" borderId="5" xfId="2" applyFont="1" applyBorder="1" applyAlignment="1">
      <alignment horizontal="left" vertical="center" wrapText="1"/>
    </xf>
    <xf numFmtId="0" fontId="0" fillId="0" borderId="0" xfId="0" applyAlignment="1">
      <alignment horizontal="left" vertical="top"/>
    </xf>
    <xf numFmtId="0" fontId="22" fillId="0" borderId="20" xfId="0" applyFont="1" applyBorder="1" applyAlignment="1">
      <alignment horizontal="left" vertical="center" wrapText="1"/>
    </xf>
    <xf numFmtId="0" fontId="23" fillId="0" borderId="20" xfId="0" applyFont="1" applyBorder="1" applyAlignment="1">
      <alignment horizontal="left" vertical="center" wrapText="1"/>
    </xf>
    <xf numFmtId="0" fontId="21" fillId="0" borderId="0" xfId="0" applyFont="1" applyAlignment="1">
      <alignment vertical="center" wrapText="1"/>
    </xf>
    <xf numFmtId="49" fontId="22" fillId="0" borderId="20" xfId="0" applyNumberFormat="1" applyFont="1" applyBorder="1" applyAlignment="1">
      <alignment horizontal="center" vertical="center" wrapText="1"/>
    </xf>
    <xf numFmtId="0" fontId="22" fillId="0" borderId="20" xfId="0" applyFont="1" applyBorder="1" applyAlignment="1">
      <alignment horizontal="center" vertical="center" wrapText="1"/>
    </xf>
    <xf numFmtId="49" fontId="22" fillId="0" borderId="20" xfId="0" applyNumberFormat="1" applyFont="1" applyBorder="1" applyAlignment="1">
      <alignment horizontal="left" vertical="center" wrapText="1"/>
    </xf>
    <xf numFmtId="49" fontId="23" fillId="0" borderId="20" xfId="0" applyNumberFormat="1" applyFont="1" applyBorder="1" applyAlignment="1">
      <alignment horizontal="left" vertical="center" wrapText="1"/>
    </xf>
    <xf numFmtId="0" fontId="20" fillId="0" borderId="0" xfId="0" applyFont="1"/>
    <xf numFmtId="49" fontId="23" fillId="4" borderId="20" xfId="0" applyNumberFormat="1" applyFont="1" applyFill="1" applyBorder="1" applyAlignment="1">
      <alignment horizontal="center" vertical="center" wrapText="1"/>
    </xf>
    <xf numFmtId="0" fontId="23" fillId="4" borderId="20" xfId="0" applyFont="1" applyFill="1" applyBorder="1" applyAlignment="1">
      <alignment horizontal="center" vertical="center" wrapText="1"/>
    </xf>
    <xf numFmtId="2" fontId="6" fillId="0" borderId="0" xfId="0" applyNumberFormat="1" applyFont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0" fillId="0" borderId="0" xfId="0" applyNumberFormat="1" applyAlignment="1">
      <alignment horizontal="center"/>
    </xf>
    <xf numFmtId="2" fontId="0" fillId="0" borderId="11" xfId="0" applyNumberFormat="1" applyBorder="1" applyAlignment="1">
      <alignment horizontal="center"/>
    </xf>
    <xf numFmtId="2" fontId="0" fillId="0" borderId="5" xfId="0" applyNumberFormat="1" applyBorder="1" applyAlignment="1">
      <alignment horizontal="center"/>
    </xf>
    <xf numFmtId="0" fontId="0" fillId="0" borderId="0" xfId="0" applyAlignment="1">
      <alignment vertical="top"/>
    </xf>
    <xf numFmtId="0" fontId="6" fillId="0" borderId="5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49" fontId="16" fillId="3" borderId="8" xfId="2" applyNumberFormat="1" applyFont="1" applyFill="1" applyBorder="1" applyAlignment="1">
      <alignment horizontal="center" vertical="center" wrapText="1"/>
    </xf>
    <xf numFmtId="0" fontId="16" fillId="3" borderId="9" xfId="2" applyFont="1" applyFill="1" applyBorder="1" applyAlignment="1">
      <alignment horizontal="left" vertical="center" wrapText="1"/>
    </xf>
    <xf numFmtId="2" fontId="16" fillId="3" borderId="9" xfId="2" applyNumberFormat="1" applyFont="1" applyFill="1" applyBorder="1" applyAlignment="1">
      <alignment horizontal="center" vertical="center" wrapText="1"/>
    </xf>
    <xf numFmtId="4" fontId="16" fillId="3" borderId="9" xfId="2" applyNumberFormat="1" applyFont="1" applyFill="1" applyBorder="1" applyAlignment="1">
      <alignment horizontal="left" vertical="center" wrapText="1"/>
    </xf>
    <xf numFmtId="4" fontId="16" fillId="3" borderId="4" xfId="2" applyNumberFormat="1" applyFont="1" applyFill="1" applyBorder="1" applyAlignment="1">
      <alignment horizontal="left" vertical="center" wrapText="1"/>
    </xf>
    <xf numFmtId="49" fontId="25" fillId="0" borderId="10" xfId="2" applyNumberFormat="1" applyFont="1" applyBorder="1" applyAlignment="1">
      <alignment horizontal="center" vertical="center"/>
    </xf>
    <xf numFmtId="49" fontId="13" fillId="0" borderId="11" xfId="2" applyNumberFormat="1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2" fontId="0" fillId="0" borderId="0" xfId="0" applyNumberFormat="1" applyAlignment="1">
      <alignment horizontal="center" vertical="center"/>
    </xf>
    <xf numFmtId="165" fontId="13" fillId="0" borderId="11" xfId="2" applyNumberFormat="1" applyFont="1" applyBorder="1" applyAlignment="1">
      <alignment horizontal="left" vertical="top" wrapText="1"/>
    </xf>
    <xf numFmtId="2" fontId="13" fillId="0" borderId="22" xfId="2" applyNumberFormat="1" applyFont="1" applyBorder="1" applyAlignment="1">
      <alignment horizontal="right" vertical="center" wrapText="1"/>
    </xf>
    <xf numFmtId="4" fontId="13" fillId="0" borderId="23" xfId="2" applyNumberFormat="1" applyFont="1" applyBorder="1" applyAlignment="1">
      <alignment horizontal="right" vertical="center" wrapText="1"/>
    </xf>
    <xf numFmtId="4" fontId="12" fillId="3" borderId="16" xfId="2" applyNumberFormat="1" applyFont="1" applyFill="1" applyBorder="1" applyAlignment="1">
      <alignment horizontal="left" vertical="center" wrapText="1"/>
    </xf>
    <xf numFmtId="2" fontId="13" fillId="0" borderId="24" xfId="2" applyNumberFormat="1" applyFont="1" applyBorder="1" applyAlignment="1">
      <alignment horizontal="right" vertical="center" wrapText="1"/>
    </xf>
    <xf numFmtId="1" fontId="13" fillId="0" borderId="22" xfId="2" applyNumberFormat="1" applyFont="1" applyBorder="1" applyAlignment="1">
      <alignment horizontal="center" vertical="center" wrapText="1"/>
    </xf>
    <xf numFmtId="49" fontId="13" fillId="0" borderId="25" xfId="2" applyNumberFormat="1" applyFont="1" applyBorder="1" applyAlignment="1">
      <alignment horizontal="center" vertical="center"/>
    </xf>
    <xf numFmtId="49" fontId="13" fillId="0" borderId="26" xfId="2" applyNumberFormat="1" applyFont="1" applyBorder="1" applyAlignment="1">
      <alignment horizontal="center" vertical="center" wrapText="1"/>
    </xf>
    <xf numFmtId="2" fontId="13" fillId="0" borderId="26" xfId="2" applyNumberFormat="1" applyFont="1" applyBorder="1" applyAlignment="1">
      <alignment horizontal="center" vertical="center" wrapText="1"/>
    </xf>
    <xf numFmtId="2" fontId="13" fillId="0" borderId="26" xfId="2" applyNumberFormat="1" applyFont="1" applyBorder="1" applyAlignment="1">
      <alignment horizontal="right" vertical="center" wrapText="1"/>
    </xf>
    <xf numFmtId="4" fontId="13" fillId="0" borderId="27" xfId="2" applyNumberFormat="1" applyFont="1" applyBorder="1" applyAlignment="1">
      <alignment horizontal="right" vertical="center" wrapText="1"/>
    </xf>
    <xf numFmtId="0" fontId="13" fillId="5" borderId="20" xfId="0" applyFont="1" applyFill="1" applyBorder="1" applyAlignment="1">
      <alignment wrapText="1"/>
    </xf>
    <xf numFmtId="49" fontId="30" fillId="0" borderId="26" xfId="2" applyNumberFormat="1" applyFont="1" applyBorder="1" applyAlignment="1">
      <alignment horizontal="left" vertical="center" wrapText="1"/>
    </xf>
    <xf numFmtId="0" fontId="4" fillId="0" borderId="0" xfId="0" applyFont="1" applyAlignment="1">
      <alignment vertical="top"/>
    </xf>
    <xf numFmtId="0" fontId="15" fillId="3" borderId="9" xfId="2" applyFont="1" applyFill="1" applyBorder="1" applyAlignment="1">
      <alignment horizontal="left" vertical="center" wrapText="1"/>
    </xf>
    <xf numFmtId="49" fontId="13" fillId="0" borderId="0" xfId="2" applyNumberFormat="1" applyFont="1" applyAlignment="1">
      <alignment horizontal="center" vertical="center"/>
    </xf>
    <xf numFmtId="49" fontId="0" fillId="0" borderId="0" xfId="0" applyNumberFormat="1" applyAlignment="1">
      <alignment horizontal="center"/>
    </xf>
    <xf numFmtId="0" fontId="31" fillId="0" borderId="0" xfId="0" applyFont="1"/>
    <xf numFmtId="49" fontId="16" fillId="6" borderId="15" xfId="2" applyNumberFormat="1" applyFont="1" applyFill="1" applyBorder="1" applyAlignment="1">
      <alignment horizontal="center" vertical="center" wrapText="1"/>
    </xf>
    <xf numFmtId="0" fontId="30" fillId="6" borderId="16" xfId="2" applyFont="1" applyFill="1" applyBorder="1" applyAlignment="1">
      <alignment horizontal="left" vertical="top" wrapText="1"/>
    </xf>
    <xf numFmtId="0" fontId="15" fillId="6" borderId="16" xfId="2" applyFont="1" applyFill="1" applyBorder="1" applyAlignment="1">
      <alignment horizontal="center" vertical="center" wrapText="1"/>
    </xf>
    <xf numFmtId="2" fontId="15" fillId="6" borderId="16" xfId="2" applyNumberFormat="1" applyFont="1" applyFill="1" applyBorder="1" applyAlignment="1">
      <alignment horizontal="center" vertical="center" wrapText="1"/>
    </xf>
    <xf numFmtId="164" fontId="15" fillId="6" borderId="16" xfId="2" applyNumberFormat="1" applyFont="1" applyFill="1" applyBorder="1" applyAlignment="1">
      <alignment horizontal="right" vertical="center" wrapText="1"/>
    </xf>
    <xf numFmtId="4" fontId="15" fillId="6" borderId="17" xfId="2" applyNumberFormat="1" applyFont="1" applyFill="1" applyBorder="1" applyAlignment="1">
      <alignment vertical="center" wrapText="1"/>
    </xf>
    <xf numFmtId="49" fontId="16" fillId="6" borderId="18" xfId="2" applyNumberFormat="1" applyFont="1" applyFill="1" applyBorder="1" applyAlignment="1">
      <alignment horizontal="center" vertical="center" wrapText="1"/>
    </xf>
    <xf numFmtId="49" fontId="15" fillId="0" borderId="26" xfId="2" applyNumberFormat="1" applyFont="1" applyBorder="1" applyAlignment="1">
      <alignment horizontal="left" vertical="center" wrapText="1"/>
    </xf>
    <xf numFmtId="49" fontId="15" fillId="0" borderId="11" xfId="2" applyNumberFormat="1" applyFont="1" applyBorder="1" applyAlignment="1">
      <alignment horizontal="left" vertical="center" wrapText="1"/>
    </xf>
    <xf numFmtId="0" fontId="3" fillId="0" borderId="0" xfId="0" applyFont="1" applyAlignment="1">
      <alignment vertical="top"/>
    </xf>
    <xf numFmtId="1" fontId="13" fillId="0" borderId="26" xfId="2" applyNumberFormat="1" applyFont="1" applyBorder="1" applyAlignment="1">
      <alignment horizontal="center" vertical="center" wrapText="1"/>
    </xf>
    <xf numFmtId="0" fontId="13" fillId="5" borderId="0" xfId="0" applyFont="1" applyFill="1" applyAlignment="1">
      <alignment wrapText="1"/>
    </xf>
    <xf numFmtId="49" fontId="13" fillId="0" borderId="28" xfId="2" applyNumberFormat="1" applyFont="1" applyBorder="1" applyAlignment="1">
      <alignment horizontal="center" vertical="center"/>
    </xf>
    <xf numFmtId="49" fontId="16" fillId="3" borderId="25" xfId="2" applyNumberFormat="1" applyFont="1" applyFill="1" applyBorder="1" applyAlignment="1">
      <alignment horizontal="center" vertical="center" wrapText="1"/>
    </xf>
    <xf numFmtId="0" fontId="15" fillId="3" borderId="26" xfId="2" applyFont="1" applyFill="1" applyBorder="1" applyAlignment="1">
      <alignment horizontal="left" vertical="top" wrapText="1"/>
    </xf>
    <xf numFmtId="0" fontId="15" fillId="3" borderId="26" xfId="2" applyFont="1" applyFill="1" applyBorder="1" applyAlignment="1">
      <alignment horizontal="center" vertical="center" wrapText="1"/>
    </xf>
    <xf numFmtId="2" fontId="15" fillId="3" borderId="26" xfId="2" applyNumberFormat="1" applyFont="1" applyFill="1" applyBorder="1" applyAlignment="1">
      <alignment horizontal="center" vertical="center" wrapText="1"/>
    </xf>
    <xf numFmtId="164" fontId="15" fillId="3" borderId="26" xfId="2" applyNumberFormat="1" applyFont="1" applyFill="1" applyBorder="1" applyAlignment="1">
      <alignment horizontal="right" vertical="center" wrapText="1"/>
    </xf>
    <xf numFmtId="49" fontId="13" fillId="0" borderId="20" xfId="2" applyNumberFormat="1" applyFont="1" applyBorder="1" applyAlignment="1">
      <alignment horizontal="center" vertical="center"/>
    </xf>
    <xf numFmtId="0" fontId="13" fillId="0" borderId="20" xfId="2" applyFont="1" applyBorder="1" applyAlignment="1">
      <alignment horizontal="left" vertical="top" wrapText="1"/>
    </xf>
    <xf numFmtId="0" fontId="13" fillId="0" borderId="20" xfId="2" applyFont="1" applyBorder="1" applyAlignment="1">
      <alignment horizontal="center" vertical="center" wrapText="1"/>
    </xf>
    <xf numFmtId="1" fontId="13" fillId="0" borderId="20" xfId="2" applyNumberFormat="1" applyFont="1" applyBorder="1" applyAlignment="1">
      <alignment horizontal="left" vertical="center" wrapText="1" indent="2"/>
    </xf>
    <xf numFmtId="2" fontId="13" fillId="0" borderId="20" xfId="2" applyNumberFormat="1" applyFont="1" applyBorder="1" applyAlignment="1">
      <alignment horizontal="right" vertical="center" wrapText="1"/>
    </xf>
    <xf numFmtId="0" fontId="0" fillId="0" borderId="0" xfId="0" applyAlignment="1">
      <alignment vertical="top" wrapText="1"/>
    </xf>
    <xf numFmtId="49" fontId="13" fillId="0" borderId="29" xfId="2" applyNumberFormat="1" applyFont="1" applyBorder="1" applyAlignment="1">
      <alignment horizontal="center" vertical="center"/>
    </xf>
    <xf numFmtId="0" fontId="13" fillId="0" borderId="30" xfId="2" applyFont="1" applyBorder="1" applyAlignment="1">
      <alignment horizontal="left" vertical="top" wrapText="1"/>
    </xf>
    <xf numFmtId="2" fontId="13" fillId="0" borderId="31" xfId="2" applyNumberFormat="1" applyFont="1" applyBorder="1" applyAlignment="1">
      <alignment horizontal="center" vertical="center" wrapText="1"/>
    </xf>
    <xf numFmtId="2" fontId="13" fillId="0" borderId="32" xfId="2" applyNumberFormat="1" applyFont="1" applyBorder="1" applyAlignment="1">
      <alignment horizontal="right" vertical="center" wrapText="1"/>
    </xf>
    <xf numFmtId="49" fontId="13" fillId="0" borderId="33" xfId="2" applyNumberFormat="1" applyFont="1" applyBorder="1" applyAlignment="1">
      <alignment horizontal="center" vertical="center"/>
    </xf>
    <xf numFmtId="2" fontId="13" fillId="0" borderId="24" xfId="2" applyNumberFormat="1" applyFont="1" applyBorder="1" applyAlignment="1">
      <alignment horizontal="center" vertical="center" wrapText="1"/>
    </xf>
    <xf numFmtId="1" fontId="13" fillId="0" borderId="34" xfId="2" applyNumberFormat="1" applyFont="1" applyBorder="1" applyAlignment="1">
      <alignment horizontal="center" vertical="center" wrapText="1"/>
    </xf>
    <xf numFmtId="2" fontId="13" fillId="0" borderId="20" xfId="2" applyNumberFormat="1" applyFont="1" applyBorder="1" applyAlignment="1">
      <alignment horizontal="center" vertical="center" wrapText="1"/>
    </xf>
    <xf numFmtId="0" fontId="30" fillId="5" borderId="11" xfId="2" applyFont="1" applyFill="1" applyBorder="1" applyAlignment="1">
      <alignment horizontal="left" vertical="top" wrapText="1"/>
    </xf>
    <xf numFmtId="0" fontId="0" fillId="5" borderId="11" xfId="0" applyFill="1" applyBorder="1"/>
    <xf numFmtId="2" fontId="0" fillId="5" borderId="11" xfId="0" applyNumberFormat="1" applyFill="1" applyBorder="1" applyAlignment="1">
      <alignment horizontal="center" vertical="center"/>
    </xf>
    <xf numFmtId="4" fontId="17" fillId="5" borderId="12" xfId="1" applyNumberFormat="1" applyFont="1" applyFill="1" applyBorder="1" applyAlignment="1" applyProtection="1"/>
    <xf numFmtId="0" fontId="30" fillId="5" borderId="19" xfId="2" applyFont="1" applyFill="1" applyBorder="1" applyAlignment="1">
      <alignment horizontal="left" vertical="top" wrapText="1"/>
    </xf>
    <xf numFmtId="0" fontId="0" fillId="5" borderId="5" xfId="0" applyFill="1" applyBorder="1"/>
    <xf numFmtId="2" fontId="0" fillId="5" borderId="5" xfId="0" applyNumberFormat="1" applyFill="1" applyBorder="1" applyAlignment="1">
      <alignment horizontal="center" vertical="center"/>
    </xf>
    <xf numFmtId="4" fontId="17" fillId="5" borderId="6" xfId="0" applyNumberFormat="1" applyFont="1" applyFill="1" applyBorder="1"/>
    <xf numFmtId="165" fontId="13" fillId="0" borderId="0" xfId="2" applyNumberFormat="1" applyFont="1" applyAlignment="1">
      <alignment horizontal="left" vertical="top" wrapText="1"/>
    </xf>
    <xf numFmtId="0" fontId="34" fillId="0" borderId="0" xfId="0" applyFont="1" applyAlignment="1">
      <alignment vertical="top" wrapText="1"/>
    </xf>
    <xf numFmtId="43" fontId="15" fillId="6" borderId="17" xfId="3" applyFont="1" applyFill="1" applyBorder="1" applyAlignment="1">
      <alignment vertical="center" wrapText="1"/>
    </xf>
    <xf numFmtId="4" fontId="13" fillId="0" borderId="36" xfId="2" applyNumberFormat="1" applyFont="1" applyBorder="1" applyAlignment="1">
      <alignment horizontal="right" vertical="center" wrapText="1"/>
    </xf>
    <xf numFmtId="2" fontId="0" fillId="0" borderId="20" xfId="0" applyNumberFormat="1" applyBorder="1"/>
    <xf numFmtId="2" fontId="0" fillId="0" borderId="30" xfId="0" applyNumberFormat="1" applyBorder="1"/>
    <xf numFmtId="2" fontId="0" fillId="0" borderId="35" xfId="0" applyNumberFormat="1" applyBorder="1"/>
    <xf numFmtId="2" fontId="13" fillId="0" borderId="20" xfId="2" applyNumberFormat="1" applyFont="1" applyBorder="1" applyAlignment="1">
      <alignment horizontal="left" vertical="center" wrapText="1" indent="2"/>
    </xf>
    <xf numFmtId="43" fontId="15" fillId="3" borderId="17" xfId="3" applyFont="1" applyFill="1" applyBorder="1" applyAlignment="1">
      <alignment vertical="center" wrapText="1"/>
    </xf>
    <xf numFmtId="43" fontId="15" fillId="3" borderId="27" xfId="3" applyFont="1" applyFill="1" applyBorder="1" applyAlignment="1">
      <alignment vertical="center" wrapText="1"/>
    </xf>
    <xf numFmtId="43" fontId="15" fillId="6" borderId="16" xfId="3" applyFont="1" applyFill="1" applyBorder="1" applyAlignment="1">
      <alignment horizontal="center" vertical="center" wrapText="1"/>
    </xf>
    <xf numFmtId="43" fontId="0" fillId="5" borderId="11" xfId="3" applyFont="1" applyFill="1" applyBorder="1" applyAlignment="1">
      <alignment horizontal="center" vertical="center"/>
    </xf>
    <xf numFmtId="43" fontId="0" fillId="5" borderId="5" xfId="3" applyFont="1" applyFill="1" applyBorder="1" applyAlignment="1">
      <alignment horizontal="center" vertical="center"/>
    </xf>
    <xf numFmtId="43" fontId="22" fillId="0" borderId="20" xfId="3" applyFont="1" applyBorder="1" applyAlignment="1">
      <alignment horizontal="center" vertical="center" wrapText="1"/>
    </xf>
    <xf numFmtId="43" fontId="22" fillId="0" borderId="20" xfId="3" applyFont="1" applyBorder="1" applyAlignment="1">
      <alignment horizontal="left" vertical="center" wrapText="1"/>
    </xf>
    <xf numFmtId="43" fontId="23" fillId="0" borderId="20" xfId="3" applyFont="1" applyBorder="1" applyAlignment="1">
      <alignment horizontal="left" vertical="center" wrapText="1"/>
    </xf>
    <xf numFmtId="49" fontId="10" fillId="0" borderId="0" xfId="0" applyNumberFormat="1" applyFont="1" applyAlignment="1">
      <alignment horizontal="left" vertical="top" wrapText="1"/>
    </xf>
    <xf numFmtId="0" fontId="18" fillId="0" borderId="0" xfId="0" applyFont="1" applyAlignment="1">
      <alignment horizontal="center"/>
    </xf>
    <xf numFmtId="0" fontId="7" fillId="0" borderId="1" xfId="0" applyFont="1" applyBorder="1" applyAlignment="1">
      <alignment horizontal="right" vertical="center"/>
    </xf>
    <xf numFmtId="0" fontId="8" fillId="0" borderId="1" xfId="0" applyFont="1" applyBorder="1" applyAlignment="1" applyProtection="1">
      <alignment horizontal="left" vertical="center"/>
      <protection locked="0"/>
    </xf>
    <xf numFmtId="0" fontId="6" fillId="0" borderId="0" xfId="0" applyFont="1" applyAlignment="1">
      <alignment vertical="center"/>
    </xf>
    <xf numFmtId="0" fontId="26" fillId="0" borderId="0" xfId="0" applyFont="1" applyAlignment="1">
      <alignment horizontal="center" vertical="top" wrapText="1"/>
    </xf>
    <xf numFmtId="0" fontId="27" fillId="0" borderId="0" xfId="0" applyFont="1" applyAlignment="1">
      <alignment horizontal="center" vertical="top" wrapText="1"/>
    </xf>
    <xf numFmtId="0" fontId="6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2" xfId="0" applyNumberFormat="1" applyFont="1" applyBorder="1" applyAlignment="1">
      <alignment horizontal="center" vertical="center"/>
    </xf>
    <xf numFmtId="0" fontId="29" fillId="0" borderId="3" xfId="0" applyFont="1" applyBorder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49" fontId="11" fillId="2" borderId="7" xfId="2" applyNumberFormat="1" applyFont="1" applyFill="1" applyBorder="1" applyAlignment="1">
      <alignment horizontal="left" vertical="center" wrapText="1"/>
    </xf>
    <xf numFmtId="0" fontId="6" fillId="0" borderId="0" xfId="0" applyFont="1" applyAlignment="1">
      <alignment horizontal="center" vertical="top" wrapText="1"/>
    </xf>
    <xf numFmtId="0" fontId="6" fillId="0" borderId="3" xfId="0" applyFont="1" applyBorder="1" applyAlignment="1">
      <alignment horizontal="center" vertical="top"/>
    </xf>
    <xf numFmtId="0" fontId="6" fillId="0" borderId="3" xfId="0" applyFont="1" applyBorder="1" applyAlignment="1">
      <alignment horizontal="center" vertical="center"/>
    </xf>
  </cellXfs>
  <cellStyles count="4">
    <cellStyle name="Comma" xfId="3" builtinId="3"/>
    <cellStyle name="Currency" xfId="1" builtinId="4"/>
    <cellStyle name="Excel Built-in Normal" xfId="2" xr:uid="{1781D30D-CE3E-43BD-8777-ED67E2DE1C68}"/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3"/>
  <sheetViews>
    <sheetView tabSelected="1" workbookViewId="0">
      <selection activeCell="D19" sqref="D19"/>
    </sheetView>
  </sheetViews>
  <sheetFormatPr defaultRowHeight="14.4"/>
  <cols>
    <col min="1" max="1" width="8.6640625" customWidth="1"/>
    <col min="2" max="2" width="27.5546875" customWidth="1"/>
    <col min="3" max="3" width="44.109375" customWidth="1"/>
    <col min="4" max="4" width="17.44140625" customWidth="1"/>
  </cols>
  <sheetData>
    <row r="1" spans="1:8">
      <c r="A1" s="161" t="s">
        <v>18</v>
      </c>
      <c r="B1" s="161"/>
      <c r="C1" s="161"/>
      <c r="D1" s="161"/>
    </row>
    <row r="2" spans="1:8">
      <c r="A2" s="160"/>
      <c r="B2" s="160"/>
      <c r="C2" s="160"/>
      <c r="D2" s="160"/>
    </row>
    <row r="3" spans="1:8">
      <c r="A3" s="42"/>
      <c r="B3" s="42"/>
      <c r="C3" s="43"/>
      <c r="D3" s="44"/>
    </row>
    <row r="4" spans="1:8" ht="27.6">
      <c r="A4" s="64" t="s">
        <v>4</v>
      </c>
      <c r="B4" s="64" t="s">
        <v>19</v>
      </c>
      <c r="C4" s="65" t="s">
        <v>20</v>
      </c>
      <c r="D4" s="65" t="s">
        <v>192</v>
      </c>
    </row>
    <row r="5" spans="1:8">
      <c r="A5" s="59" t="s">
        <v>21</v>
      </c>
      <c r="B5" s="59" t="s">
        <v>22</v>
      </c>
      <c r="C5" s="60">
        <v>3</v>
      </c>
      <c r="D5" s="60">
        <v>4</v>
      </c>
    </row>
    <row r="6" spans="1:8" ht="27.6">
      <c r="A6" s="59" t="s">
        <v>21</v>
      </c>
      <c r="B6" s="61" t="s">
        <v>25</v>
      </c>
      <c r="C6" s="56" t="s">
        <v>40</v>
      </c>
      <c r="D6" s="157">
        <f>+'1.1'!F96</f>
        <v>3634625.74</v>
      </c>
    </row>
    <row r="7" spans="1:8" ht="27.6">
      <c r="A7" s="59" t="s">
        <v>22</v>
      </c>
      <c r="B7" s="61" t="s">
        <v>26</v>
      </c>
      <c r="C7" s="56" t="s">
        <v>41</v>
      </c>
      <c r="D7" s="158">
        <f>+'1.2'!F33</f>
        <v>38920.80999999999</v>
      </c>
    </row>
    <row r="8" spans="1:8" ht="30.6" customHeight="1">
      <c r="A8" s="59" t="s">
        <v>23</v>
      </c>
      <c r="B8" s="61" t="s">
        <v>27</v>
      </c>
      <c r="C8" s="58" t="s">
        <v>42</v>
      </c>
      <c r="D8" s="158">
        <f>+'1.3'!F16</f>
        <v>91901.38</v>
      </c>
    </row>
    <row r="9" spans="1:8" ht="27.6">
      <c r="A9" s="59" t="s">
        <v>24</v>
      </c>
      <c r="B9" s="61" t="s">
        <v>33</v>
      </c>
      <c r="C9" s="56" t="s">
        <v>44</v>
      </c>
      <c r="D9" s="158">
        <f>+'1.4'!F18</f>
        <v>264540.07</v>
      </c>
      <c r="H9" s="63"/>
    </row>
    <row r="10" spans="1:8" ht="42" thickBot="1">
      <c r="A10" s="59" t="s">
        <v>32</v>
      </c>
      <c r="B10" s="62"/>
      <c r="C10" s="57" t="s">
        <v>34</v>
      </c>
      <c r="D10" s="159">
        <f>+SUM(D6:D9)</f>
        <v>4029988</v>
      </c>
    </row>
    <row r="11" spans="1:8" ht="16.2" thickBot="1">
      <c r="A11" s="104"/>
      <c r="B11" s="105" t="s">
        <v>15</v>
      </c>
      <c r="C11" s="106"/>
      <c r="D11" s="154">
        <f>+D10</f>
        <v>4029988</v>
      </c>
    </row>
    <row r="12" spans="1:8" ht="18" customHeight="1" thickBot="1">
      <c r="A12" s="104"/>
      <c r="B12" s="136" t="s">
        <v>16</v>
      </c>
      <c r="C12" s="137"/>
      <c r="D12" s="155">
        <f>+ROUND(D11*0.21,2)</f>
        <v>846297.48</v>
      </c>
    </row>
    <row r="13" spans="1:8" ht="16.2" thickBot="1">
      <c r="A13" s="110"/>
      <c r="B13" s="140" t="s">
        <v>182</v>
      </c>
      <c r="C13" s="141"/>
      <c r="D13" s="156">
        <f>+D12+D11</f>
        <v>4876285.4800000004</v>
      </c>
    </row>
  </sheetData>
  <mergeCells count="2">
    <mergeCell ref="A2:D2"/>
    <mergeCell ref="A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5861A1-3007-4DF9-BF72-CDFEA1F90A48}">
  <dimension ref="A1:H105"/>
  <sheetViews>
    <sheetView topLeftCell="A77" zoomScale="85" zoomScaleNormal="85" workbookViewId="0">
      <selection activeCell="F96" sqref="F96"/>
    </sheetView>
  </sheetViews>
  <sheetFormatPr defaultRowHeight="14.4"/>
  <cols>
    <col min="1" max="1" width="8.44140625" style="49" customWidth="1"/>
    <col min="2" max="2" width="45.5546875" style="99" customWidth="1"/>
    <col min="4" max="4" width="10.6640625" style="85" customWidth="1"/>
    <col min="5" max="5" width="15" customWidth="1"/>
    <col min="6" max="6" width="17.6640625" customWidth="1"/>
    <col min="7" max="7" width="12.88671875" customWidth="1"/>
    <col min="257" max="257" width="8.44140625" customWidth="1"/>
    <col min="258" max="258" width="42.5546875" customWidth="1"/>
    <col min="260" max="260" width="10.6640625" customWidth="1"/>
    <col min="261" max="261" width="15" customWidth="1"/>
    <col min="262" max="262" width="17.6640625" customWidth="1"/>
    <col min="513" max="513" width="8.44140625" customWidth="1"/>
    <col min="514" max="514" width="42.5546875" customWidth="1"/>
    <col min="516" max="516" width="10.6640625" customWidth="1"/>
    <col min="517" max="517" width="15" customWidth="1"/>
    <col min="518" max="518" width="17.6640625" customWidth="1"/>
    <col min="769" max="769" width="8.44140625" customWidth="1"/>
    <col min="770" max="770" width="42.5546875" customWidth="1"/>
    <col min="772" max="772" width="10.6640625" customWidth="1"/>
    <col min="773" max="773" width="15" customWidth="1"/>
    <col min="774" max="774" width="17.6640625" customWidth="1"/>
    <col min="1025" max="1025" width="8.44140625" customWidth="1"/>
    <col min="1026" max="1026" width="42.5546875" customWidth="1"/>
    <col min="1028" max="1028" width="10.6640625" customWidth="1"/>
    <col min="1029" max="1029" width="15" customWidth="1"/>
    <col min="1030" max="1030" width="17.6640625" customWidth="1"/>
    <col min="1281" max="1281" width="8.44140625" customWidth="1"/>
    <col min="1282" max="1282" width="42.5546875" customWidth="1"/>
    <col min="1284" max="1284" width="10.6640625" customWidth="1"/>
    <col min="1285" max="1285" width="15" customWidth="1"/>
    <col min="1286" max="1286" width="17.6640625" customWidth="1"/>
    <col min="1537" max="1537" width="8.44140625" customWidth="1"/>
    <col min="1538" max="1538" width="42.5546875" customWidth="1"/>
    <col min="1540" max="1540" width="10.6640625" customWidth="1"/>
    <col min="1541" max="1541" width="15" customWidth="1"/>
    <col min="1542" max="1542" width="17.6640625" customWidth="1"/>
    <col min="1793" max="1793" width="8.44140625" customWidth="1"/>
    <col min="1794" max="1794" width="42.5546875" customWidth="1"/>
    <col min="1796" max="1796" width="10.6640625" customWidth="1"/>
    <col min="1797" max="1797" width="15" customWidth="1"/>
    <col min="1798" max="1798" width="17.6640625" customWidth="1"/>
    <col min="2049" max="2049" width="8.44140625" customWidth="1"/>
    <col min="2050" max="2050" width="42.5546875" customWidth="1"/>
    <col min="2052" max="2052" width="10.6640625" customWidth="1"/>
    <col min="2053" max="2053" width="15" customWidth="1"/>
    <col min="2054" max="2054" width="17.6640625" customWidth="1"/>
    <col min="2305" max="2305" width="8.44140625" customWidth="1"/>
    <col min="2306" max="2306" width="42.5546875" customWidth="1"/>
    <col min="2308" max="2308" width="10.6640625" customWidth="1"/>
    <col min="2309" max="2309" width="15" customWidth="1"/>
    <col min="2310" max="2310" width="17.6640625" customWidth="1"/>
    <col min="2561" max="2561" width="8.44140625" customWidth="1"/>
    <col min="2562" max="2562" width="42.5546875" customWidth="1"/>
    <col min="2564" max="2564" width="10.6640625" customWidth="1"/>
    <col min="2565" max="2565" width="15" customWidth="1"/>
    <col min="2566" max="2566" width="17.6640625" customWidth="1"/>
    <col min="2817" max="2817" width="8.44140625" customWidth="1"/>
    <col min="2818" max="2818" width="42.5546875" customWidth="1"/>
    <col min="2820" max="2820" width="10.6640625" customWidth="1"/>
    <col min="2821" max="2821" width="15" customWidth="1"/>
    <col min="2822" max="2822" width="17.6640625" customWidth="1"/>
    <col min="3073" max="3073" width="8.44140625" customWidth="1"/>
    <col min="3074" max="3074" width="42.5546875" customWidth="1"/>
    <col min="3076" max="3076" width="10.6640625" customWidth="1"/>
    <col min="3077" max="3077" width="15" customWidth="1"/>
    <col min="3078" max="3078" width="17.6640625" customWidth="1"/>
    <col min="3329" max="3329" width="8.44140625" customWidth="1"/>
    <col min="3330" max="3330" width="42.5546875" customWidth="1"/>
    <col min="3332" max="3332" width="10.6640625" customWidth="1"/>
    <col min="3333" max="3333" width="15" customWidth="1"/>
    <col min="3334" max="3334" width="17.6640625" customWidth="1"/>
    <col min="3585" max="3585" width="8.44140625" customWidth="1"/>
    <col min="3586" max="3586" width="42.5546875" customWidth="1"/>
    <col min="3588" max="3588" width="10.6640625" customWidth="1"/>
    <col min="3589" max="3589" width="15" customWidth="1"/>
    <col min="3590" max="3590" width="17.6640625" customWidth="1"/>
    <col min="3841" max="3841" width="8.44140625" customWidth="1"/>
    <col min="3842" max="3842" width="42.5546875" customWidth="1"/>
    <col min="3844" max="3844" width="10.6640625" customWidth="1"/>
    <col min="3845" max="3845" width="15" customWidth="1"/>
    <col min="3846" max="3846" width="17.6640625" customWidth="1"/>
    <col min="4097" max="4097" width="8.44140625" customWidth="1"/>
    <col min="4098" max="4098" width="42.5546875" customWidth="1"/>
    <col min="4100" max="4100" width="10.6640625" customWidth="1"/>
    <col min="4101" max="4101" width="15" customWidth="1"/>
    <col min="4102" max="4102" width="17.6640625" customWidth="1"/>
    <col min="4353" max="4353" width="8.44140625" customWidth="1"/>
    <col min="4354" max="4354" width="42.5546875" customWidth="1"/>
    <col min="4356" max="4356" width="10.6640625" customWidth="1"/>
    <col min="4357" max="4357" width="15" customWidth="1"/>
    <col min="4358" max="4358" width="17.6640625" customWidth="1"/>
    <col min="4609" max="4609" width="8.44140625" customWidth="1"/>
    <col min="4610" max="4610" width="42.5546875" customWidth="1"/>
    <col min="4612" max="4612" width="10.6640625" customWidth="1"/>
    <col min="4613" max="4613" width="15" customWidth="1"/>
    <col min="4614" max="4614" width="17.6640625" customWidth="1"/>
    <col min="4865" max="4865" width="8.44140625" customWidth="1"/>
    <col min="4866" max="4866" width="42.5546875" customWidth="1"/>
    <col min="4868" max="4868" width="10.6640625" customWidth="1"/>
    <col min="4869" max="4869" width="15" customWidth="1"/>
    <col min="4870" max="4870" width="17.6640625" customWidth="1"/>
    <col min="5121" max="5121" width="8.44140625" customWidth="1"/>
    <col min="5122" max="5122" width="42.5546875" customWidth="1"/>
    <col min="5124" max="5124" width="10.6640625" customWidth="1"/>
    <col min="5125" max="5125" width="15" customWidth="1"/>
    <col min="5126" max="5126" width="17.6640625" customWidth="1"/>
    <col min="5377" max="5377" width="8.44140625" customWidth="1"/>
    <col min="5378" max="5378" width="42.5546875" customWidth="1"/>
    <col min="5380" max="5380" width="10.6640625" customWidth="1"/>
    <col min="5381" max="5381" width="15" customWidth="1"/>
    <col min="5382" max="5382" width="17.6640625" customWidth="1"/>
    <col min="5633" max="5633" width="8.44140625" customWidth="1"/>
    <col min="5634" max="5634" width="42.5546875" customWidth="1"/>
    <col min="5636" max="5636" width="10.6640625" customWidth="1"/>
    <col min="5637" max="5637" width="15" customWidth="1"/>
    <col min="5638" max="5638" width="17.6640625" customWidth="1"/>
    <col min="5889" max="5889" width="8.44140625" customWidth="1"/>
    <col min="5890" max="5890" width="42.5546875" customWidth="1"/>
    <col min="5892" max="5892" width="10.6640625" customWidth="1"/>
    <col min="5893" max="5893" width="15" customWidth="1"/>
    <col min="5894" max="5894" width="17.6640625" customWidth="1"/>
    <col min="6145" max="6145" width="8.44140625" customWidth="1"/>
    <col min="6146" max="6146" width="42.5546875" customWidth="1"/>
    <col min="6148" max="6148" width="10.6640625" customWidth="1"/>
    <col min="6149" max="6149" width="15" customWidth="1"/>
    <col min="6150" max="6150" width="17.6640625" customWidth="1"/>
    <col min="6401" max="6401" width="8.44140625" customWidth="1"/>
    <col min="6402" max="6402" width="42.5546875" customWidth="1"/>
    <col min="6404" max="6404" width="10.6640625" customWidth="1"/>
    <col min="6405" max="6405" width="15" customWidth="1"/>
    <col min="6406" max="6406" width="17.6640625" customWidth="1"/>
    <col min="6657" max="6657" width="8.44140625" customWidth="1"/>
    <col min="6658" max="6658" width="42.5546875" customWidth="1"/>
    <col min="6660" max="6660" width="10.6640625" customWidth="1"/>
    <col min="6661" max="6661" width="15" customWidth="1"/>
    <col min="6662" max="6662" width="17.6640625" customWidth="1"/>
    <col min="6913" max="6913" width="8.44140625" customWidth="1"/>
    <col min="6914" max="6914" width="42.5546875" customWidth="1"/>
    <col min="6916" max="6916" width="10.6640625" customWidth="1"/>
    <col min="6917" max="6917" width="15" customWidth="1"/>
    <col min="6918" max="6918" width="17.6640625" customWidth="1"/>
    <col min="7169" max="7169" width="8.44140625" customWidth="1"/>
    <col min="7170" max="7170" width="42.5546875" customWidth="1"/>
    <col min="7172" max="7172" width="10.6640625" customWidth="1"/>
    <col min="7173" max="7173" width="15" customWidth="1"/>
    <col min="7174" max="7174" width="17.6640625" customWidth="1"/>
    <col min="7425" max="7425" width="8.44140625" customWidth="1"/>
    <col min="7426" max="7426" width="42.5546875" customWidth="1"/>
    <col min="7428" max="7428" width="10.6640625" customWidth="1"/>
    <col min="7429" max="7429" width="15" customWidth="1"/>
    <col min="7430" max="7430" width="17.6640625" customWidth="1"/>
    <col min="7681" max="7681" width="8.44140625" customWidth="1"/>
    <col min="7682" max="7682" width="42.5546875" customWidth="1"/>
    <col min="7684" max="7684" width="10.6640625" customWidth="1"/>
    <col min="7685" max="7685" width="15" customWidth="1"/>
    <col min="7686" max="7686" width="17.6640625" customWidth="1"/>
    <col min="7937" max="7937" width="8.44140625" customWidth="1"/>
    <col min="7938" max="7938" width="42.5546875" customWidth="1"/>
    <col min="7940" max="7940" width="10.6640625" customWidth="1"/>
    <col min="7941" max="7941" width="15" customWidth="1"/>
    <col min="7942" max="7942" width="17.6640625" customWidth="1"/>
    <col min="8193" max="8193" width="8.44140625" customWidth="1"/>
    <col min="8194" max="8194" width="42.5546875" customWidth="1"/>
    <col min="8196" max="8196" width="10.6640625" customWidth="1"/>
    <col min="8197" max="8197" width="15" customWidth="1"/>
    <col min="8198" max="8198" width="17.6640625" customWidth="1"/>
    <col min="8449" max="8449" width="8.44140625" customWidth="1"/>
    <col min="8450" max="8450" width="42.5546875" customWidth="1"/>
    <col min="8452" max="8452" width="10.6640625" customWidth="1"/>
    <col min="8453" max="8453" width="15" customWidth="1"/>
    <col min="8454" max="8454" width="17.6640625" customWidth="1"/>
    <col min="8705" max="8705" width="8.44140625" customWidth="1"/>
    <col min="8706" max="8706" width="42.5546875" customWidth="1"/>
    <col min="8708" max="8708" width="10.6640625" customWidth="1"/>
    <col min="8709" max="8709" width="15" customWidth="1"/>
    <col min="8710" max="8710" width="17.6640625" customWidth="1"/>
    <col min="8961" max="8961" width="8.44140625" customWidth="1"/>
    <col min="8962" max="8962" width="42.5546875" customWidth="1"/>
    <col min="8964" max="8964" width="10.6640625" customWidth="1"/>
    <col min="8965" max="8965" width="15" customWidth="1"/>
    <col min="8966" max="8966" width="17.6640625" customWidth="1"/>
    <col min="9217" max="9217" width="8.44140625" customWidth="1"/>
    <col min="9218" max="9218" width="42.5546875" customWidth="1"/>
    <col min="9220" max="9220" width="10.6640625" customWidth="1"/>
    <col min="9221" max="9221" width="15" customWidth="1"/>
    <col min="9222" max="9222" width="17.6640625" customWidth="1"/>
    <col min="9473" max="9473" width="8.44140625" customWidth="1"/>
    <col min="9474" max="9474" width="42.5546875" customWidth="1"/>
    <col min="9476" max="9476" width="10.6640625" customWidth="1"/>
    <col min="9477" max="9477" width="15" customWidth="1"/>
    <col min="9478" max="9478" width="17.6640625" customWidth="1"/>
    <col min="9729" max="9729" width="8.44140625" customWidth="1"/>
    <col min="9730" max="9730" width="42.5546875" customWidth="1"/>
    <col min="9732" max="9732" width="10.6640625" customWidth="1"/>
    <col min="9733" max="9733" width="15" customWidth="1"/>
    <col min="9734" max="9734" width="17.6640625" customWidth="1"/>
    <col min="9985" max="9985" width="8.44140625" customWidth="1"/>
    <col min="9986" max="9986" width="42.5546875" customWidth="1"/>
    <col min="9988" max="9988" width="10.6640625" customWidth="1"/>
    <col min="9989" max="9989" width="15" customWidth="1"/>
    <col min="9990" max="9990" width="17.6640625" customWidth="1"/>
    <col min="10241" max="10241" width="8.44140625" customWidth="1"/>
    <col min="10242" max="10242" width="42.5546875" customWidth="1"/>
    <col min="10244" max="10244" width="10.6640625" customWidth="1"/>
    <col min="10245" max="10245" width="15" customWidth="1"/>
    <col min="10246" max="10246" width="17.6640625" customWidth="1"/>
    <col min="10497" max="10497" width="8.44140625" customWidth="1"/>
    <col min="10498" max="10498" width="42.5546875" customWidth="1"/>
    <col min="10500" max="10500" width="10.6640625" customWidth="1"/>
    <col min="10501" max="10501" width="15" customWidth="1"/>
    <col min="10502" max="10502" width="17.6640625" customWidth="1"/>
    <col min="10753" max="10753" width="8.44140625" customWidth="1"/>
    <col min="10754" max="10754" width="42.5546875" customWidth="1"/>
    <col min="10756" max="10756" width="10.6640625" customWidth="1"/>
    <col min="10757" max="10757" width="15" customWidth="1"/>
    <col min="10758" max="10758" width="17.6640625" customWidth="1"/>
    <col min="11009" max="11009" width="8.44140625" customWidth="1"/>
    <col min="11010" max="11010" width="42.5546875" customWidth="1"/>
    <col min="11012" max="11012" width="10.6640625" customWidth="1"/>
    <col min="11013" max="11013" width="15" customWidth="1"/>
    <col min="11014" max="11014" width="17.6640625" customWidth="1"/>
    <col min="11265" max="11265" width="8.44140625" customWidth="1"/>
    <col min="11266" max="11266" width="42.5546875" customWidth="1"/>
    <col min="11268" max="11268" width="10.6640625" customWidth="1"/>
    <col min="11269" max="11269" width="15" customWidth="1"/>
    <col min="11270" max="11270" width="17.6640625" customWidth="1"/>
    <col min="11521" max="11521" width="8.44140625" customWidth="1"/>
    <col min="11522" max="11522" width="42.5546875" customWidth="1"/>
    <col min="11524" max="11524" width="10.6640625" customWidth="1"/>
    <col min="11525" max="11525" width="15" customWidth="1"/>
    <col min="11526" max="11526" width="17.6640625" customWidth="1"/>
    <col min="11777" max="11777" width="8.44140625" customWidth="1"/>
    <col min="11778" max="11778" width="42.5546875" customWidth="1"/>
    <col min="11780" max="11780" width="10.6640625" customWidth="1"/>
    <col min="11781" max="11781" width="15" customWidth="1"/>
    <col min="11782" max="11782" width="17.6640625" customWidth="1"/>
    <col min="12033" max="12033" width="8.44140625" customWidth="1"/>
    <col min="12034" max="12034" width="42.5546875" customWidth="1"/>
    <col min="12036" max="12036" width="10.6640625" customWidth="1"/>
    <col min="12037" max="12037" width="15" customWidth="1"/>
    <col min="12038" max="12038" width="17.6640625" customWidth="1"/>
    <col min="12289" max="12289" width="8.44140625" customWidth="1"/>
    <col min="12290" max="12290" width="42.5546875" customWidth="1"/>
    <col min="12292" max="12292" width="10.6640625" customWidth="1"/>
    <col min="12293" max="12293" width="15" customWidth="1"/>
    <col min="12294" max="12294" width="17.6640625" customWidth="1"/>
    <col min="12545" max="12545" width="8.44140625" customWidth="1"/>
    <col min="12546" max="12546" width="42.5546875" customWidth="1"/>
    <col min="12548" max="12548" width="10.6640625" customWidth="1"/>
    <col min="12549" max="12549" width="15" customWidth="1"/>
    <col min="12550" max="12550" width="17.6640625" customWidth="1"/>
    <col min="12801" max="12801" width="8.44140625" customWidth="1"/>
    <col min="12802" max="12802" width="42.5546875" customWidth="1"/>
    <col min="12804" max="12804" width="10.6640625" customWidth="1"/>
    <col min="12805" max="12805" width="15" customWidth="1"/>
    <col min="12806" max="12806" width="17.6640625" customWidth="1"/>
    <col min="13057" max="13057" width="8.44140625" customWidth="1"/>
    <col min="13058" max="13058" width="42.5546875" customWidth="1"/>
    <col min="13060" max="13060" width="10.6640625" customWidth="1"/>
    <col min="13061" max="13061" width="15" customWidth="1"/>
    <col min="13062" max="13062" width="17.6640625" customWidth="1"/>
    <col min="13313" max="13313" width="8.44140625" customWidth="1"/>
    <col min="13314" max="13314" width="42.5546875" customWidth="1"/>
    <col min="13316" max="13316" width="10.6640625" customWidth="1"/>
    <col min="13317" max="13317" width="15" customWidth="1"/>
    <col min="13318" max="13318" width="17.6640625" customWidth="1"/>
    <col min="13569" max="13569" width="8.44140625" customWidth="1"/>
    <col min="13570" max="13570" width="42.5546875" customWidth="1"/>
    <col min="13572" max="13572" width="10.6640625" customWidth="1"/>
    <col min="13573" max="13573" width="15" customWidth="1"/>
    <col min="13574" max="13574" width="17.6640625" customWidth="1"/>
    <col min="13825" max="13825" width="8.44140625" customWidth="1"/>
    <col min="13826" max="13826" width="42.5546875" customWidth="1"/>
    <col min="13828" max="13828" width="10.6640625" customWidth="1"/>
    <col min="13829" max="13829" width="15" customWidth="1"/>
    <col min="13830" max="13830" width="17.6640625" customWidth="1"/>
    <col min="14081" max="14081" width="8.44140625" customWidth="1"/>
    <col min="14082" max="14082" width="42.5546875" customWidth="1"/>
    <col min="14084" max="14084" width="10.6640625" customWidth="1"/>
    <col min="14085" max="14085" width="15" customWidth="1"/>
    <col min="14086" max="14086" width="17.6640625" customWidth="1"/>
    <col min="14337" max="14337" width="8.44140625" customWidth="1"/>
    <col min="14338" max="14338" width="42.5546875" customWidth="1"/>
    <col min="14340" max="14340" width="10.6640625" customWidth="1"/>
    <col min="14341" max="14341" width="15" customWidth="1"/>
    <col min="14342" max="14342" width="17.6640625" customWidth="1"/>
    <col min="14593" max="14593" width="8.44140625" customWidth="1"/>
    <col min="14594" max="14594" width="42.5546875" customWidth="1"/>
    <col min="14596" max="14596" width="10.6640625" customWidth="1"/>
    <col min="14597" max="14597" width="15" customWidth="1"/>
    <col min="14598" max="14598" width="17.6640625" customWidth="1"/>
    <col min="14849" max="14849" width="8.44140625" customWidth="1"/>
    <col min="14850" max="14850" width="42.5546875" customWidth="1"/>
    <col min="14852" max="14852" width="10.6640625" customWidth="1"/>
    <col min="14853" max="14853" width="15" customWidth="1"/>
    <col min="14854" max="14854" width="17.6640625" customWidth="1"/>
    <col min="15105" max="15105" width="8.44140625" customWidth="1"/>
    <col min="15106" max="15106" width="42.5546875" customWidth="1"/>
    <col min="15108" max="15108" width="10.6640625" customWidth="1"/>
    <col min="15109" max="15109" width="15" customWidth="1"/>
    <col min="15110" max="15110" width="17.6640625" customWidth="1"/>
    <col min="15361" max="15361" width="8.44140625" customWidth="1"/>
    <col min="15362" max="15362" width="42.5546875" customWidth="1"/>
    <col min="15364" max="15364" width="10.6640625" customWidth="1"/>
    <col min="15365" max="15365" width="15" customWidth="1"/>
    <col min="15366" max="15366" width="17.6640625" customWidth="1"/>
    <col min="15617" max="15617" width="8.44140625" customWidth="1"/>
    <col min="15618" max="15618" width="42.5546875" customWidth="1"/>
    <col min="15620" max="15620" width="10.6640625" customWidth="1"/>
    <col min="15621" max="15621" width="15" customWidth="1"/>
    <col min="15622" max="15622" width="17.6640625" customWidth="1"/>
    <col min="15873" max="15873" width="8.44140625" customWidth="1"/>
    <col min="15874" max="15874" width="42.5546875" customWidth="1"/>
    <col min="15876" max="15876" width="10.6640625" customWidth="1"/>
    <col min="15877" max="15877" width="15" customWidth="1"/>
    <col min="15878" max="15878" width="17.6640625" customWidth="1"/>
    <col min="16129" max="16129" width="8.44140625" customWidth="1"/>
    <col min="16130" max="16130" width="42.5546875" customWidth="1"/>
    <col min="16132" max="16132" width="10.6640625" customWidth="1"/>
    <col min="16133" max="16133" width="15" customWidth="1"/>
    <col min="16134" max="16134" width="17.6640625" customWidth="1"/>
  </cols>
  <sheetData>
    <row r="1" spans="1:8" ht="57.75" customHeight="1">
      <c r="A1" s="164" t="s">
        <v>28</v>
      </c>
      <c r="B1" s="164"/>
      <c r="C1" s="165" t="s">
        <v>43</v>
      </c>
      <c r="D1" s="166"/>
      <c r="E1" s="166"/>
      <c r="F1" s="166"/>
    </row>
    <row r="2" spans="1:8">
      <c r="A2" s="167" t="s">
        <v>29</v>
      </c>
      <c r="B2" s="167"/>
      <c r="C2" s="1"/>
      <c r="D2" s="66"/>
      <c r="E2" s="1"/>
      <c r="F2" s="1"/>
    </row>
    <row r="3" spans="1:8">
      <c r="A3" s="164" t="s">
        <v>0</v>
      </c>
      <c r="B3" s="164"/>
      <c r="C3" s="1" t="s">
        <v>1</v>
      </c>
      <c r="D3" s="66"/>
      <c r="E3" s="1"/>
      <c r="F3" s="1"/>
    </row>
    <row r="4" spans="1:8">
      <c r="A4" s="164" t="s">
        <v>2</v>
      </c>
      <c r="B4" s="164"/>
      <c r="C4" s="3" t="s">
        <v>3</v>
      </c>
      <c r="D4" s="66"/>
      <c r="E4" s="1"/>
      <c r="F4" s="1"/>
    </row>
    <row r="5" spans="1:8" ht="18" thickBot="1">
      <c r="A5" s="162" t="s">
        <v>30</v>
      </c>
      <c r="B5" s="162"/>
      <c r="C5" s="163"/>
      <c r="D5" s="163"/>
      <c r="E5" s="163"/>
      <c r="F5" s="163"/>
      <c r="H5" s="55"/>
    </row>
    <row r="6" spans="1:8" ht="25.5" customHeight="1" thickBot="1">
      <c r="A6" s="170" t="s">
        <v>4</v>
      </c>
      <c r="B6" s="171" t="s">
        <v>5</v>
      </c>
      <c r="C6" s="172" t="s">
        <v>6</v>
      </c>
      <c r="D6" s="173" t="s">
        <v>7</v>
      </c>
      <c r="E6" s="173"/>
      <c r="F6" s="173"/>
    </row>
    <row r="7" spans="1:8" ht="33" customHeight="1" thickBot="1">
      <c r="A7" s="170"/>
      <c r="B7" s="171"/>
      <c r="C7" s="172"/>
      <c r="D7" s="67" t="s">
        <v>31</v>
      </c>
      <c r="E7" s="4" t="s">
        <v>8</v>
      </c>
      <c r="F7" s="5" t="s">
        <v>9</v>
      </c>
    </row>
    <row r="8" spans="1:8" ht="16.5" customHeight="1" thickBot="1">
      <c r="A8" s="174"/>
      <c r="B8" s="174"/>
      <c r="C8" s="174"/>
      <c r="D8" s="174"/>
      <c r="E8" s="174"/>
      <c r="F8" s="174"/>
    </row>
    <row r="9" spans="1:8" ht="15.6">
      <c r="A9" s="77" t="s">
        <v>35</v>
      </c>
      <c r="B9" s="100" t="s">
        <v>36</v>
      </c>
      <c r="C9" s="78"/>
      <c r="D9" s="79"/>
      <c r="E9" s="80"/>
      <c r="F9" s="81"/>
    </row>
    <row r="10" spans="1:8" ht="39.75" customHeight="1">
      <c r="A10" s="82" t="s">
        <v>10</v>
      </c>
      <c r="B10" s="97" t="s">
        <v>39</v>
      </c>
      <c r="C10" s="83" t="s">
        <v>13</v>
      </c>
      <c r="D10" s="17">
        <v>2</v>
      </c>
      <c r="E10" s="15">
        <v>2242.0700000000002</v>
      </c>
      <c r="F10" s="16">
        <f>+ROUND(E10*D10,2)</f>
        <v>4484.1400000000003</v>
      </c>
    </row>
    <row r="11" spans="1:8">
      <c r="A11" s="82" t="s">
        <v>11</v>
      </c>
      <c r="B11" s="97" t="s">
        <v>37</v>
      </c>
      <c r="C11" s="83" t="s">
        <v>13</v>
      </c>
      <c r="D11" s="17">
        <v>1</v>
      </c>
      <c r="E11" s="15">
        <v>27622.29</v>
      </c>
      <c r="F11" s="16">
        <f t="shared" ref="F11:F12" si="0">+ROUND(E11*D11,2)</f>
        <v>27622.29</v>
      </c>
    </row>
    <row r="12" spans="1:8" ht="27">
      <c r="A12" s="82" t="s">
        <v>161</v>
      </c>
      <c r="B12" s="115" t="s">
        <v>215</v>
      </c>
      <c r="C12" s="83" t="s">
        <v>12</v>
      </c>
      <c r="D12" s="17">
        <v>1520</v>
      </c>
      <c r="E12" s="15">
        <v>15.52</v>
      </c>
      <c r="F12" s="16">
        <f t="shared" si="0"/>
        <v>23590.400000000001</v>
      </c>
    </row>
    <row r="13" spans="1:8" ht="16.2" thickBot="1">
      <c r="A13" s="12"/>
      <c r="B13" s="112" t="s">
        <v>38</v>
      </c>
      <c r="C13" s="83"/>
      <c r="D13" s="17"/>
      <c r="E13" s="15"/>
      <c r="F13" s="16">
        <f>+SUM(F10:F12)</f>
        <v>55696.83</v>
      </c>
    </row>
    <row r="14" spans="1:8" ht="15.6">
      <c r="A14" s="77" t="s">
        <v>72</v>
      </c>
      <c r="B14" s="100" t="s">
        <v>126</v>
      </c>
      <c r="C14" s="78"/>
      <c r="D14" s="79"/>
      <c r="E14" s="80"/>
      <c r="F14" s="81"/>
    </row>
    <row r="15" spans="1:8" ht="31.2">
      <c r="A15" s="92" t="s">
        <v>73</v>
      </c>
      <c r="B15" s="98" t="s">
        <v>162</v>
      </c>
      <c r="C15" s="93"/>
      <c r="D15" s="94"/>
      <c r="E15" s="95"/>
      <c r="F15" s="96"/>
    </row>
    <row r="16" spans="1:8" ht="45.75" customHeight="1">
      <c r="A16" s="92" t="s">
        <v>163</v>
      </c>
      <c r="B16" s="98" t="s">
        <v>216</v>
      </c>
      <c r="C16" s="93" t="s">
        <v>184</v>
      </c>
      <c r="D16" s="94">
        <v>1365</v>
      </c>
      <c r="E16" s="95">
        <v>16.239999999999998</v>
      </c>
      <c r="F16" s="96">
        <f t="shared" ref="F16" si="1">+ROUND(E16*D16,2)</f>
        <v>22167.599999999999</v>
      </c>
    </row>
    <row r="17" spans="1:6" ht="46.5" customHeight="1">
      <c r="A17" s="92" t="s">
        <v>74</v>
      </c>
      <c r="B17" s="98" t="s">
        <v>185</v>
      </c>
      <c r="C17" s="93"/>
      <c r="D17" s="94"/>
      <c r="E17" s="95"/>
      <c r="F17" s="96"/>
    </row>
    <row r="18" spans="1:6" ht="79.5" customHeight="1">
      <c r="A18" s="92" t="s">
        <v>164</v>
      </c>
      <c r="B18" s="98" t="s">
        <v>217</v>
      </c>
      <c r="C18" s="93" t="s">
        <v>184</v>
      </c>
      <c r="D18" s="94">
        <v>3000</v>
      </c>
      <c r="E18" s="95">
        <v>4.76</v>
      </c>
      <c r="F18" s="96">
        <f t="shared" ref="F18" si="2">+ROUND(E18*D18,2)</f>
        <v>14280</v>
      </c>
    </row>
    <row r="19" spans="1:6" ht="46.8">
      <c r="A19" s="92" t="s">
        <v>75</v>
      </c>
      <c r="B19" s="98" t="s">
        <v>186</v>
      </c>
      <c r="C19" s="93"/>
      <c r="D19" s="94"/>
      <c r="E19" s="95"/>
      <c r="F19" s="96"/>
    </row>
    <row r="20" spans="1:6" ht="15.6">
      <c r="A20" s="92" t="s">
        <v>76</v>
      </c>
      <c r="B20" s="98" t="s">
        <v>187</v>
      </c>
      <c r="C20" s="93" t="s">
        <v>183</v>
      </c>
      <c r="D20" s="94">
        <v>17</v>
      </c>
      <c r="E20" s="95">
        <v>7.88</v>
      </c>
      <c r="F20" s="96">
        <f t="shared" ref="F20:F21" si="3">+ROUND(E20*D20,2)</f>
        <v>133.96</v>
      </c>
    </row>
    <row r="21" spans="1:6" ht="46.8">
      <c r="A21" s="92" t="s">
        <v>78</v>
      </c>
      <c r="B21" s="98" t="s">
        <v>218</v>
      </c>
      <c r="C21" s="93" t="s">
        <v>184</v>
      </c>
      <c r="D21" s="94">
        <v>3200</v>
      </c>
      <c r="E21" s="95">
        <v>3.47</v>
      </c>
      <c r="F21" s="96">
        <f t="shared" si="3"/>
        <v>11104</v>
      </c>
    </row>
    <row r="22" spans="1:6" ht="15.6">
      <c r="A22" s="92" t="s">
        <v>79</v>
      </c>
      <c r="B22" s="98" t="s">
        <v>80</v>
      </c>
      <c r="C22" s="93"/>
      <c r="D22" s="94"/>
      <c r="E22" s="95"/>
      <c r="F22" s="96"/>
    </row>
    <row r="23" spans="1:6" ht="31.2">
      <c r="A23" s="92" t="s">
        <v>82</v>
      </c>
      <c r="B23" s="98" t="s">
        <v>83</v>
      </c>
      <c r="C23" s="93" t="s">
        <v>184</v>
      </c>
      <c r="D23" s="94">
        <v>1225</v>
      </c>
      <c r="E23" s="95">
        <v>1.56</v>
      </c>
      <c r="F23" s="96">
        <f t="shared" ref="F23:F28" si="4">+ROUND(E23*D23,2)</f>
        <v>1911</v>
      </c>
    </row>
    <row r="24" spans="1:6" ht="46.8">
      <c r="A24" s="92" t="s">
        <v>84</v>
      </c>
      <c r="B24" s="98" t="s">
        <v>219</v>
      </c>
      <c r="C24" s="93" t="s">
        <v>183</v>
      </c>
      <c r="D24" s="94">
        <v>90</v>
      </c>
      <c r="E24" s="95">
        <v>33.24</v>
      </c>
      <c r="F24" s="96">
        <f t="shared" si="4"/>
        <v>2991.6</v>
      </c>
    </row>
    <row r="25" spans="1:6" ht="31.2">
      <c r="A25" s="92" t="s">
        <v>85</v>
      </c>
      <c r="B25" s="98" t="s">
        <v>88</v>
      </c>
      <c r="C25" s="93" t="s">
        <v>12</v>
      </c>
      <c r="D25" s="94">
        <v>510</v>
      </c>
      <c r="E25" s="95">
        <v>104.3</v>
      </c>
      <c r="F25" s="96">
        <f t="shared" si="4"/>
        <v>53193</v>
      </c>
    </row>
    <row r="26" spans="1:6" ht="46.8">
      <c r="A26" s="92" t="s">
        <v>86</v>
      </c>
      <c r="B26" s="98" t="s">
        <v>89</v>
      </c>
      <c r="C26" s="93" t="s">
        <v>13</v>
      </c>
      <c r="D26" s="94">
        <v>1</v>
      </c>
      <c r="E26" s="95">
        <v>104.3</v>
      </c>
      <c r="F26" s="96">
        <f t="shared" si="4"/>
        <v>104.3</v>
      </c>
    </row>
    <row r="27" spans="1:6" ht="46.8">
      <c r="A27" s="92" t="s">
        <v>87</v>
      </c>
      <c r="B27" s="98" t="s">
        <v>189</v>
      </c>
      <c r="C27" s="93" t="s">
        <v>13</v>
      </c>
      <c r="D27" s="94">
        <v>15</v>
      </c>
      <c r="E27" s="95">
        <v>168.34</v>
      </c>
      <c r="F27" s="96">
        <f t="shared" si="4"/>
        <v>2525.1</v>
      </c>
    </row>
    <row r="28" spans="1:6" ht="46.8">
      <c r="A28" s="92" t="s">
        <v>81</v>
      </c>
      <c r="B28" s="98" t="s">
        <v>90</v>
      </c>
      <c r="C28" s="93" t="s">
        <v>184</v>
      </c>
      <c r="D28" s="94">
        <v>140</v>
      </c>
      <c r="E28" s="95">
        <v>1.56</v>
      </c>
      <c r="F28" s="96">
        <f t="shared" si="4"/>
        <v>218.4</v>
      </c>
    </row>
    <row r="29" spans="1:6" ht="62.4">
      <c r="A29" s="92" t="s">
        <v>91</v>
      </c>
      <c r="B29" s="98" t="s">
        <v>92</v>
      </c>
      <c r="C29" s="93"/>
      <c r="D29" s="94"/>
      <c r="E29" s="95"/>
      <c r="F29" s="96"/>
    </row>
    <row r="30" spans="1:6" ht="78">
      <c r="A30" s="92" t="s">
        <v>93</v>
      </c>
      <c r="B30" s="98" t="s">
        <v>220</v>
      </c>
      <c r="C30" s="93" t="s">
        <v>183</v>
      </c>
      <c r="D30" s="94">
        <v>68</v>
      </c>
      <c r="E30" s="95">
        <v>17.63</v>
      </c>
      <c r="F30" s="96">
        <f t="shared" ref="F30:F31" si="5">+ROUND(E30*D30,2)</f>
        <v>1198.8399999999999</v>
      </c>
    </row>
    <row r="31" spans="1:6" ht="62.4">
      <c r="A31" s="92" t="s">
        <v>94</v>
      </c>
      <c r="B31" s="98" t="s">
        <v>221</v>
      </c>
      <c r="C31" s="93" t="s">
        <v>183</v>
      </c>
      <c r="D31" s="94">
        <v>432</v>
      </c>
      <c r="E31" s="95">
        <v>17.63</v>
      </c>
      <c r="F31" s="96">
        <f t="shared" si="5"/>
        <v>7616.16</v>
      </c>
    </row>
    <row r="32" spans="1:6" ht="31.2">
      <c r="A32" s="92" t="s">
        <v>95</v>
      </c>
      <c r="B32" s="98" t="s">
        <v>96</v>
      </c>
      <c r="C32" s="93" t="s">
        <v>183</v>
      </c>
      <c r="D32" s="94"/>
      <c r="E32" s="95"/>
      <c r="F32" s="96"/>
    </row>
    <row r="33" spans="1:6" ht="31.2">
      <c r="A33" s="92" t="s">
        <v>97</v>
      </c>
      <c r="B33" s="98" t="s">
        <v>105</v>
      </c>
      <c r="C33" s="93" t="s">
        <v>183</v>
      </c>
      <c r="D33" s="94">
        <v>1610</v>
      </c>
      <c r="E33" s="95">
        <v>22.39</v>
      </c>
      <c r="F33" s="96">
        <f t="shared" ref="F33:F40" si="6">+ROUND(E33*D33,2)</f>
        <v>36047.9</v>
      </c>
    </row>
    <row r="34" spans="1:6" ht="15.6">
      <c r="A34" s="92" t="s">
        <v>98</v>
      </c>
      <c r="B34" s="98" t="s">
        <v>106</v>
      </c>
      <c r="C34" s="93" t="s">
        <v>184</v>
      </c>
      <c r="D34" s="94">
        <v>32500</v>
      </c>
      <c r="E34" s="95">
        <v>1.71</v>
      </c>
      <c r="F34" s="96">
        <f t="shared" si="6"/>
        <v>55575</v>
      </c>
    </row>
    <row r="35" spans="1:6" ht="62.4">
      <c r="A35" s="92" t="s">
        <v>99</v>
      </c>
      <c r="B35" s="98" t="s">
        <v>222</v>
      </c>
      <c r="C35" s="93" t="s">
        <v>184</v>
      </c>
      <c r="D35" s="94">
        <v>32500</v>
      </c>
      <c r="E35" s="95">
        <v>8.17</v>
      </c>
      <c r="F35" s="96">
        <f t="shared" si="6"/>
        <v>265525</v>
      </c>
    </row>
    <row r="36" spans="1:6" ht="15.6">
      <c r="A36" s="92" t="s">
        <v>100</v>
      </c>
      <c r="B36" s="98" t="s">
        <v>107</v>
      </c>
      <c r="C36" s="93" t="s">
        <v>184</v>
      </c>
      <c r="D36" s="94">
        <v>32500</v>
      </c>
      <c r="E36" s="95">
        <v>4.37</v>
      </c>
      <c r="F36" s="96">
        <f t="shared" si="6"/>
        <v>142025</v>
      </c>
    </row>
    <row r="37" spans="1:6" ht="15.6">
      <c r="A37" s="92" t="s">
        <v>101</v>
      </c>
      <c r="B37" s="98" t="s">
        <v>108</v>
      </c>
      <c r="C37" s="93" t="s">
        <v>184</v>
      </c>
      <c r="D37" s="94">
        <v>32500</v>
      </c>
      <c r="E37" s="95">
        <v>5.67</v>
      </c>
      <c r="F37" s="96">
        <f t="shared" si="6"/>
        <v>184275</v>
      </c>
    </row>
    <row r="38" spans="1:6" ht="15.6">
      <c r="A38" s="92" t="s">
        <v>102</v>
      </c>
      <c r="B38" s="98" t="s">
        <v>109</v>
      </c>
      <c r="C38" s="93" t="s">
        <v>183</v>
      </c>
      <c r="D38" s="94">
        <v>17350</v>
      </c>
      <c r="E38" s="95">
        <v>11.29</v>
      </c>
      <c r="F38" s="96">
        <f t="shared" si="6"/>
        <v>195881.5</v>
      </c>
    </row>
    <row r="39" spans="1:6" ht="15.6">
      <c r="A39" s="92" t="s">
        <v>103</v>
      </c>
      <c r="B39" s="98" t="s">
        <v>110</v>
      </c>
      <c r="C39" s="93" t="s">
        <v>183</v>
      </c>
      <c r="D39" s="94">
        <v>4755</v>
      </c>
      <c r="E39" s="95">
        <v>19.05</v>
      </c>
      <c r="F39" s="96">
        <f t="shared" si="6"/>
        <v>90582.75</v>
      </c>
    </row>
    <row r="40" spans="1:6" ht="34.200000000000003">
      <c r="A40" s="92" t="s">
        <v>104</v>
      </c>
      <c r="B40" s="98" t="s">
        <v>223</v>
      </c>
      <c r="C40" s="93" t="s">
        <v>184</v>
      </c>
      <c r="D40" s="94">
        <v>31700</v>
      </c>
      <c r="E40" s="95">
        <v>0.66</v>
      </c>
      <c r="F40" s="96">
        <f t="shared" si="6"/>
        <v>20922</v>
      </c>
    </row>
    <row r="41" spans="1:6" ht="31.2">
      <c r="A41" s="101" t="s">
        <v>111</v>
      </c>
      <c r="B41" s="98" t="s">
        <v>122</v>
      </c>
      <c r="C41" s="93"/>
      <c r="D41" s="94"/>
      <c r="E41" s="95"/>
      <c r="F41" s="96"/>
    </row>
    <row r="42" spans="1:6" ht="15.6">
      <c r="A42" s="101" t="s">
        <v>112</v>
      </c>
      <c r="B42" s="98" t="s">
        <v>190</v>
      </c>
      <c r="C42" s="93" t="s">
        <v>183</v>
      </c>
      <c r="D42" s="94">
        <v>2425</v>
      </c>
      <c r="E42" s="95">
        <v>15.05</v>
      </c>
      <c r="F42" s="96">
        <f t="shared" ref="F42:F47" si="7">+ROUND(E42*D42,2)</f>
        <v>36496.25</v>
      </c>
    </row>
    <row r="43" spans="1:6" ht="15.6">
      <c r="A43" s="101" t="s">
        <v>113</v>
      </c>
      <c r="B43" s="98" t="s">
        <v>106</v>
      </c>
      <c r="C43" s="93" t="s">
        <v>184</v>
      </c>
      <c r="D43" s="94">
        <v>12122</v>
      </c>
      <c r="E43" s="95">
        <v>1.71</v>
      </c>
      <c r="F43" s="96">
        <f t="shared" si="7"/>
        <v>20728.62</v>
      </c>
    </row>
    <row r="44" spans="1:6" ht="15.6">
      <c r="A44" s="101" t="s">
        <v>114</v>
      </c>
      <c r="B44" s="98" t="s">
        <v>224</v>
      </c>
      <c r="C44" s="93" t="s">
        <v>184</v>
      </c>
      <c r="D44" s="94">
        <v>12122</v>
      </c>
      <c r="E44" s="95">
        <v>8.58</v>
      </c>
      <c r="F44" s="96">
        <f t="shared" si="7"/>
        <v>104006.76</v>
      </c>
    </row>
    <row r="45" spans="1:6" ht="15.6">
      <c r="A45" s="101" t="s">
        <v>115</v>
      </c>
      <c r="B45" s="98" t="s">
        <v>107</v>
      </c>
      <c r="C45" s="93" t="s">
        <v>184</v>
      </c>
      <c r="D45" s="94">
        <v>12122</v>
      </c>
      <c r="E45" s="95">
        <v>4.37</v>
      </c>
      <c r="F45" s="96">
        <f t="shared" si="7"/>
        <v>52973.14</v>
      </c>
    </row>
    <row r="46" spans="1:6" ht="15.6">
      <c r="A46" s="101" t="s">
        <v>116</v>
      </c>
      <c r="B46" s="98" t="s">
        <v>225</v>
      </c>
      <c r="C46" s="93" t="s">
        <v>183</v>
      </c>
      <c r="D46" s="94">
        <v>4850</v>
      </c>
      <c r="E46" s="95">
        <v>11.91</v>
      </c>
      <c r="F46" s="96">
        <f t="shared" si="7"/>
        <v>57763.5</v>
      </c>
    </row>
    <row r="47" spans="1:6" ht="46.8">
      <c r="A47" s="102" t="s">
        <v>117</v>
      </c>
      <c r="B47" s="98" t="s">
        <v>123</v>
      </c>
      <c r="C47" s="93" t="s">
        <v>183</v>
      </c>
      <c r="D47" s="94">
        <v>260</v>
      </c>
      <c r="E47" s="95">
        <v>16.61</v>
      </c>
      <c r="F47" s="96">
        <f t="shared" si="7"/>
        <v>4318.6000000000004</v>
      </c>
    </row>
    <row r="48" spans="1:6" ht="15.6">
      <c r="A48" s="102" t="s">
        <v>118</v>
      </c>
      <c r="B48" s="98" t="s">
        <v>124</v>
      </c>
      <c r="C48" s="93" t="s">
        <v>183</v>
      </c>
      <c r="D48" s="94"/>
      <c r="E48" s="95"/>
      <c r="F48" s="96"/>
    </row>
    <row r="49" spans="1:7" ht="31.2">
      <c r="A49" s="102" t="s">
        <v>119</v>
      </c>
      <c r="B49" s="98" t="s">
        <v>226</v>
      </c>
      <c r="C49" s="93" t="s">
        <v>183</v>
      </c>
      <c r="D49" s="94">
        <v>151</v>
      </c>
      <c r="E49" s="95">
        <v>53</v>
      </c>
      <c r="F49" s="96">
        <f t="shared" ref="F49:F51" si="8">+ROUND(E49*D49,2)</f>
        <v>8003</v>
      </c>
    </row>
    <row r="50" spans="1:7" ht="31.2">
      <c r="A50" s="102" t="s">
        <v>120</v>
      </c>
      <c r="B50" s="98" t="s">
        <v>227</v>
      </c>
      <c r="C50" s="93" t="s">
        <v>183</v>
      </c>
      <c r="D50" s="94">
        <v>490</v>
      </c>
      <c r="E50" s="95">
        <v>21.45</v>
      </c>
      <c r="F50" s="96">
        <f t="shared" si="8"/>
        <v>10510.5</v>
      </c>
    </row>
    <row r="51" spans="1:7" ht="46.8">
      <c r="A51" s="102" t="s">
        <v>121</v>
      </c>
      <c r="B51" s="98" t="s">
        <v>125</v>
      </c>
      <c r="C51" s="93" t="s">
        <v>184</v>
      </c>
      <c r="D51" s="94">
        <v>700</v>
      </c>
      <c r="E51" s="95">
        <v>5.08</v>
      </c>
      <c r="F51" s="96">
        <f t="shared" si="8"/>
        <v>3556</v>
      </c>
    </row>
    <row r="52" spans="1:7" ht="18.75" customHeight="1" thickBot="1">
      <c r="A52" s="102"/>
      <c r="B52" s="111" t="s">
        <v>157</v>
      </c>
      <c r="C52" s="93"/>
      <c r="D52" s="94"/>
      <c r="E52" s="95"/>
      <c r="F52" s="96">
        <f>+SUM(F15:F51)</f>
        <v>1406634.48</v>
      </c>
    </row>
    <row r="53" spans="1:7" ht="15.6">
      <c r="A53" s="77" t="s">
        <v>72</v>
      </c>
      <c r="B53" s="100" t="s">
        <v>127</v>
      </c>
      <c r="C53" s="78"/>
      <c r="D53" s="79"/>
      <c r="E53" s="80"/>
      <c r="F53" s="81"/>
    </row>
    <row r="54" spans="1:7" ht="78">
      <c r="A54" s="92" t="s">
        <v>73</v>
      </c>
      <c r="B54" s="98" t="s">
        <v>188</v>
      </c>
      <c r="C54" s="93" t="s">
        <v>184</v>
      </c>
      <c r="D54" s="94">
        <v>1595</v>
      </c>
      <c r="E54" s="95">
        <v>12.32</v>
      </c>
      <c r="F54" s="96">
        <f t="shared" ref="F54:F55" si="9">+ROUND(E54*D54,2)</f>
        <v>19650.400000000001</v>
      </c>
      <c r="G54" s="103"/>
    </row>
    <row r="55" spans="1:7" ht="78">
      <c r="A55" s="92" t="s">
        <v>74</v>
      </c>
      <c r="B55" s="98" t="s">
        <v>228</v>
      </c>
      <c r="C55" s="93" t="s">
        <v>183</v>
      </c>
      <c r="D55" s="94">
        <v>40</v>
      </c>
      <c r="E55" s="95">
        <v>17.21</v>
      </c>
      <c r="F55" s="96">
        <f t="shared" si="9"/>
        <v>688.4</v>
      </c>
    </row>
    <row r="56" spans="1:7" ht="62.4">
      <c r="A56" s="92" t="s">
        <v>75</v>
      </c>
      <c r="B56" s="98" t="s">
        <v>128</v>
      </c>
      <c r="C56" s="93"/>
      <c r="D56" s="94"/>
      <c r="E56" s="95"/>
      <c r="F56" s="96"/>
    </row>
    <row r="57" spans="1:7" ht="15.6">
      <c r="A57" s="92" t="s">
        <v>76</v>
      </c>
      <c r="B57" s="98" t="s">
        <v>77</v>
      </c>
      <c r="C57" s="93" t="s">
        <v>183</v>
      </c>
      <c r="D57" s="94">
        <v>84</v>
      </c>
      <c r="E57" s="95">
        <v>7.88</v>
      </c>
      <c r="F57" s="96">
        <f t="shared" ref="F57:F58" si="10">+ROUND(E57*D57,2)</f>
        <v>661.92</v>
      </c>
    </row>
    <row r="58" spans="1:7" ht="46.8">
      <c r="A58" s="92" t="s">
        <v>78</v>
      </c>
      <c r="B58" s="98" t="s">
        <v>129</v>
      </c>
      <c r="C58" s="93" t="s">
        <v>183</v>
      </c>
      <c r="D58" s="94">
        <v>1762</v>
      </c>
      <c r="E58" s="95">
        <v>17.21</v>
      </c>
      <c r="F58" s="96">
        <f t="shared" si="10"/>
        <v>30324.02</v>
      </c>
    </row>
    <row r="59" spans="1:7" ht="46.8">
      <c r="A59" s="92" t="s">
        <v>79</v>
      </c>
      <c r="B59" s="98" t="s">
        <v>130</v>
      </c>
      <c r="C59" s="93"/>
      <c r="D59" s="94"/>
      <c r="E59" s="95"/>
      <c r="F59" s="96"/>
    </row>
    <row r="60" spans="1:7" ht="46.8">
      <c r="A60" s="92" t="s">
        <v>82</v>
      </c>
      <c r="B60" s="145" t="s">
        <v>160</v>
      </c>
      <c r="C60" s="93" t="s">
        <v>183</v>
      </c>
      <c r="D60" s="85">
        <v>173</v>
      </c>
      <c r="E60" s="95">
        <v>17.21</v>
      </c>
      <c r="F60" s="96">
        <f t="shared" ref="F60" si="11">+ROUND(E60*D60,2)</f>
        <v>2977.33</v>
      </c>
    </row>
    <row r="61" spans="1:7" ht="31.2">
      <c r="A61" s="92" t="s">
        <v>81</v>
      </c>
      <c r="B61" s="98" t="s">
        <v>132</v>
      </c>
      <c r="C61" s="93"/>
      <c r="D61" s="94"/>
      <c r="E61" s="95"/>
      <c r="F61" s="96"/>
    </row>
    <row r="62" spans="1:7" ht="31.2">
      <c r="A62" s="92" t="s">
        <v>131</v>
      </c>
      <c r="B62" s="98" t="s">
        <v>83</v>
      </c>
      <c r="C62" s="93" t="s">
        <v>184</v>
      </c>
      <c r="D62" s="94">
        <v>1250</v>
      </c>
      <c r="E62" s="95">
        <v>1.56</v>
      </c>
      <c r="F62" s="96">
        <f t="shared" ref="F62:F66" si="12">+ROUND(E62*D62,2)</f>
        <v>1950</v>
      </c>
    </row>
    <row r="63" spans="1:7" ht="46.8">
      <c r="A63" s="92" t="s">
        <v>133</v>
      </c>
      <c r="B63" s="98" t="s">
        <v>219</v>
      </c>
      <c r="C63" s="93" t="s">
        <v>183</v>
      </c>
      <c r="D63" s="94">
        <v>90</v>
      </c>
      <c r="E63" s="95">
        <v>33.24</v>
      </c>
      <c r="F63" s="96">
        <f t="shared" si="12"/>
        <v>2991.6</v>
      </c>
    </row>
    <row r="64" spans="1:7" ht="31.2">
      <c r="A64" s="92" t="s">
        <v>134</v>
      </c>
      <c r="B64" s="98" t="s">
        <v>88</v>
      </c>
      <c r="C64" s="93" t="s">
        <v>12</v>
      </c>
      <c r="D64" s="94">
        <v>550</v>
      </c>
      <c r="E64" s="95">
        <v>104.3</v>
      </c>
      <c r="F64" s="96">
        <f t="shared" si="12"/>
        <v>57365</v>
      </c>
    </row>
    <row r="65" spans="1:6" ht="46.8">
      <c r="A65" s="92" t="s">
        <v>135</v>
      </c>
      <c r="B65" s="98" t="s">
        <v>189</v>
      </c>
      <c r="C65" s="93" t="s">
        <v>13</v>
      </c>
      <c r="D65" s="94">
        <v>7</v>
      </c>
      <c r="E65" s="95">
        <v>168.34</v>
      </c>
      <c r="F65" s="96">
        <f t="shared" si="12"/>
        <v>1178.3800000000001</v>
      </c>
    </row>
    <row r="66" spans="1:6" ht="46.8">
      <c r="A66" s="92" t="s">
        <v>91</v>
      </c>
      <c r="B66" s="98" t="s">
        <v>90</v>
      </c>
      <c r="C66" s="93" t="s">
        <v>184</v>
      </c>
      <c r="D66" s="94">
        <v>345</v>
      </c>
      <c r="E66" s="95">
        <v>1.56</v>
      </c>
      <c r="F66" s="96">
        <f t="shared" si="12"/>
        <v>538.20000000000005</v>
      </c>
    </row>
    <row r="67" spans="1:6" ht="62.4">
      <c r="A67" s="92" t="s">
        <v>95</v>
      </c>
      <c r="B67" s="98" t="s">
        <v>92</v>
      </c>
      <c r="C67" s="93"/>
      <c r="D67" s="94"/>
      <c r="E67" s="95"/>
      <c r="F67" s="96"/>
    </row>
    <row r="68" spans="1:6" ht="62.4">
      <c r="A68" s="92" t="s">
        <v>97</v>
      </c>
      <c r="B68" s="98" t="s">
        <v>136</v>
      </c>
      <c r="C68" s="93" t="s">
        <v>183</v>
      </c>
      <c r="D68" s="94">
        <v>275</v>
      </c>
      <c r="E68" s="95">
        <v>17.21</v>
      </c>
      <c r="F68" s="96">
        <f t="shared" ref="F68" si="13">+ROUND(E68*D68,2)</f>
        <v>4732.75</v>
      </c>
    </row>
    <row r="69" spans="1:6" ht="31.2">
      <c r="A69" s="92" t="s">
        <v>111</v>
      </c>
      <c r="B69" s="98" t="s">
        <v>96</v>
      </c>
      <c r="C69" s="93"/>
      <c r="D69" s="94"/>
      <c r="E69" s="95"/>
      <c r="F69" s="96"/>
    </row>
    <row r="70" spans="1:6" ht="31.2">
      <c r="A70" s="92" t="s">
        <v>112</v>
      </c>
      <c r="B70" s="98" t="s">
        <v>105</v>
      </c>
      <c r="C70" s="93" t="s">
        <v>183</v>
      </c>
      <c r="D70" s="94">
        <v>2570</v>
      </c>
      <c r="E70" s="95">
        <v>22.39</v>
      </c>
      <c r="F70" s="96">
        <f t="shared" ref="F70:F77" si="14">+ROUND(E70*D70,2)</f>
        <v>57542.3</v>
      </c>
    </row>
    <row r="71" spans="1:6" ht="15.6">
      <c r="A71" s="92" t="s">
        <v>113</v>
      </c>
      <c r="B71" s="98" t="s">
        <v>106</v>
      </c>
      <c r="C71" s="93" t="s">
        <v>184</v>
      </c>
      <c r="D71" s="94">
        <v>51710</v>
      </c>
      <c r="E71" s="95">
        <v>1.71</v>
      </c>
      <c r="F71" s="96">
        <f t="shared" si="14"/>
        <v>88424.1</v>
      </c>
    </row>
    <row r="72" spans="1:6" ht="62.4">
      <c r="A72" s="92" t="s">
        <v>114</v>
      </c>
      <c r="B72" s="98" t="s">
        <v>229</v>
      </c>
      <c r="C72" s="93" t="s">
        <v>184</v>
      </c>
      <c r="D72" s="94">
        <v>51710</v>
      </c>
      <c r="E72" s="95">
        <v>8.1999999999999993</v>
      </c>
      <c r="F72" s="96">
        <f t="shared" si="14"/>
        <v>424022</v>
      </c>
    </row>
    <row r="73" spans="1:6" ht="15.6">
      <c r="A73" s="92" t="s">
        <v>115</v>
      </c>
      <c r="B73" s="98" t="s">
        <v>107</v>
      </c>
      <c r="C73" s="93" t="s">
        <v>184</v>
      </c>
      <c r="D73" s="94">
        <v>51710</v>
      </c>
      <c r="E73" s="95">
        <v>4.37</v>
      </c>
      <c r="F73" s="96">
        <f t="shared" si="14"/>
        <v>225972.7</v>
      </c>
    </row>
    <row r="74" spans="1:6" ht="15.6">
      <c r="A74" s="92" t="s">
        <v>116</v>
      </c>
      <c r="B74" s="98" t="s">
        <v>233</v>
      </c>
      <c r="C74" s="93" t="s">
        <v>184</v>
      </c>
      <c r="D74" s="94">
        <v>51710</v>
      </c>
      <c r="E74" s="95">
        <v>5.67</v>
      </c>
      <c r="F74" s="96">
        <f t="shared" si="14"/>
        <v>293195.7</v>
      </c>
    </row>
    <row r="75" spans="1:6" ht="15.6">
      <c r="A75" s="92" t="s">
        <v>137</v>
      </c>
      <c r="B75" s="98" t="s">
        <v>234</v>
      </c>
      <c r="C75" s="93" t="s">
        <v>183</v>
      </c>
      <c r="D75" s="94">
        <v>27520</v>
      </c>
      <c r="E75" s="95">
        <v>11.29</v>
      </c>
      <c r="F75" s="96">
        <f t="shared" si="14"/>
        <v>310700.79999999999</v>
      </c>
    </row>
    <row r="76" spans="1:6" ht="15.6">
      <c r="A76" s="92" t="s">
        <v>138</v>
      </c>
      <c r="B76" s="98" t="s">
        <v>235</v>
      </c>
      <c r="C76" s="93" t="s">
        <v>183</v>
      </c>
      <c r="D76" s="94">
        <v>7420</v>
      </c>
      <c r="E76" s="95">
        <v>19.05</v>
      </c>
      <c r="F76" s="96">
        <f t="shared" si="14"/>
        <v>141351</v>
      </c>
    </row>
    <row r="77" spans="1:6" ht="34.200000000000003">
      <c r="A77" s="92" t="s">
        <v>139</v>
      </c>
      <c r="B77" s="98" t="s">
        <v>223</v>
      </c>
      <c r="C77" s="93" t="s">
        <v>184</v>
      </c>
      <c r="D77" s="94">
        <v>49460</v>
      </c>
      <c r="E77" s="95">
        <v>0.66</v>
      </c>
      <c r="F77" s="96">
        <f t="shared" si="14"/>
        <v>32643.599999999999</v>
      </c>
    </row>
    <row r="78" spans="1:6" ht="31.2">
      <c r="A78" s="101" t="s">
        <v>117</v>
      </c>
      <c r="B78" s="98" t="s">
        <v>122</v>
      </c>
      <c r="C78" s="93"/>
      <c r="D78" s="94"/>
      <c r="E78" s="95"/>
      <c r="F78" s="96"/>
    </row>
    <row r="79" spans="1:6" ht="15.6">
      <c r="A79" s="101" t="s">
        <v>140</v>
      </c>
      <c r="B79" s="98" t="s">
        <v>236</v>
      </c>
      <c r="C79" s="93" t="s">
        <v>183</v>
      </c>
      <c r="D79" s="94">
        <v>3435</v>
      </c>
      <c r="E79" s="95">
        <v>15.05</v>
      </c>
      <c r="F79" s="96">
        <f t="shared" ref="F79:F84" si="15">+ROUND(E79*D79,2)</f>
        <v>51696.75</v>
      </c>
    </row>
    <row r="80" spans="1:6" ht="18.600000000000001">
      <c r="A80" s="101" t="s">
        <v>141</v>
      </c>
      <c r="B80" s="98" t="s">
        <v>230</v>
      </c>
      <c r="C80" s="93" t="s">
        <v>184</v>
      </c>
      <c r="D80" s="94">
        <v>17170</v>
      </c>
      <c r="E80" s="95">
        <v>1.71</v>
      </c>
      <c r="F80" s="96">
        <f t="shared" si="15"/>
        <v>29360.7</v>
      </c>
    </row>
    <row r="81" spans="1:6" ht="15.6">
      <c r="A81" s="101" t="s">
        <v>142</v>
      </c>
      <c r="B81" s="98" t="s">
        <v>237</v>
      </c>
      <c r="C81" s="93" t="s">
        <v>184</v>
      </c>
      <c r="D81" s="94">
        <v>17170</v>
      </c>
      <c r="E81" s="95">
        <v>8.58</v>
      </c>
      <c r="F81" s="96">
        <f t="shared" si="15"/>
        <v>147318.6</v>
      </c>
    </row>
    <row r="82" spans="1:6" ht="18.600000000000001">
      <c r="A82" s="101" t="s">
        <v>143</v>
      </c>
      <c r="B82" s="98" t="s">
        <v>231</v>
      </c>
      <c r="C82" s="93" t="s">
        <v>184</v>
      </c>
      <c r="D82" s="94">
        <v>17170</v>
      </c>
      <c r="E82" s="95">
        <v>4.37</v>
      </c>
      <c r="F82" s="96">
        <f t="shared" si="15"/>
        <v>75032.899999999994</v>
      </c>
    </row>
    <row r="83" spans="1:6" ht="15.6">
      <c r="A83" s="101" t="s">
        <v>144</v>
      </c>
      <c r="B83" s="98" t="s">
        <v>232</v>
      </c>
      <c r="C83" s="93" t="s">
        <v>183</v>
      </c>
      <c r="D83" s="94">
        <v>6870</v>
      </c>
      <c r="E83" s="95">
        <v>11.91</v>
      </c>
      <c r="F83" s="96">
        <f t="shared" si="15"/>
        <v>81821.7</v>
      </c>
    </row>
    <row r="84" spans="1:6" ht="46.8">
      <c r="A84" s="102" t="s">
        <v>118</v>
      </c>
      <c r="B84" s="98" t="s">
        <v>123</v>
      </c>
      <c r="C84" s="93" t="s">
        <v>183</v>
      </c>
      <c r="D84" s="94">
        <v>275</v>
      </c>
      <c r="E84" s="95">
        <v>16.61</v>
      </c>
      <c r="F84" s="96">
        <f t="shared" si="15"/>
        <v>4567.75</v>
      </c>
    </row>
    <row r="85" spans="1:6" ht="15.6">
      <c r="A85" s="102" t="s">
        <v>145</v>
      </c>
      <c r="B85" s="98" t="s">
        <v>124</v>
      </c>
      <c r="C85" s="93"/>
      <c r="D85" s="94"/>
      <c r="E85" s="95"/>
      <c r="F85" s="96"/>
    </row>
    <row r="86" spans="1:6" ht="31.2">
      <c r="A86" s="102" t="s">
        <v>146</v>
      </c>
      <c r="B86" s="98" t="s">
        <v>226</v>
      </c>
      <c r="C86" s="93" t="s">
        <v>183</v>
      </c>
      <c r="D86" s="94">
        <v>580</v>
      </c>
      <c r="E86" s="95">
        <v>53</v>
      </c>
      <c r="F86" s="96">
        <f t="shared" ref="F86:F88" si="16">+ROUND(E86*D86,2)</f>
        <v>30740</v>
      </c>
    </row>
    <row r="87" spans="1:6" ht="31.2">
      <c r="A87" s="102" t="s">
        <v>147</v>
      </c>
      <c r="B87" s="98" t="s">
        <v>238</v>
      </c>
      <c r="C87" s="93" t="s">
        <v>183</v>
      </c>
      <c r="D87" s="94">
        <v>1815</v>
      </c>
      <c r="E87" s="95">
        <v>21.45</v>
      </c>
      <c r="F87" s="96">
        <f t="shared" si="16"/>
        <v>38931.75</v>
      </c>
    </row>
    <row r="88" spans="1:6" ht="46.8">
      <c r="A88" s="102" t="s">
        <v>148</v>
      </c>
      <c r="B88" s="98" t="s">
        <v>125</v>
      </c>
      <c r="C88" s="93" t="s">
        <v>184</v>
      </c>
      <c r="D88" s="94">
        <v>2600</v>
      </c>
      <c r="E88" s="95">
        <v>5.08</v>
      </c>
      <c r="F88" s="96">
        <f t="shared" si="16"/>
        <v>13208</v>
      </c>
    </row>
    <row r="89" spans="1:6" ht="15.6">
      <c r="A89" s="102" t="s">
        <v>150</v>
      </c>
      <c r="B89" s="98" t="s">
        <v>149</v>
      </c>
      <c r="C89" s="93"/>
      <c r="D89" s="94"/>
      <c r="E89" s="95"/>
      <c r="F89" s="96"/>
    </row>
    <row r="90" spans="1:6" ht="15.6">
      <c r="A90" s="102" t="s">
        <v>151</v>
      </c>
      <c r="B90" s="98" t="s">
        <v>239</v>
      </c>
      <c r="C90" s="93" t="s">
        <v>13</v>
      </c>
      <c r="D90" s="114">
        <v>1</v>
      </c>
      <c r="E90" s="95">
        <v>1652.4</v>
      </c>
      <c r="F90" s="96">
        <f t="shared" ref="F90:F93" si="17">+ROUND(E90*D90,2)</f>
        <v>1652.4</v>
      </c>
    </row>
    <row r="91" spans="1:6" ht="15.6">
      <c r="A91" s="102" t="s">
        <v>152</v>
      </c>
      <c r="B91" s="98" t="s">
        <v>191</v>
      </c>
      <c r="C91" s="93" t="s">
        <v>183</v>
      </c>
      <c r="D91" s="94">
        <v>7</v>
      </c>
      <c r="E91" s="95">
        <v>77.44</v>
      </c>
      <c r="F91" s="96">
        <f t="shared" si="17"/>
        <v>542.08000000000004</v>
      </c>
    </row>
    <row r="92" spans="1:6" ht="15.6">
      <c r="A92" s="102" t="s">
        <v>153</v>
      </c>
      <c r="B92" s="98" t="s">
        <v>240</v>
      </c>
      <c r="C92" s="93" t="s">
        <v>13</v>
      </c>
      <c r="D92" s="114">
        <v>2</v>
      </c>
      <c r="E92" s="95">
        <v>14.8</v>
      </c>
      <c r="F92" s="96">
        <f t="shared" si="17"/>
        <v>29.6</v>
      </c>
    </row>
    <row r="93" spans="1:6" ht="15.6">
      <c r="A93" s="102" t="s">
        <v>154</v>
      </c>
      <c r="B93" s="98" t="s">
        <v>155</v>
      </c>
      <c r="C93" s="93" t="s">
        <v>183</v>
      </c>
      <c r="D93" s="94">
        <v>50</v>
      </c>
      <c r="E93" s="95">
        <v>9.64</v>
      </c>
      <c r="F93" s="96">
        <f t="shared" si="17"/>
        <v>482</v>
      </c>
    </row>
    <row r="94" spans="1:6" ht="23.25" customHeight="1" thickBot="1">
      <c r="A94" s="102"/>
      <c r="B94" s="111" t="s">
        <v>156</v>
      </c>
      <c r="C94" s="93"/>
      <c r="D94" s="94"/>
      <c r="E94" s="95"/>
      <c r="F94" s="96">
        <f>+SUM(F54:F93)</f>
        <v>2172294.4300000002</v>
      </c>
    </row>
    <row r="95" spans="1:6" ht="16.2" thickBot="1">
      <c r="A95" s="104"/>
      <c r="B95" s="105" t="s">
        <v>14</v>
      </c>
      <c r="C95" s="106"/>
      <c r="D95" s="107"/>
      <c r="E95" s="108"/>
      <c r="F95" s="146">
        <f>+F94+F52+F13</f>
        <v>3634625.74</v>
      </c>
    </row>
    <row r="96" spans="1:6" ht="16.2" thickBot="1">
      <c r="A96" s="104"/>
      <c r="B96" s="105" t="s">
        <v>15</v>
      </c>
      <c r="C96" s="106"/>
      <c r="D96" s="107"/>
      <c r="E96" s="108"/>
      <c r="F96" s="109">
        <f>+F95</f>
        <v>3634625.74</v>
      </c>
    </row>
    <row r="97" spans="1:6" ht="16.2" thickBot="1">
      <c r="A97" s="104"/>
      <c r="B97" s="136" t="s">
        <v>16</v>
      </c>
      <c r="C97" s="137"/>
      <c r="D97" s="138"/>
      <c r="E97" s="137"/>
      <c r="F97" s="139">
        <f>+ROUND(F96*0.21,2)</f>
        <v>763271.41</v>
      </c>
    </row>
    <row r="98" spans="1:6" ht="16.2" thickBot="1">
      <c r="A98" s="110"/>
      <c r="B98" s="140" t="s">
        <v>17</v>
      </c>
      <c r="C98" s="141"/>
      <c r="D98" s="142"/>
      <c r="E98" s="141"/>
      <c r="F98" s="143">
        <f>+F97+F96</f>
        <v>4397897.1500000004</v>
      </c>
    </row>
    <row r="100" spans="1:6">
      <c r="B100" s="99" t="s">
        <v>56</v>
      </c>
    </row>
    <row r="101" spans="1:6">
      <c r="B101" s="113" t="s">
        <v>57</v>
      </c>
    </row>
    <row r="102" spans="1:6">
      <c r="B102" s="113" t="s">
        <v>158</v>
      </c>
    </row>
    <row r="103" spans="1:6">
      <c r="B103" s="113" t="s">
        <v>159</v>
      </c>
    </row>
    <row r="104" spans="1:6" ht="30" customHeight="1">
      <c r="B104" s="168" t="s">
        <v>179</v>
      </c>
      <c r="C104" s="169"/>
      <c r="D104" s="169"/>
      <c r="E104" s="169"/>
      <c r="F104" s="169"/>
    </row>
    <row r="105" spans="1:6">
      <c r="B105" s="169"/>
      <c r="C105" s="169"/>
      <c r="D105" s="169"/>
      <c r="E105" s="169"/>
      <c r="F105" s="169"/>
    </row>
  </sheetData>
  <mergeCells count="13">
    <mergeCell ref="B104:F105"/>
    <mergeCell ref="A6:A7"/>
    <mergeCell ref="B6:B7"/>
    <mergeCell ref="C6:C7"/>
    <mergeCell ref="D6:F6"/>
    <mergeCell ref="A8:F8"/>
    <mergeCell ref="A5:B5"/>
    <mergeCell ref="C5:F5"/>
    <mergeCell ref="A1:B1"/>
    <mergeCell ref="C1:F1"/>
    <mergeCell ref="A2:B2"/>
    <mergeCell ref="A3:B3"/>
    <mergeCell ref="A4:B4"/>
  </mergeCells>
  <phoneticPr fontId="28" type="noConversion"/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21ADCB-8283-4BA8-9378-EF44F1C191AC}">
  <dimension ref="A1:H40"/>
  <sheetViews>
    <sheetView topLeftCell="A22" workbookViewId="0">
      <selection activeCell="E33" sqref="E33"/>
    </sheetView>
  </sheetViews>
  <sheetFormatPr defaultRowHeight="14.4"/>
  <cols>
    <col min="1" max="1" width="8.44140625" style="49" customWidth="1"/>
    <col min="2" max="2" width="44.33203125" style="71" customWidth="1"/>
    <col min="3" max="3" width="9.6640625" customWidth="1"/>
    <col min="4" max="4" width="10.6640625" style="68" customWidth="1"/>
    <col min="5" max="5" width="15" customWidth="1"/>
    <col min="6" max="6" width="17.6640625" customWidth="1"/>
    <col min="7" max="7" width="19.88671875" customWidth="1"/>
    <col min="257" max="257" width="8.44140625" customWidth="1"/>
    <col min="258" max="258" width="42.5546875" customWidth="1"/>
    <col min="260" max="260" width="10.6640625" customWidth="1"/>
    <col min="261" max="261" width="15" customWidth="1"/>
    <col min="262" max="262" width="17.6640625" customWidth="1"/>
    <col min="513" max="513" width="8.44140625" customWidth="1"/>
    <col min="514" max="514" width="42.5546875" customWidth="1"/>
    <col min="516" max="516" width="10.6640625" customWidth="1"/>
    <col min="517" max="517" width="15" customWidth="1"/>
    <col min="518" max="518" width="17.6640625" customWidth="1"/>
    <col min="769" max="769" width="8.44140625" customWidth="1"/>
    <col min="770" max="770" width="42.5546875" customWidth="1"/>
    <col min="772" max="772" width="10.6640625" customWidth="1"/>
    <col min="773" max="773" width="15" customWidth="1"/>
    <col min="774" max="774" width="17.6640625" customWidth="1"/>
    <col min="1025" max="1025" width="8.44140625" customWidth="1"/>
    <col min="1026" max="1026" width="42.5546875" customWidth="1"/>
    <col min="1028" max="1028" width="10.6640625" customWidth="1"/>
    <col min="1029" max="1029" width="15" customWidth="1"/>
    <col min="1030" max="1030" width="17.6640625" customWidth="1"/>
    <col min="1281" max="1281" width="8.44140625" customWidth="1"/>
    <col min="1282" max="1282" width="42.5546875" customWidth="1"/>
    <col min="1284" max="1284" width="10.6640625" customWidth="1"/>
    <col min="1285" max="1285" width="15" customWidth="1"/>
    <col min="1286" max="1286" width="17.6640625" customWidth="1"/>
    <col min="1537" max="1537" width="8.44140625" customWidth="1"/>
    <col min="1538" max="1538" width="42.5546875" customWidth="1"/>
    <col min="1540" max="1540" width="10.6640625" customWidth="1"/>
    <col min="1541" max="1541" width="15" customWidth="1"/>
    <col min="1542" max="1542" width="17.6640625" customWidth="1"/>
    <col min="1793" max="1793" width="8.44140625" customWidth="1"/>
    <col min="1794" max="1794" width="42.5546875" customWidth="1"/>
    <col min="1796" max="1796" width="10.6640625" customWidth="1"/>
    <col min="1797" max="1797" width="15" customWidth="1"/>
    <col min="1798" max="1798" width="17.6640625" customWidth="1"/>
    <col min="2049" max="2049" width="8.44140625" customWidth="1"/>
    <col min="2050" max="2050" width="42.5546875" customWidth="1"/>
    <col min="2052" max="2052" width="10.6640625" customWidth="1"/>
    <col min="2053" max="2053" width="15" customWidth="1"/>
    <col min="2054" max="2054" width="17.6640625" customWidth="1"/>
    <col min="2305" max="2305" width="8.44140625" customWidth="1"/>
    <col min="2306" max="2306" width="42.5546875" customWidth="1"/>
    <col min="2308" max="2308" width="10.6640625" customWidth="1"/>
    <col min="2309" max="2309" width="15" customWidth="1"/>
    <col min="2310" max="2310" width="17.6640625" customWidth="1"/>
    <col min="2561" max="2561" width="8.44140625" customWidth="1"/>
    <col min="2562" max="2562" width="42.5546875" customWidth="1"/>
    <col min="2564" max="2564" width="10.6640625" customWidth="1"/>
    <col min="2565" max="2565" width="15" customWidth="1"/>
    <col min="2566" max="2566" width="17.6640625" customWidth="1"/>
    <col min="2817" max="2817" width="8.44140625" customWidth="1"/>
    <col min="2818" max="2818" width="42.5546875" customWidth="1"/>
    <col min="2820" max="2820" width="10.6640625" customWidth="1"/>
    <col min="2821" max="2821" width="15" customWidth="1"/>
    <col min="2822" max="2822" width="17.6640625" customWidth="1"/>
    <col min="3073" max="3073" width="8.44140625" customWidth="1"/>
    <col min="3074" max="3074" width="42.5546875" customWidth="1"/>
    <col min="3076" max="3076" width="10.6640625" customWidth="1"/>
    <col min="3077" max="3077" width="15" customWidth="1"/>
    <col min="3078" max="3078" width="17.6640625" customWidth="1"/>
    <col min="3329" max="3329" width="8.44140625" customWidth="1"/>
    <col min="3330" max="3330" width="42.5546875" customWidth="1"/>
    <col min="3332" max="3332" width="10.6640625" customWidth="1"/>
    <col min="3333" max="3333" width="15" customWidth="1"/>
    <col min="3334" max="3334" width="17.6640625" customWidth="1"/>
    <col min="3585" max="3585" width="8.44140625" customWidth="1"/>
    <col min="3586" max="3586" width="42.5546875" customWidth="1"/>
    <col min="3588" max="3588" width="10.6640625" customWidth="1"/>
    <col min="3589" max="3589" width="15" customWidth="1"/>
    <col min="3590" max="3590" width="17.6640625" customWidth="1"/>
    <col min="3841" max="3841" width="8.44140625" customWidth="1"/>
    <col min="3842" max="3842" width="42.5546875" customWidth="1"/>
    <col min="3844" max="3844" width="10.6640625" customWidth="1"/>
    <col min="3845" max="3845" width="15" customWidth="1"/>
    <col min="3846" max="3846" width="17.6640625" customWidth="1"/>
    <col min="4097" max="4097" width="8.44140625" customWidth="1"/>
    <col min="4098" max="4098" width="42.5546875" customWidth="1"/>
    <col min="4100" max="4100" width="10.6640625" customWidth="1"/>
    <col min="4101" max="4101" width="15" customWidth="1"/>
    <col min="4102" max="4102" width="17.6640625" customWidth="1"/>
    <col min="4353" max="4353" width="8.44140625" customWidth="1"/>
    <col min="4354" max="4354" width="42.5546875" customWidth="1"/>
    <col min="4356" max="4356" width="10.6640625" customWidth="1"/>
    <col min="4357" max="4357" width="15" customWidth="1"/>
    <col min="4358" max="4358" width="17.6640625" customWidth="1"/>
    <col min="4609" max="4609" width="8.44140625" customWidth="1"/>
    <col min="4610" max="4610" width="42.5546875" customWidth="1"/>
    <col min="4612" max="4612" width="10.6640625" customWidth="1"/>
    <col min="4613" max="4613" width="15" customWidth="1"/>
    <col min="4614" max="4614" width="17.6640625" customWidth="1"/>
    <col min="4865" max="4865" width="8.44140625" customWidth="1"/>
    <col min="4866" max="4866" width="42.5546875" customWidth="1"/>
    <col min="4868" max="4868" width="10.6640625" customWidth="1"/>
    <col min="4869" max="4869" width="15" customWidth="1"/>
    <col min="4870" max="4870" width="17.6640625" customWidth="1"/>
    <col min="5121" max="5121" width="8.44140625" customWidth="1"/>
    <col min="5122" max="5122" width="42.5546875" customWidth="1"/>
    <col min="5124" max="5124" width="10.6640625" customWidth="1"/>
    <col min="5125" max="5125" width="15" customWidth="1"/>
    <col min="5126" max="5126" width="17.6640625" customWidth="1"/>
    <col min="5377" max="5377" width="8.44140625" customWidth="1"/>
    <col min="5378" max="5378" width="42.5546875" customWidth="1"/>
    <col min="5380" max="5380" width="10.6640625" customWidth="1"/>
    <col min="5381" max="5381" width="15" customWidth="1"/>
    <col min="5382" max="5382" width="17.6640625" customWidth="1"/>
    <col min="5633" max="5633" width="8.44140625" customWidth="1"/>
    <col min="5634" max="5634" width="42.5546875" customWidth="1"/>
    <col min="5636" max="5636" width="10.6640625" customWidth="1"/>
    <col min="5637" max="5637" width="15" customWidth="1"/>
    <col min="5638" max="5638" width="17.6640625" customWidth="1"/>
    <col min="5889" max="5889" width="8.44140625" customWidth="1"/>
    <col min="5890" max="5890" width="42.5546875" customWidth="1"/>
    <col min="5892" max="5892" width="10.6640625" customWidth="1"/>
    <col min="5893" max="5893" width="15" customWidth="1"/>
    <col min="5894" max="5894" width="17.6640625" customWidth="1"/>
    <col min="6145" max="6145" width="8.44140625" customWidth="1"/>
    <col min="6146" max="6146" width="42.5546875" customWidth="1"/>
    <col min="6148" max="6148" width="10.6640625" customWidth="1"/>
    <col min="6149" max="6149" width="15" customWidth="1"/>
    <col min="6150" max="6150" width="17.6640625" customWidth="1"/>
    <col min="6401" max="6401" width="8.44140625" customWidth="1"/>
    <col min="6402" max="6402" width="42.5546875" customWidth="1"/>
    <col min="6404" max="6404" width="10.6640625" customWidth="1"/>
    <col min="6405" max="6405" width="15" customWidth="1"/>
    <col min="6406" max="6406" width="17.6640625" customWidth="1"/>
    <col min="6657" max="6657" width="8.44140625" customWidth="1"/>
    <col min="6658" max="6658" width="42.5546875" customWidth="1"/>
    <col min="6660" max="6660" width="10.6640625" customWidth="1"/>
    <col min="6661" max="6661" width="15" customWidth="1"/>
    <col min="6662" max="6662" width="17.6640625" customWidth="1"/>
    <col min="6913" max="6913" width="8.44140625" customWidth="1"/>
    <col min="6914" max="6914" width="42.5546875" customWidth="1"/>
    <col min="6916" max="6916" width="10.6640625" customWidth="1"/>
    <col min="6917" max="6917" width="15" customWidth="1"/>
    <col min="6918" max="6918" width="17.6640625" customWidth="1"/>
    <col min="7169" max="7169" width="8.44140625" customWidth="1"/>
    <col min="7170" max="7170" width="42.5546875" customWidth="1"/>
    <col min="7172" max="7172" width="10.6640625" customWidth="1"/>
    <col min="7173" max="7173" width="15" customWidth="1"/>
    <col min="7174" max="7174" width="17.6640625" customWidth="1"/>
    <col min="7425" max="7425" width="8.44140625" customWidth="1"/>
    <col min="7426" max="7426" width="42.5546875" customWidth="1"/>
    <col min="7428" max="7428" width="10.6640625" customWidth="1"/>
    <col min="7429" max="7429" width="15" customWidth="1"/>
    <col min="7430" max="7430" width="17.6640625" customWidth="1"/>
    <col min="7681" max="7681" width="8.44140625" customWidth="1"/>
    <col min="7682" max="7682" width="42.5546875" customWidth="1"/>
    <col min="7684" max="7684" width="10.6640625" customWidth="1"/>
    <col min="7685" max="7685" width="15" customWidth="1"/>
    <col min="7686" max="7686" width="17.6640625" customWidth="1"/>
    <col min="7937" max="7937" width="8.44140625" customWidth="1"/>
    <col min="7938" max="7938" width="42.5546875" customWidth="1"/>
    <col min="7940" max="7940" width="10.6640625" customWidth="1"/>
    <col min="7941" max="7941" width="15" customWidth="1"/>
    <col min="7942" max="7942" width="17.6640625" customWidth="1"/>
    <col min="8193" max="8193" width="8.44140625" customWidth="1"/>
    <col min="8194" max="8194" width="42.5546875" customWidth="1"/>
    <col min="8196" max="8196" width="10.6640625" customWidth="1"/>
    <col min="8197" max="8197" width="15" customWidth="1"/>
    <col min="8198" max="8198" width="17.6640625" customWidth="1"/>
    <col min="8449" max="8449" width="8.44140625" customWidth="1"/>
    <col min="8450" max="8450" width="42.5546875" customWidth="1"/>
    <col min="8452" max="8452" width="10.6640625" customWidth="1"/>
    <col min="8453" max="8453" width="15" customWidth="1"/>
    <col min="8454" max="8454" width="17.6640625" customWidth="1"/>
    <col min="8705" max="8705" width="8.44140625" customWidth="1"/>
    <col min="8706" max="8706" width="42.5546875" customWidth="1"/>
    <col min="8708" max="8708" width="10.6640625" customWidth="1"/>
    <col min="8709" max="8709" width="15" customWidth="1"/>
    <col min="8710" max="8710" width="17.6640625" customWidth="1"/>
    <col min="8961" max="8961" width="8.44140625" customWidth="1"/>
    <col min="8962" max="8962" width="42.5546875" customWidth="1"/>
    <col min="8964" max="8964" width="10.6640625" customWidth="1"/>
    <col min="8965" max="8965" width="15" customWidth="1"/>
    <col min="8966" max="8966" width="17.6640625" customWidth="1"/>
    <col min="9217" max="9217" width="8.44140625" customWidth="1"/>
    <col min="9218" max="9218" width="42.5546875" customWidth="1"/>
    <col min="9220" max="9220" width="10.6640625" customWidth="1"/>
    <col min="9221" max="9221" width="15" customWidth="1"/>
    <col min="9222" max="9222" width="17.6640625" customWidth="1"/>
    <col min="9473" max="9473" width="8.44140625" customWidth="1"/>
    <col min="9474" max="9474" width="42.5546875" customWidth="1"/>
    <col min="9476" max="9476" width="10.6640625" customWidth="1"/>
    <col min="9477" max="9477" width="15" customWidth="1"/>
    <col min="9478" max="9478" width="17.6640625" customWidth="1"/>
    <col min="9729" max="9729" width="8.44140625" customWidth="1"/>
    <col min="9730" max="9730" width="42.5546875" customWidth="1"/>
    <col min="9732" max="9732" width="10.6640625" customWidth="1"/>
    <col min="9733" max="9733" width="15" customWidth="1"/>
    <col min="9734" max="9734" width="17.6640625" customWidth="1"/>
    <col min="9985" max="9985" width="8.44140625" customWidth="1"/>
    <col min="9986" max="9986" width="42.5546875" customWidth="1"/>
    <col min="9988" max="9988" width="10.6640625" customWidth="1"/>
    <col min="9989" max="9989" width="15" customWidth="1"/>
    <col min="9990" max="9990" width="17.6640625" customWidth="1"/>
    <col min="10241" max="10241" width="8.44140625" customWidth="1"/>
    <col min="10242" max="10242" width="42.5546875" customWidth="1"/>
    <col min="10244" max="10244" width="10.6640625" customWidth="1"/>
    <col min="10245" max="10245" width="15" customWidth="1"/>
    <col min="10246" max="10246" width="17.6640625" customWidth="1"/>
    <col min="10497" max="10497" width="8.44140625" customWidth="1"/>
    <col min="10498" max="10498" width="42.5546875" customWidth="1"/>
    <col min="10500" max="10500" width="10.6640625" customWidth="1"/>
    <col min="10501" max="10501" width="15" customWidth="1"/>
    <col min="10502" max="10502" width="17.6640625" customWidth="1"/>
    <col min="10753" max="10753" width="8.44140625" customWidth="1"/>
    <col min="10754" max="10754" width="42.5546875" customWidth="1"/>
    <col min="10756" max="10756" width="10.6640625" customWidth="1"/>
    <col min="10757" max="10757" width="15" customWidth="1"/>
    <col min="10758" max="10758" width="17.6640625" customWidth="1"/>
    <col min="11009" max="11009" width="8.44140625" customWidth="1"/>
    <col min="11010" max="11010" width="42.5546875" customWidth="1"/>
    <col min="11012" max="11012" width="10.6640625" customWidth="1"/>
    <col min="11013" max="11013" width="15" customWidth="1"/>
    <col min="11014" max="11014" width="17.6640625" customWidth="1"/>
    <col min="11265" max="11265" width="8.44140625" customWidth="1"/>
    <col min="11266" max="11266" width="42.5546875" customWidth="1"/>
    <col min="11268" max="11268" width="10.6640625" customWidth="1"/>
    <col min="11269" max="11269" width="15" customWidth="1"/>
    <col min="11270" max="11270" width="17.6640625" customWidth="1"/>
    <col min="11521" max="11521" width="8.44140625" customWidth="1"/>
    <col min="11522" max="11522" width="42.5546875" customWidth="1"/>
    <col min="11524" max="11524" width="10.6640625" customWidth="1"/>
    <col min="11525" max="11525" width="15" customWidth="1"/>
    <col min="11526" max="11526" width="17.6640625" customWidth="1"/>
    <col min="11777" max="11777" width="8.44140625" customWidth="1"/>
    <col min="11778" max="11778" width="42.5546875" customWidth="1"/>
    <col min="11780" max="11780" width="10.6640625" customWidth="1"/>
    <col min="11781" max="11781" width="15" customWidth="1"/>
    <col min="11782" max="11782" width="17.6640625" customWidth="1"/>
    <col min="12033" max="12033" width="8.44140625" customWidth="1"/>
    <col min="12034" max="12034" width="42.5546875" customWidth="1"/>
    <col min="12036" max="12036" width="10.6640625" customWidth="1"/>
    <col min="12037" max="12037" width="15" customWidth="1"/>
    <col min="12038" max="12038" width="17.6640625" customWidth="1"/>
    <col min="12289" max="12289" width="8.44140625" customWidth="1"/>
    <col min="12290" max="12290" width="42.5546875" customWidth="1"/>
    <col min="12292" max="12292" width="10.6640625" customWidth="1"/>
    <col min="12293" max="12293" width="15" customWidth="1"/>
    <col min="12294" max="12294" width="17.6640625" customWidth="1"/>
    <col min="12545" max="12545" width="8.44140625" customWidth="1"/>
    <col min="12546" max="12546" width="42.5546875" customWidth="1"/>
    <col min="12548" max="12548" width="10.6640625" customWidth="1"/>
    <col min="12549" max="12549" width="15" customWidth="1"/>
    <col min="12550" max="12550" width="17.6640625" customWidth="1"/>
    <col min="12801" max="12801" width="8.44140625" customWidth="1"/>
    <col min="12802" max="12802" width="42.5546875" customWidth="1"/>
    <col min="12804" max="12804" width="10.6640625" customWidth="1"/>
    <col min="12805" max="12805" width="15" customWidth="1"/>
    <col min="12806" max="12806" width="17.6640625" customWidth="1"/>
    <col min="13057" max="13057" width="8.44140625" customWidth="1"/>
    <col min="13058" max="13058" width="42.5546875" customWidth="1"/>
    <col min="13060" max="13060" width="10.6640625" customWidth="1"/>
    <col min="13061" max="13061" width="15" customWidth="1"/>
    <col min="13062" max="13062" width="17.6640625" customWidth="1"/>
    <col min="13313" max="13313" width="8.44140625" customWidth="1"/>
    <col min="13314" max="13314" width="42.5546875" customWidth="1"/>
    <col min="13316" max="13316" width="10.6640625" customWidth="1"/>
    <col min="13317" max="13317" width="15" customWidth="1"/>
    <col min="13318" max="13318" width="17.6640625" customWidth="1"/>
    <col min="13569" max="13569" width="8.44140625" customWidth="1"/>
    <col min="13570" max="13570" width="42.5546875" customWidth="1"/>
    <col min="13572" max="13572" width="10.6640625" customWidth="1"/>
    <col min="13573" max="13573" width="15" customWidth="1"/>
    <col min="13574" max="13574" width="17.6640625" customWidth="1"/>
    <col min="13825" max="13825" width="8.44140625" customWidth="1"/>
    <col min="13826" max="13826" width="42.5546875" customWidth="1"/>
    <col min="13828" max="13828" width="10.6640625" customWidth="1"/>
    <col min="13829" max="13829" width="15" customWidth="1"/>
    <col min="13830" max="13830" width="17.6640625" customWidth="1"/>
    <col min="14081" max="14081" width="8.44140625" customWidth="1"/>
    <col min="14082" max="14082" width="42.5546875" customWidth="1"/>
    <col min="14084" max="14084" width="10.6640625" customWidth="1"/>
    <col min="14085" max="14085" width="15" customWidth="1"/>
    <col min="14086" max="14086" width="17.6640625" customWidth="1"/>
    <col min="14337" max="14337" width="8.44140625" customWidth="1"/>
    <col min="14338" max="14338" width="42.5546875" customWidth="1"/>
    <col min="14340" max="14340" width="10.6640625" customWidth="1"/>
    <col min="14341" max="14341" width="15" customWidth="1"/>
    <col min="14342" max="14342" width="17.6640625" customWidth="1"/>
    <col min="14593" max="14593" width="8.44140625" customWidth="1"/>
    <col min="14594" max="14594" width="42.5546875" customWidth="1"/>
    <col min="14596" max="14596" width="10.6640625" customWidth="1"/>
    <col min="14597" max="14597" width="15" customWidth="1"/>
    <col min="14598" max="14598" width="17.6640625" customWidth="1"/>
    <col min="14849" max="14849" width="8.44140625" customWidth="1"/>
    <col min="14850" max="14850" width="42.5546875" customWidth="1"/>
    <col min="14852" max="14852" width="10.6640625" customWidth="1"/>
    <col min="14853" max="14853" width="15" customWidth="1"/>
    <col min="14854" max="14854" width="17.6640625" customWidth="1"/>
    <col min="15105" max="15105" width="8.44140625" customWidth="1"/>
    <col min="15106" max="15106" width="42.5546875" customWidth="1"/>
    <col min="15108" max="15108" width="10.6640625" customWidth="1"/>
    <col min="15109" max="15109" width="15" customWidth="1"/>
    <col min="15110" max="15110" width="17.6640625" customWidth="1"/>
    <col min="15361" max="15361" width="8.44140625" customWidth="1"/>
    <col min="15362" max="15362" width="42.5546875" customWidth="1"/>
    <col min="15364" max="15364" width="10.6640625" customWidth="1"/>
    <col min="15365" max="15365" width="15" customWidth="1"/>
    <col min="15366" max="15366" width="17.6640625" customWidth="1"/>
    <col min="15617" max="15617" width="8.44140625" customWidth="1"/>
    <col min="15618" max="15618" width="42.5546875" customWidth="1"/>
    <col min="15620" max="15620" width="10.6640625" customWidth="1"/>
    <col min="15621" max="15621" width="15" customWidth="1"/>
    <col min="15622" max="15622" width="17.6640625" customWidth="1"/>
    <col min="15873" max="15873" width="8.44140625" customWidth="1"/>
    <col min="15874" max="15874" width="42.5546875" customWidth="1"/>
    <col min="15876" max="15876" width="10.6640625" customWidth="1"/>
    <col min="15877" max="15877" width="15" customWidth="1"/>
    <col min="15878" max="15878" width="17.6640625" customWidth="1"/>
    <col min="16129" max="16129" width="8.44140625" customWidth="1"/>
    <col min="16130" max="16130" width="42.5546875" customWidth="1"/>
    <col min="16132" max="16132" width="10.6640625" customWidth="1"/>
    <col min="16133" max="16133" width="15" customWidth="1"/>
    <col min="16134" max="16134" width="17.6640625" customWidth="1"/>
  </cols>
  <sheetData>
    <row r="1" spans="1:8" ht="61.5" customHeight="1">
      <c r="A1" s="164" t="s">
        <v>28</v>
      </c>
      <c r="B1" s="164"/>
      <c r="C1" s="175" t="s">
        <v>46</v>
      </c>
      <c r="D1" s="175"/>
      <c r="E1" s="175"/>
      <c r="F1" s="175"/>
    </row>
    <row r="2" spans="1:8">
      <c r="A2" s="167" t="s">
        <v>29</v>
      </c>
      <c r="B2" s="167"/>
      <c r="C2" s="1"/>
      <c r="D2" s="66"/>
      <c r="E2" s="1"/>
      <c r="F2" s="1"/>
    </row>
    <row r="3" spans="1:8">
      <c r="A3" s="164" t="s">
        <v>0</v>
      </c>
      <c r="B3" s="164"/>
      <c r="C3" s="1" t="s">
        <v>1</v>
      </c>
      <c r="D3" s="66"/>
      <c r="E3" s="1"/>
      <c r="F3" s="1"/>
    </row>
    <row r="4" spans="1:8">
      <c r="A4" s="164" t="s">
        <v>2</v>
      </c>
      <c r="B4" s="164"/>
      <c r="C4" s="3" t="s">
        <v>3</v>
      </c>
      <c r="D4" s="66"/>
      <c r="E4" s="1"/>
      <c r="F4" s="1"/>
    </row>
    <row r="5" spans="1:8" ht="18" thickBot="1">
      <c r="A5" s="162" t="s">
        <v>30</v>
      </c>
      <c r="B5" s="162"/>
      <c r="C5" s="163"/>
      <c r="D5" s="163"/>
      <c r="E5" s="163"/>
      <c r="F5" s="163"/>
      <c r="H5" s="55"/>
    </row>
    <row r="6" spans="1:8" ht="25.5" customHeight="1" thickBot="1">
      <c r="A6" s="170" t="s">
        <v>4</v>
      </c>
      <c r="B6" s="176" t="s">
        <v>5</v>
      </c>
      <c r="C6" s="172" t="s">
        <v>6</v>
      </c>
      <c r="D6" s="173" t="s">
        <v>7</v>
      </c>
      <c r="E6" s="173"/>
      <c r="F6" s="173"/>
    </row>
    <row r="7" spans="1:8" ht="33" customHeight="1" thickBot="1">
      <c r="A7" s="170"/>
      <c r="B7" s="176"/>
      <c r="C7" s="172"/>
      <c r="D7" s="67" t="s">
        <v>31</v>
      </c>
      <c r="E7" s="4" t="s">
        <v>8</v>
      </c>
      <c r="F7" s="5" t="s">
        <v>9</v>
      </c>
    </row>
    <row r="8" spans="1:8" ht="16.5" customHeight="1" thickBot="1">
      <c r="A8" s="174"/>
      <c r="B8" s="174"/>
      <c r="C8" s="174"/>
      <c r="D8" s="174"/>
      <c r="E8" s="174"/>
      <c r="F8" s="174"/>
    </row>
    <row r="9" spans="1:8">
      <c r="A9" s="6"/>
      <c r="B9" s="7"/>
      <c r="C9" s="8"/>
      <c r="D9" s="9"/>
      <c r="E9" s="89"/>
      <c r="F9" s="11"/>
    </row>
    <row r="10" spans="1:8" ht="39.75" customHeight="1">
      <c r="A10" s="12" t="s">
        <v>21</v>
      </c>
      <c r="B10" s="13" t="s">
        <v>199</v>
      </c>
      <c r="C10" s="85" t="s">
        <v>12</v>
      </c>
      <c r="D10" s="87">
        <v>138</v>
      </c>
      <c r="E10" s="148">
        <v>28.36</v>
      </c>
      <c r="F10" s="147">
        <f t="shared" ref="F10:F27" si="0">+ROUND(E10*D10,2)</f>
        <v>3913.68</v>
      </c>
      <c r="G10" s="84"/>
    </row>
    <row r="11" spans="1:8" ht="45.75" customHeight="1">
      <c r="A11" s="12" t="s">
        <v>22</v>
      </c>
      <c r="B11" s="19" t="s">
        <v>200</v>
      </c>
      <c r="C11" s="17" t="s">
        <v>12</v>
      </c>
      <c r="D11" s="87">
        <v>5</v>
      </c>
      <c r="E11" s="148">
        <v>55.67</v>
      </c>
      <c r="F11" s="88">
        <f t="shared" si="0"/>
        <v>278.35000000000002</v>
      </c>
    </row>
    <row r="12" spans="1:8" ht="45.75" customHeight="1">
      <c r="A12" s="128" t="s">
        <v>23</v>
      </c>
      <c r="B12" s="129" t="s">
        <v>201</v>
      </c>
      <c r="C12" s="130" t="s">
        <v>12</v>
      </c>
      <c r="D12" s="131">
        <v>143</v>
      </c>
      <c r="E12" s="149">
        <v>43.06</v>
      </c>
      <c r="F12" s="88">
        <f t="shared" si="0"/>
        <v>6157.58</v>
      </c>
    </row>
    <row r="13" spans="1:8" ht="30.75" customHeight="1">
      <c r="A13" s="122" t="s">
        <v>24</v>
      </c>
      <c r="B13" s="123" t="s">
        <v>202</v>
      </c>
      <c r="C13" s="135" t="s">
        <v>183</v>
      </c>
      <c r="D13" s="126">
        <v>7</v>
      </c>
      <c r="E13" s="148">
        <v>62</v>
      </c>
      <c r="F13" s="88">
        <f t="shared" si="0"/>
        <v>434</v>
      </c>
    </row>
    <row r="14" spans="1:8" ht="78" customHeight="1">
      <c r="A14" s="132" t="s">
        <v>32</v>
      </c>
      <c r="B14" s="18" t="s">
        <v>203</v>
      </c>
      <c r="C14" s="133" t="s">
        <v>13</v>
      </c>
      <c r="D14" s="134">
        <v>1</v>
      </c>
      <c r="E14" s="150">
        <v>3991.14</v>
      </c>
      <c r="F14" s="88">
        <f t="shared" si="0"/>
        <v>3991.14</v>
      </c>
    </row>
    <row r="15" spans="1:8" ht="78" customHeight="1">
      <c r="A15" s="12" t="s">
        <v>49</v>
      </c>
      <c r="B15" s="13" t="s">
        <v>204</v>
      </c>
      <c r="C15" s="17" t="s">
        <v>13</v>
      </c>
      <c r="D15" s="91">
        <v>1</v>
      </c>
      <c r="E15" s="90">
        <v>3991.14</v>
      </c>
      <c r="F15" s="88">
        <f t="shared" si="0"/>
        <v>3991.14</v>
      </c>
    </row>
    <row r="16" spans="1:8" ht="79.5" customHeight="1">
      <c r="A16" s="12" t="s">
        <v>50</v>
      </c>
      <c r="B16" s="13" t="s">
        <v>205</v>
      </c>
      <c r="C16" s="17" t="s">
        <v>13</v>
      </c>
      <c r="D16" s="91">
        <v>1</v>
      </c>
      <c r="E16" s="15">
        <v>3991.14</v>
      </c>
      <c r="F16" s="88">
        <f t="shared" si="0"/>
        <v>3991.14</v>
      </c>
    </row>
    <row r="17" spans="1:6" ht="63" customHeight="1">
      <c r="A17" s="12" t="s">
        <v>51</v>
      </c>
      <c r="B17" s="13" t="s">
        <v>207</v>
      </c>
      <c r="C17" s="17" t="s">
        <v>13</v>
      </c>
      <c r="D17" s="91">
        <v>1</v>
      </c>
      <c r="E17" s="15">
        <v>572.12</v>
      </c>
      <c r="F17" s="88">
        <f t="shared" si="0"/>
        <v>572.12</v>
      </c>
    </row>
    <row r="18" spans="1:6" ht="66">
      <c r="A18" s="12" t="s">
        <v>60</v>
      </c>
      <c r="B18" s="13" t="s">
        <v>206</v>
      </c>
      <c r="C18" s="17" t="s">
        <v>13</v>
      </c>
      <c r="D18" s="91">
        <v>1</v>
      </c>
      <c r="E18" s="15">
        <v>572.12</v>
      </c>
      <c r="F18" s="88">
        <f t="shared" si="0"/>
        <v>572.12</v>
      </c>
    </row>
    <row r="19" spans="1:6" ht="66">
      <c r="A19" s="12" t="s">
        <v>61</v>
      </c>
      <c r="B19" s="13" t="s">
        <v>208</v>
      </c>
      <c r="C19" s="17" t="s">
        <v>13</v>
      </c>
      <c r="D19" s="91">
        <v>1</v>
      </c>
      <c r="E19" s="15">
        <v>572.12</v>
      </c>
      <c r="F19" s="88">
        <f t="shared" si="0"/>
        <v>572.12</v>
      </c>
    </row>
    <row r="20" spans="1:6" ht="65.25" customHeight="1">
      <c r="A20" s="12" t="s">
        <v>62</v>
      </c>
      <c r="B20" s="19" t="s">
        <v>209</v>
      </c>
      <c r="C20" s="17" t="s">
        <v>13</v>
      </c>
      <c r="D20" s="91">
        <v>1</v>
      </c>
      <c r="E20" s="21">
        <v>572.12</v>
      </c>
      <c r="F20" s="88">
        <f t="shared" si="0"/>
        <v>572.12</v>
      </c>
    </row>
    <row r="21" spans="1:6" ht="90" customHeight="1">
      <c r="A21" s="12" t="s">
        <v>63</v>
      </c>
      <c r="B21" s="19" t="s">
        <v>210</v>
      </c>
      <c r="C21" s="17" t="s">
        <v>13</v>
      </c>
      <c r="D21" s="91">
        <v>1</v>
      </c>
      <c r="E21" s="21">
        <v>2048.09</v>
      </c>
      <c r="F21" s="88">
        <f t="shared" si="0"/>
        <v>2048.09</v>
      </c>
    </row>
    <row r="22" spans="1:6" ht="91.5" customHeight="1">
      <c r="A22" s="12" t="s">
        <v>64</v>
      </c>
      <c r="B22" s="19" t="s">
        <v>211</v>
      </c>
      <c r="C22" s="17" t="s">
        <v>13</v>
      </c>
      <c r="D22" s="91">
        <v>1</v>
      </c>
      <c r="E22" s="21">
        <v>2205.63</v>
      </c>
      <c r="F22" s="88">
        <f t="shared" si="0"/>
        <v>2205.63</v>
      </c>
    </row>
    <row r="23" spans="1:6" ht="89.25" customHeight="1">
      <c r="A23" s="12" t="s">
        <v>65</v>
      </c>
      <c r="B23" s="19" t="s">
        <v>212</v>
      </c>
      <c r="C23" s="17" t="s">
        <v>13</v>
      </c>
      <c r="D23" s="91">
        <v>1</v>
      </c>
      <c r="E23" s="21">
        <v>2205.63</v>
      </c>
      <c r="F23" s="88">
        <f t="shared" si="0"/>
        <v>2205.63</v>
      </c>
    </row>
    <row r="24" spans="1:6" ht="90.75" customHeight="1">
      <c r="A24" s="12" t="s">
        <v>69</v>
      </c>
      <c r="B24" s="19" t="s">
        <v>213</v>
      </c>
      <c r="C24" s="17" t="s">
        <v>13</v>
      </c>
      <c r="D24" s="20">
        <v>1</v>
      </c>
      <c r="E24" s="21">
        <v>2153.12</v>
      </c>
      <c r="F24" s="88">
        <f t="shared" si="0"/>
        <v>2153.12</v>
      </c>
    </row>
    <row r="25" spans="1:6" ht="26.25" customHeight="1">
      <c r="A25" s="12" t="s">
        <v>70</v>
      </c>
      <c r="B25" s="19" t="s">
        <v>214</v>
      </c>
      <c r="C25" s="23" t="s">
        <v>183</v>
      </c>
      <c r="D25" s="20">
        <v>5.4</v>
      </c>
      <c r="E25" s="21">
        <v>525.15</v>
      </c>
      <c r="F25" s="88">
        <f t="shared" si="0"/>
        <v>2835.81</v>
      </c>
    </row>
    <row r="26" spans="1:6" ht="27" customHeight="1">
      <c r="A26" s="12" t="s">
        <v>71</v>
      </c>
      <c r="B26" s="19" t="s">
        <v>66</v>
      </c>
      <c r="C26" s="23" t="s">
        <v>68</v>
      </c>
      <c r="D26" s="24">
        <v>5</v>
      </c>
      <c r="E26" s="21">
        <v>178.55</v>
      </c>
      <c r="F26" s="88">
        <f t="shared" si="0"/>
        <v>892.75</v>
      </c>
    </row>
    <row r="27" spans="1:6" ht="32.25" customHeight="1">
      <c r="A27" s="12" t="s">
        <v>169</v>
      </c>
      <c r="B27" s="19" t="s">
        <v>67</v>
      </c>
      <c r="C27" s="23" t="s">
        <v>68</v>
      </c>
      <c r="D27" s="24">
        <v>5</v>
      </c>
      <c r="E27" s="21">
        <v>227.24</v>
      </c>
      <c r="F27" s="88">
        <f t="shared" si="0"/>
        <v>1136.2</v>
      </c>
    </row>
    <row r="28" spans="1:6" ht="18.75" customHeight="1">
      <c r="A28" s="116" t="s">
        <v>170</v>
      </c>
      <c r="B28" s="19" t="s">
        <v>171</v>
      </c>
      <c r="C28" s="23"/>
      <c r="D28" s="24"/>
      <c r="E28" s="21"/>
      <c r="F28" s="22"/>
    </row>
    <row r="29" spans="1:6" ht="18.75" customHeight="1">
      <c r="A29" s="122" t="s">
        <v>172</v>
      </c>
      <c r="B29" s="123" t="s">
        <v>175</v>
      </c>
      <c r="C29" s="124" t="s">
        <v>184</v>
      </c>
      <c r="D29" s="151">
        <v>7.2</v>
      </c>
      <c r="E29" s="126">
        <v>2.65</v>
      </c>
      <c r="F29" s="88">
        <f t="shared" ref="F29:F31" si="1">+ROUND(E29*D29,2)</f>
        <v>19.079999999999998</v>
      </c>
    </row>
    <row r="30" spans="1:6" ht="18.75" customHeight="1">
      <c r="A30" s="122" t="s">
        <v>173</v>
      </c>
      <c r="B30" s="123" t="s">
        <v>176</v>
      </c>
      <c r="C30" s="124" t="s">
        <v>184</v>
      </c>
      <c r="D30" s="151">
        <v>7.2</v>
      </c>
      <c r="E30" s="126">
        <v>7.95</v>
      </c>
      <c r="F30" s="88">
        <f t="shared" si="1"/>
        <v>57.24</v>
      </c>
    </row>
    <row r="31" spans="1:6" ht="18.75" customHeight="1">
      <c r="A31" s="122" t="s">
        <v>174</v>
      </c>
      <c r="B31" s="123" t="s">
        <v>177</v>
      </c>
      <c r="C31" s="124" t="s">
        <v>184</v>
      </c>
      <c r="D31" s="125">
        <v>15</v>
      </c>
      <c r="E31" s="126">
        <v>21.45</v>
      </c>
      <c r="F31" s="88">
        <f t="shared" si="1"/>
        <v>321.75</v>
      </c>
    </row>
    <row r="32" spans="1:6" ht="16.2" thickBot="1">
      <c r="A32" s="117"/>
      <c r="B32" s="118" t="s">
        <v>14</v>
      </c>
      <c r="C32" s="119"/>
      <c r="D32" s="120"/>
      <c r="E32" s="121"/>
      <c r="F32" s="153">
        <f>+SUM(F10:F31)</f>
        <v>38920.80999999999</v>
      </c>
    </row>
    <row r="33" spans="1:6" ht="16.2" thickBot="1">
      <c r="A33" s="26"/>
      <c r="B33" s="27" t="s">
        <v>15</v>
      </c>
      <c r="C33" s="28"/>
      <c r="D33" s="29"/>
      <c r="E33" s="30"/>
      <c r="F33" s="32">
        <f>+F32</f>
        <v>38920.80999999999</v>
      </c>
    </row>
    <row r="34" spans="1:6" ht="16.2" thickBot="1">
      <c r="A34" s="26"/>
      <c r="B34" s="33" t="s">
        <v>16</v>
      </c>
      <c r="C34" s="34"/>
      <c r="D34" s="69"/>
      <c r="E34" s="34"/>
      <c r="F34" s="36">
        <f>+ROUND(F33*0.21,2)</f>
        <v>8173.37</v>
      </c>
    </row>
    <row r="35" spans="1:6" ht="16.2" thickBot="1">
      <c r="A35" s="37"/>
      <c r="B35" s="38" t="s">
        <v>17</v>
      </c>
      <c r="C35" s="39"/>
      <c r="D35" s="70"/>
      <c r="E35" s="39"/>
      <c r="F35" s="41">
        <f>+F34+F33</f>
        <v>47094.179999999993</v>
      </c>
    </row>
    <row r="37" spans="1:6" ht="19.5" customHeight="1">
      <c r="B37" s="127" t="s">
        <v>178</v>
      </c>
      <c r="C37" s="71"/>
      <c r="D37" s="71"/>
    </row>
    <row r="38" spans="1:6">
      <c r="B38" s="71" t="s">
        <v>57</v>
      </c>
    </row>
    <row r="39" spans="1:6">
      <c r="B39" s="71" t="s">
        <v>167</v>
      </c>
    </row>
    <row r="40" spans="1:6">
      <c r="B40" s="71" t="s">
        <v>168</v>
      </c>
    </row>
  </sheetData>
  <mergeCells count="12">
    <mergeCell ref="A6:A7"/>
    <mergeCell ref="B6:B7"/>
    <mergeCell ref="C6:C7"/>
    <mergeCell ref="D6:F6"/>
    <mergeCell ref="A8:F8"/>
    <mergeCell ref="A5:B5"/>
    <mergeCell ref="C5:F5"/>
    <mergeCell ref="A1:B1"/>
    <mergeCell ref="C1:F1"/>
    <mergeCell ref="A2:B2"/>
    <mergeCell ref="A3:B3"/>
    <mergeCell ref="A4:B4"/>
  </mergeCells>
  <phoneticPr fontId="28" type="noConversion"/>
  <pageMargins left="0.7" right="0.7" top="0.75" bottom="0.75" header="0.3" footer="0.3"/>
  <ignoredErrors>
    <ignoredError sqref="A11" numberStoredAsText="1"/>
  </ignoredErrors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E9E4D5-C209-44D9-9E45-10CBBFD7FA3D}">
  <dimension ref="A1:H23"/>
  <sheetViews>
    <sheetView topLeftCell="A13" workbookViewId="0">
      <selection activeCell="E15" sqref="E15"/>
    </sheetView>
  </sheetViews>
  <sheetFormatPr defaultRowHeight="14.4"/>
  <cols>
    <col min="1" max="1" width="8.44140625" style="49" customWidth="1"/>
    <col min="2" max="2" width="42.6640625" customWidth="1"/>
    <col min="4" max="4" width="9.44140625" style="73" customWidth="1"/>
    <col min="5" max="5" width="15" customWidth="1"/>
    <col min="6" max="6" width="17.6640625" customWidth="1"/>
    <col min="257" max="257" width="8.44140625" customWidth="1"/>
    <col min="258" max="258" width="39.6640625" customWidth="1"/>
    <col min="260" max="260" width="9.109375" customWidth="1"/>
    <col min="261" max="261" width="15" customWidth="1"/>
    <col min="262" max="262" width="17.6640625" customWidth="1"/>
    <col min="513" max="513" width="8.44140625" customWidth="1"/>
    <col min="514" max="514" width="39.6640625" customWidth="1"/>
    <col min="516" max="516" width="9.109375" customWidth="1"/>
    <col min="517" max="517" width="15" customWidth="1"/>
    <col min="518" max="518" width="17.6640625" customWidth="1"/>
    <col min="769" max="769" width="8.44140625" customWidth="1"/>
    <col min="770" max="770" width="39.6640625" customWidth="1"/>
    <col min="772" max="772" width="9.109375" customWidth="1"/>
    <col min="773" max="773" width="15" customWidth="1"/>
    <col min="774" max="774" width="17.6640625" customWidth="1"/>
    <col min="1025" max="1025" width="8.44140625" customWidth="1"/>
    <col min="1026" max="1026" width="39.6640625" customWidth="1"/>
    <col min="1028" max="1028" width="9.109375" customWidth="1"/>
    <col min="1029" max="1029" width="15" customWidth="1"/>
    <col min="1030" max="1030" width="17.6640625" customWidth="1"/>
    <col min="1281" max="1281" width="8.44140625" customWidth="1"/>
    <col min="1282" max="1282" width="39.6640625" customWidth="1"/>
    <col min="1284" max="1284" width="9.109375" customWidth="1"/>
    <col min="1285" max="1285" width="15" customWidth="1"/>
    <col min="1286" max="1286" width="17.6640625" customWidth="1"/>
    <col min="1537" max="1537" width="8.44140625" customWidth="1"/>
    <col min="1538" max="1538" width="39.6640625" customWidth="1"/>
    <col min="1540" max="1540" width="9.109375" customWidth="1"/>
    <col min="1541" max="1541" width="15" customWidth="1"/>
    <col min="1542" max="1542" width="17.6640625" customWidth="1"/>
    <col min="1793" max="1793" width="8.44140625" customWidth="1"/>
    <col min="1794" max="1794" width="39.6640625" customWidth="1"/>
    <col min="1796" max="1796" width="9.109375" customWidth="1"/>
    <col min="1797" max="1797" width="15" customWidth="1"/>
    <col min="1798" max="1798" width="17.6640625" customWidth="1"/>
    <col min="2049" max="2049" width="8.44140625" customWidth="1"/>
    <col min="2050" max="2050" width="39.6640625" customWidth="1"/>
    <col min="2052" max="2052" width="9.109375" customWidth="1"/>
    <col min="2053" max="2053" width="15" customWidth="1"/>
    <col min="2054" max="2054" width="17.6640625" customWidth="1"/>
    <col min="2305" max="2305" width="8.44140625" customWidth="1"/>
    <col min="2306" max="2306" width="39.6640625" customWidth="1"/>
    <col min="2308" max="2308" width="9.109375" customWidth="1"/>
    <col min="2309" max="2309" width="15" customWidth="1"/>
    <col min="2310" max="2310" width="17.6640625" customWidth="1"/>
    <col min="2561" max="2561" width="8.44140625" customWidth="1"/>
    <col min="2562" max="2562" width="39.6640625" customWidth="1"/>
    <col min="2564" max="2564" width="9.109375" customWidth="1"/>
    <col min="2565" max="2565" width="15" customWidth="1"/>
    <col min="2566" max="2566" width="17.6640625" customWidth="1"/>
    <col min="2817" max="2817" width="8.44140625" customWidth="1"/>
    <col min="2818" max="2818" width="39.6640625" customWidth="1"/>
    <col min="2820" max="2820" width="9.109375" customWidth="1"/>
    <col min="2821" max="2821" width="15" customWidth="1"/>
    <col min="2822" max="2822" width="17.6640625" customWidth="1"/>
    <col min="3073" max="3073" width="8.44140625" customWidth="1"/>
    <col min="3074" max="3074" width="39.6640625" customWidth="1"/>
    <col min="3076" max="3076" width="9.109375" customWidth="1"/>
    <col min="3077" max="3077" width="15" customWidth="1"/>
    <col min="3078" max="3078" width="17.6640625" customWidth="1"/>
    <col min="3329" max="3329" width="8.44140625" customWidth="1"/>
    <col min="3330" max="3330" width="39.6640625" customWidth="1"/>
    <col min="3332" max="3332" width="9.109375" customWidth="1"/>
    <col min="3333" max="3333" width="15" customWidth="1"/>
    <col min="3334" max="3334" width="17.6640625" customWidth="1"/>
    <col min="3585" max="3585" width="8.44140625" customWidth="1"/>
    <col min="3586" max="3586" width="39.6640625" customWidth="1"/>
    <col min="3588" max="3588" width="9.109375" customWidth="1"/>
    <col min="3589" max="3589" width="15" customWidth="1"/>
    <col min="3590" max="3590" width="17.6640625" customWidth="1"/>
    <col min="3841" max="3841" width="8.44140625" customWidth="1"/>
    <col min="3842" max="3842" width="39.6640625" customWidth="1"/>
    <col min="3844" max="3844" width="9.109375" customWidth="1"/>
    <col min="3845" max="3845" width="15" customWidth="1"/>
    <col min="3846" max="3846" width="17.6640625" customWidth="1"/>
    <col min="4097" max="4097" width="8.44140625" customWidth="1"/>
    <col min="4098" max="4098" width="39.6640625" customWidth="1"/>
    <col min="4100" max="4100" width="9.109375" customWidth="1"/>
    <col min="4101" max="4101" width="15" customWidth="1"/>
    <col min="4102" max="4102" width="17.6640625" customWidth="1"/>
    <col min="4353" max="4353" width="8.44140625" customWidth="1"/>
    <col min="4354" max="4354" width="39.6640625" customWidth="1"/>
    <col min="4356" max="4356" width="9.109375" customWidth="1"/>
    <col min="4357" max="4357" width="15" customWidth="1"/>
    <col min="4358" max="4358" width="17.6640625" customWidth="1"/>
    <col min="4609" max="4609" width="8.44140625" customWidth="1"/>
    <col min="4610" max="4610" width="39.6640625" customWidth="1"/>
    <col min="4612" max="4612" width="9.109375" customWidth="1"/>
    <col min="4613" max="4613" width="15" customWidth="1"/>
    <col min="4614" max="4614" width="17.6640625" customWidth="1"/>
    <col min="4865" max="4865" width="8.44140625" customWidth="1"/>
    <col min="4866" max="4866" width="39.6640625" customWidth="1"/>
    <col min="4868" max="4868" width="9.109375" customWidth="1"/>
    <col min="4869" max="4869" width="15" customWidth="1"/>
    <col min="4870" max="4870" width="17.6640625" customWidth="1"/>
    <col min="5121" max="5121" width="8.44140625" customWidth="1"/>
    <col min="5122" max="5122" width="39.6640625" customWidth="1"/>
    <col min="5124" max="5124" width="9.109375" customWidth="1"/>
    <col min="5125" max="5125" width="15" customWidth="1"/>
    <col min="5126" max="5126" width="17.6640625" customWidth="1"/>
    <col min="5377" max="5377" width="8.44140625" customWidth="1"/>
    <col min="5378" max="5378" width="39.6640625" customWidth="1"/>
    <col min="5380" max="5380" width="9.109375" customWidth="1"/>
    <col min="5381" max="5381" width="15" customWidth="1"/>
    <col min="5382" max="5382" width="17.6640625" customWidth="1"/>
    <col min="5633" max="5633" width="8.44140625" customWidth="1"/>
    <col min="5634" max="5634" width="39.6640625" customWidth="1"/>
    <col min="5636" max="5636" width="9.109375" customWidth="1"/>
    <col min="5637" max="5637" width="15" customWidth="1"/>
    <col min="5638" max="5638" width="17.6640625" customWidth="1"/>
    <col min="5889" max="5889" width="8.44140625" customWidth="1"/>
    <col min="5890" max="5890" width="39.6640625" customWidth="1"/>
    <col min="5892" max="5892" width="9.109375" customWidth="1"/>
    <col min="5893" max="5893" width="15" customWidth="1"/>
    <col min="5894" max="5894" width="17.6640625" customWidth="1"/>
    <col min="6145" max="6145" width="8.44140625" customWidth="1"/>
    <col min="6146" max="6146" width="39.6640625" customWidth="1"/>
    <col min="6148" max="6148" width="9.109375" customWidth="1"/>
    <col min="6149" max="6149" width="15" customWidth="1"/>
    <col min="6150" max="6150" width="17.6640625" customWidth="1"/>
    <col min="6401" max="6401" width="8.44140625" customWidth="1"/>
    <col min="6402" max="6402" width="39.6640625" customWidth="1"/>
    <col min="6404" max="6404" width="9.109375" customWidth="1"/>
    <col min="6405" max="6405" width="15" customWidth="1"/>
    <col min="6406" max="6406" width="17.6640625" customWidth="1"/>
    <col min="6657" max="6657" width="8.44140625" customWidth="1"/>
    <col min="6658" max="6658" width="39.6640625" customWidth="1"/>
    <col min="6660" max="6660" width="9.109375" customWidth="1"/>
    <col min="6661" max="6661" width="15" customWidth="1"/>
    <col min="6662" max="6662" width="17.6640625" customWidth="1"/>
    <col min="6913" max="6913" width="8.44140625" customWidth="1"/>
    <col min="6914" max="6914" width="39.6640625" customWidth="1"/>
    <col min="6916" max="6916" width="9.109375" customWidth="1"/>
    <col min="6917" max="6917" width="15" customWidth="1"/>
    <col min="6918" max="6918" width="17.6640625" customWidth="1"/>
    <col min="7169" max="7169" width="8.44140625" customWidth="1"/>
    <col min="7170" max="7170" width="39.6640625" customWidth="1"/>
    <col min="7172" max="7172" width="9.109375" customWidth="1"/>
    <col min="7173" max="7173" width="15" customWidth="1"/>
    <col min="7174" max="7174" width="17.6640625" customWidth="1"/>
    <col min="7425" max="7425" width="8.44140625" customWidth="1"/>
    <col min="7426" max="7426" width="39.6640625" customWidth="1"/>
    <col min="7428" max="7428" width="9.109375" customWidth="1"/>
    <col min="7429" max="7429" width="15" customWidth="1"/>
    <col min="7430" max="7430" width="17.6640625" customWidth="1"/>
    <col min="7681" max="7681" width="8.44140625" customWidth="1"/>
    <col min="7682" max="7682" width="39.6640625" customWidth="1"/>
    <col min="7684" max="7684" width="9.109375" customWidth="1"/>
    <col min="7685" max="7685" width="15" customWidth="1"/>
    <col min="7686" max="7686" width="17.6640625" customWidth="1"/>
    <col min="7937" max="7937" width="8.44140625" customWidth="1"/>
    <col min="7938" max="7938" width="39.6640625" customWidth="1"/>
    <col min="7940" max="7940" width="9.109375" customWidth="1"/>
    <col min="7941" max="7941" width="15" customWidth="1"/>
    <col min="7942" max="7942" width="17.6640625" customWidth="1"/>
    <col min="8193" max="8193" width="8.44140625" customWidth="1"/>
    <col min="8194" max="8194" width="39.6640625" customWidth="1"/>
    <col min="8196" max="8196" width="9.109375" customWidth="1"/>
    <col min="8197" max="8197" width="15" customWidth="1"/>
    <col min="8198" max="8198" width="17.6640625" customWidth="1"/>
    <col min="8449" max="8449" width="8.44140625" customWidth="1"/>
    <col min="8450" max="8450" width="39.6640625" customWidth="1"/>
    <col min="8452" max="8452" width="9.109375" customWidth="1"/>
    <col min="8453" max="8453" width="15" customWidth="1"/>
    <col min="8454" max="8454" width="17.6640625" customWidth="1"/>
    <col min="8705" max="8705" width="8.44140625" customWidth="1"/>
    <col min="8706" max="8706" width="39.6640625" customWidth="1"/>
    <col min="8708" max="8708" width="9.109375" customWidth="1"/>
    <col min="8709" max="8709" width="15" customWidth="1"/>
    <col min="8710" max="8710" width="17.6640625" customWidth="1"/>
    <col min="8961" max="8961" width="8.44140625" customWidth="1"/>
    <col min="8962" max="8962" width="39.6640625" customWidth="1"/>
    <col min="8964" max="8964" width="9.109375" customWidth="1"/>
    <col min="8965" max="8965" width="15" customWidth="1"/>
    <col min="8966" max="8966" width="17.6640625" customWidth="1"/>
    <col min="9217" max="9217" width="8.44140625" customWidth="1"/>
    <col min="9218" max="9218" width="39.6640625" customWidth="1"/>
    <col min="9220" max="9220" width="9.109375" customWidth="1"/>
    <col min="9221" max="9221" width="15" customWidth="1"/>
    <col min="9222" max="9222" width="17.6640625" customWidth="1"/>
    <col min="9473" max="9473" width="8.44140625" customWidth="1"/>
    <col min="9474" max="9474" width="39.6640625" customWidth="1"/>
    <col min="9476" max="9476" width="9.109375" customWidth="1"/>
    <col min="9477" max="9477" width="15" customWidth="1"/>
    <col min="9478" max="9478" width="17.6640625" customWidth="1"/>
    <col min="9729" max="9729" width="8.44140625" customWidth="1"/>
    <col min="9730" max="9730" width="39.6640625" customWidth="1"/>
    <col min="9732" max="9732" width="9.109375" customWidth="1"/>
    <col min="9733" max="9733" width="15" customWidth="1"/>
    <col min="9734" max="9734" width="17.6640625" customWidth="1"/>
    <col min="9985" max="9985" width="8.44140625" customWidth="1"/>
    <col min="9986" max="9986" width="39.6640625" customWidth="1"/>
    <col min="9988" max="9988" width="9.109375" customWidth="1"/>
    <col min="9989" max="9989" width="15" customWidth="1"/>
    <col min="9990" max="9990" width="17.6640625" customWidth="1"/>
    <col min="10241" max="10241" width="8.44140625" customWidth="1"/>
    <col min="10242" max="10242" width="39.6640625" customWidth="1"/>
    <col min="10244" max="10244" width="9.109375" customWidth="1"/>
    <col min="10245" max="10245" width="15" customWidth="1"/>
    <col min="10246" max="10246" width="17.6640625" customWidth="1"/>
    <col min="10497" max="10497" width="8.44140625" customWidth="1"/>
    <col min="10498" max="10498" width="39.6640625" customWidth="1"/>
    <col min="10500" max="10500" width="9.109375" customWidth="1"/>
    <col min="10501" max="10501" width="15" customWidth="1"/>
    <col min="10502" max="10502" width="17.6640625" customWidth="1"/>
    <col min="10753" max="10753" width="8.44140625" customWidth="1"/>
    <col min="10754" max="10754" width="39.6640625" customWidth="1"/>
    <col min="10756" max="10756" width="9.109375" customWidth="1"/>
    <col min="10757" max="10757" width="15" customWidth="1"/>
    <col min="10758" max="10758" width="17.6640625" customWidth="1"/>
    <col min="11009" max="11009" width="8.44140625" customWidth="1"/>
    <col min="11010" max="11010" width="39.6640625" customWidth="1"/>
    <col min="11012" max="11012" width="9.109375" customWidth="1"/>
    <col min="11013" max="11013" width="15" customWidth="1"/>
    <col min="11014" max="11014" width="17.6640625" customWidth="1"/>
    <col min="11265" max="11265" width="8.44140625" customWidth="1"/>
    <col min="11266" max="11266" width="39.6640625" customWidth="1"/>
    <col min="11268" max="11268" width="9.109375" customWidth="1"/>
    <col min="11269" max="11269" width="15" customWidth="1"/>
    <col min="11270" max="11270" width="17.6640625" customWidth="1"/>
    <col min="11521" max="11521" width="8.44140625" customWidth="1"/>
    <col min="11522" max="11522" width="39.6640625" customWidth="1"/>
    <col min="11524" max="11524" width="9.109375" customWidth="1"/>
    <col min="11525" max="11525" width="15" customWidth="1"/>
    <col min="11526" max="11526" width="17.6640625" customWidth="1"/>
    <col min="11777" max="11777" width="8.44140625" customWidth="1"/>
    <col min="11778" max="11778" width="39.6640625" customWidth="1"/>
    <col min="11780" max="11780" width="9.109375" customWidth="1"/>
    <col min="11781" max="11781" width="15" customWidth="1"/>
    <col min="11782" max="11782" width="17.6640625" customWidth="1"/>
    <col min="12033" max="12033" width="8.44140625" customWidth="1"/>
    <col min="12034" max="12034" width="39.6640625" customWidth="1"/>
    <col min="12036" max="12036" width="9.109375" customWidth="1"/>
    <col min="12037" max="12037" width="15" customWidth="1"/>
    <col min="12038" max="12038" width="17.6640625" customWidth="1"/>
    <col min="12289" max="12289" width="8.44140625" customWidth="1"/>
    <col min="12290" max="12290" width="39.6640625" customWidth="1"/>
    <col min="12292" max="12292" width="9.109375" customWidth="1"/>
    <col min="12293" max="12293" width="15" customWidth="1"/>
    <col min="12294" max="12294" width="17.6640625" customWidth="1"/>
    <col min="12545" max="12545" width="8.44140625" customWidth="1"/>
    <col min="12546" max="12546" width="39.6640625" customWidth="1"/>
    <col min="12548" max="12548" width="9.109375" customWidth="1"/>
    <col min="12549" max="12549" width="15" customWidth="1"/>
    <col min="12550" max="12550" width="17.6640625" customWidth="1"/>
    <col min="12801" max="12801" width="8.44140625" customWidth="1"/>
    <col min="12802" max="12802" width="39.6640625" customWidth="1"/>
    <col min="12804" max="12804" width="9.109375" customWidth="1"/>
    <col min="12805" max="12805" width="15" customWidth="1"/>
    <col min="12806" max="12806" width="17.6640625" customWidth="1"/>
    <col min="13057" max="13057" width="8.44140625" customWidth="1"/>
    <col min="13058" max="13058" width="39.6640625" customWidth="1"/>
    <col min="13060" max="13060" width="9.109375" customWidth="1"/>
    <col min="13061" max="13061" width="15" customWidth="1"/>
    <col min="13062" max="13062" width="17.6640625" customWidth="1"/>
    <col min="13313" max="13313" width="8.44140625" customWidth="1"/>
    <col min="13314" max="13314" width="39.6640625" customWidth="1"/>
    <col min="13316" max="13316" width="9.109375" customWidth="1"/>
    <col min="13317" max="13317" width="15" customWidth="1"/>
    <col min="13318" max="13318" width="17.6640625" customWidth="1"/>
    <col min="13569" max="13569" width="8.44140625" customWidth="1"/>
    <col min="13570" max="13570" width="39.6640625" customWidth="1"/>
    <col min="13572" max="13572" width="9.109375" customWidth="1"/>
    <col min="13573" max="13573" width="15" customWidth="1"/>
    <col min="13574" max="13574" width="17.6640625" customWidth="1"/>
    <col min="13825" max="13825" width="8.44140625" customWidth="1"/>
    <col min="13826" max="13826" width="39.6640625" customWidth="1"/>
    <col min="13828" max="13828" width="9.109375" customWidth="1"/>
    <col min="13829" max="13829" width="15" customWidth="1"/>
    <col min="13830" max="13830" width="17.6640625" customWidth="1"/>
    <col min="14081" max="14081" width="8.44140625" customWidth="1"/>
    <col min="14082" max="14082" width="39.6640625" customWidth="1"/>
    <col min="14084" max="14084" width="9.109375" customWidth="1"/>
    <col min="14085" max="14085" width="15" customWidth="1"/>
    <col min="14086" max="14086" width="17.6640625" customWidth="1"/>
    <col min="14337" max="14337" width="8.44140625" customWidth="1"/>
    <col min="14338" max="14338" width="39.6640625" customWidth="1"/>
    <col min="14340" max="14340" width="9.109375" customWidth="1"/>
    <col min="14341" max="14341" width="15" customWidth="1"/>
    <col min="14342" max="14342" width="17.6640625" customWidth="1"/>
    <col min="14593" max="14593" width="8.44140625" customWidth="1"/>
    <col min="14594" max="14594" width="39.6640625" customWidth="1"/>
    <col min="14596" max="14596" width="9.109375" customWidth="1"/>
    <col min="14597" max="14597" width="15" customWidth="1"/>
    <col min="14598" max="14598" width="17.6640625" customWidth="1"/>
    <col min="14849" max="14849" width="8.44140625" customWidth="1"/>
    <col min="14850" max="14850" width="39.6640625" customWidth="1"/>
    <col min="14852" max="14852" width="9.109375" customWidth="1"/>
    <col min="14853" max="14853" width="15" customWidth="1"/>
    <col min="14854" max="14854" width="17.6640625" customWidth="1"/>
    <col min="15105" max="15105" width="8.44140625" customWidth="1"/>
    <col min="15106" max="15106" width="39.6640625" customWidth="1"/>
    <col min="15108" max="15108" width="9.109375" customWidth="1"/>
    <col min="15109" max="15109" width="15" customWidth="1"/>
    <col min="15110" max="15110" width="17.6640625" customWidth="1"/>
    <col min="15361" max="15361" width="8.44140625" customWidth="1"/>
    <col min="15362" max="15362" width="39.6640625" customWidth="1"/>
    <col min="15364" max="15364" width="9.109375" customWidth="1"/>
    <col min="15365" max="15365" width="15" customWidth="1"/>
    <col min="15366" max="15366" width="17.6640625" customWidth="1"/>
    <col min="15617" max="15617" width="8.44140625" customWidth="1"/>
    <col min="15618" max="15618" width="39.6640625" customWidth="1"/>
    <col min="15620" max="15620" width="9.109375" customWidth="1"/>
    <col min="15621" max="15621" width="15" customWidth="1"/>
    <col min="15622" max="15622" width="17.6640625" customWidth="1"/>
    <col min="15873" max="15873" width="8.44140625" customWidth="1"/>
    <col min="15874" max="15874" width="39.6640625" customWidth="1"/>
    <col min="15876" max="15876" width="9.109375" customWidth="1"/>
    <col min="15877" max="15877" width="15" customWidth="1"/>
    <col min="15878" max="15878" width="17.6640625" customWidth="1"/>
    <col min="16129" max="16129" width="8.44140625" customWidth="1"/>
    <col min="16130" max="16130" width="39.6640625" customWidth="1"/>
    <col min="16132" max="16132" width="9.109375" customWidth="1"/>
    <col min="16133" max="16133" width="15" customWidth="1"/>
    <col min="16134" max="16134" width="17.6640625" customWidth="1"/>
  </cols>
  <sheetData>
    <row r="1" spans="1:8" ht="58.5" customHeight="1">
      <c r="A1" s="164" t="s">
        <v>28</v>
      </c>
      <c r="B1" s="164"/>
      <c r="C1" s="175" t="s">
        <v>45</v>
      </c>
      <c r="D1" s="175"/>
      <c r="E1" s="175"/>
      <c r="F1" s="175"/>
    </row>
    <row r="2" spans="1:8">
      <c r="A2" s="167" t="s">
        <v>29</v>
      </c>
      <c r="B2" s="167"/>
      <c r="C2" s="1"/>
      <c r="D2" s="2"/>
      <c r="E2" s="1"/>
      <c r="F2" s="1"/>
    </row>
    <row r="3" spans="1:8">
      <c r="A3" s="164" t="s">
        <v>0</v>
      </c>
      <c r="B3" s="164"/>
      <c r="C3" s="1" t="s">
        <v>1</v>
      </c>
      <c r="D3" s="2"/>
      <c r="E3" s="1"/>
      <c r="F3" s="1"/>
    </row>
    <row r="4" spans="1:8">
      <c r="A4" s="164" t="s">
        <v>2</v>
      </c>
      <c r="B4" s="164"/>
      <c r="C4" s="3" t="s">
        <v>3</v>
      </c>
      <c r="D4" s="2"/>
      <c r="E4" s="1"/>
      <c r="F4" s="1"/>
    </row>
    <row r="5" spans="1:8" ht="18" thickBot="1">
      <c r="A5" s="162" t="s">
        <v>30</v>
      </c>
      <c r="B5" s="162"/>
      <c r="C5" s="163"/>
      <c r="D5" s="163"/>
      <c r="E5" s="163"/>
      <c r="F5" s="163"/>
      <c r="H5" s="55"/>
    </row>
    <row r="6" spans="1:8" ht="25.5" customHeight="1" thickBot="1">
      <c r="A6" s="170" t="s">
        <v>4</v>
      </c>
      <c r="B6" s="177" t="s">
        <v>5</v>
      </c>
      <c r="C6" s="172" t="s">
        <v>6</v>
      </c>
      <c r="D6" s="173" t="s">
        <v>7</v>
      </c>
      <c r="E6" s="173"/>
      <c r="F6" s="173"/>
    </row>
    <row r="7" spans="1:8" ht="33" customHeight="1" thickBot="1">
      <c r="A7" s="170"/>
      <c r="B7" s="177"/>
      <c r="C7" s="172"/>
      <c r="D7" s="72" t="s">
        <v>31</v>
      </c>
      <c r="E7" s="4" t="s">
        <v>8</v>
      </c>
      <c r="F7" s="5" t="s">
        <v>9</v>
      </c>
    </row>
    <row r="8" spans="1:8" ht="16.5" customHeight="1" thickBot="1">
      <c r="A8" s="174"/>
      <c r="B8" s="174"/>
      <c r="C8" s="174"/>
      <c r="D8" s="174"/>
      <c r="E8" s="174"/>
      <c r="F8" s="174"/>
    </row>
    <row r="9" spans="1:8">
      <c r="A9" s="6"/>
      <c r="B9" s="45"/>
      <c r="C9" s="8"/>
      <c r="D9" s="9"/>
      <c r="E9" s="10"/>
      <c r="F9" s="11"/>
    </row>
    <row r="10" spans="1:8" ht="79.2">
      <c r="A10" s="12" t="s">
        <v>21</v>
      </c>
      <c r="B10" s="46" t="s">
        <v>181</v>
      </c>
      <c r="C10" s="14" t="s">
        <v>12</v>
      </c>
      <c r="D10" s="17">
        <v>40</v>
      </c>
      <c r="E10" s="15">
        <v>43.22</v>
      </c>
      <c r="F10" s="16">
        <f t="shared" ref="F10:F14" si="0">+ROUND(E10*D10,2)</f>
        <v>1728.8</v>
      </c>
    </row>
    <row r="11" spans="1:8" ht="288" customHeight="1">
      <c r="A11" s="12" t="s">
        <v>22</v>
      </c>
      <c r="B11" s="86" t="s">
        <v>193</v>
      </c>
      <c r="C11" s="14" t="s">
        <v>58</v>
      </c>
      <c r="D11" s="17">
        <v>1</v>
      </c>
      <c r="E11" s="15">
        <v>8193.08</v>
      </c>
      <c r="F11" s="16">
        <f t="shared" si="0"/>
        <v>8193.08</v>
      </c>
    </row>
    <row r="12" spans="1:8" ht="208.5" customHeight="1">
      <c r="A12" s="12" t="s">
        <v>23</v>
      </c>
      <c r="B12" s="144" t="s">
        <v>194</v>
      </c>
      <c r="C12" s="14" t="s">
        <v>58</v>
      </c>
      <c r="D12" s="17">
        <v>1</v>
      </c>
      <c r="E12" s="15">
        <v>12000.86</v>
      </c>
      <c r="F12" s="16">
        <f t="shared" si="0"/>
        <v>12000.86</v>
      </c>
    </row>
    <row r="13" spans="1:8" ht="106.5" customHeight="1">
      <c r="A13" s="12" t="s">
        <v>24</v>
      </c>
      <c r="B13" s="48" t="s">
        <v>59</v>
      </c>
      <c r="C13" s="14" t="s">
        <v>58</v>
      </c>
      <c r="D13" s="17">
        <v>1</v>
      </c>
      <c r="E13" s="15">
        <v>1054.8900000000001</v>
      </c>
      <c r="F13" s="16">
        <f t="shared" si="0"/>
        <v>1054.8900000000001</v>
      </c>
    </row>
    <row r="14" spans="1:8" ht="291" thickBot="1">
      <c r="A14" s="12" t="s">
        <v>32</v>
      </c>
      <c r="B14" s="46" t="s">
        <v>195</v>
      </c>
      <c r="C14" s="14" t="s">
        <v>12</v>
      </c>
      <c r="D14" s="17">
        <v>875</v>
      </c>
      <c r="E14" s="15">
        <v>78.77</v>
      </c>
      <c r="F14" s="16">
        <f t="shared" si="0"/>
        <v>68923.75</v>
      </c>
    </row>
    <row r="15" spans="1:8" ht="16.2" thickBot="1">
      <c r="A15" s="26"/>
      <c r="B15" s="50" t="s">
        <v>14</v>
      </c>
      <c r="C15" s="28"/>
      <c r="D15" s="29"/>
      <c r="E15" s="30"/>
      <c r="F15" s="152">
        <f>+SUM(F10:F14)</f>
        <v>91901.38</v>
      </c>
    </row>
    <row r="16" spans="1:8" ht="15.6">
      <c r="A16" s="26"/>
      <c r="B16" s="50" t="s">
        <v>15</v>
      </c>
      <c r="C16" s="28"/>
      <c r="D16" s="29"/>
      <c r="E16" s="30"/>
      <c r="F16" s="32">
        <f>+F15</f>
        <v>91901.38</v>
      </c>
    </row>
    <row r="17" spans="1:6" ht="15.6">
      <c r="A17" s="51"/>
      <c r="B17" s="52" t="s">
        <v>16</v>
      </c>
      <c r="C17" s="34"/>
      <c r="D17" s="35"/>
      <c r="E17" s="34"/>
      <c r="F17" s="36">
        <f>+ROUND(F16*0.21,2)</f>
        <v>19299.29</v>
      </c>
    </row>
    <row r="18" spans="1:6" ht="16.2" thickBot="1">
      <c r="A18" s="53"/>
      <c r="B18" s="54" t="s">
        <v>17</v>
      </c>
      <c r="C18" s="39"/>
      <c r="D18" s="40"/>
      <c r="E18" s="39"/>
      <c r="F18" s="41">
        <f>+F17+F16</f>
        <v>111200.67000000001</v>
      </c>
    </row>
    <row r="20" spans="1:6">
      <c r="B20" t="s">
        <v>165</v>
      </c>
    </row>
    <row r="21" spans="1:6">
      <c r="B21" t="s">
        <v>57</v>
      </c>
    </row>
    <row r="22" spans="1:6">
      <c r="B22" t="s">
        <v>158</v>
      </c>
    </row>
    <row r="23" spans="1:6">
      <c r="B23" t="s">
        <v>166</v>
      </c>
    </row>
  </sheetData>
  <mergeCells count="12">
    <mergeCell ref="A6:A7"/>
    <mergeCell ref="B6:B7"/>
    <mergeCell ref="C6:C7"/>
    <mergeCell ref="D6:F6"/>
    <mergeCell ref="A8:F8"/>
    <mergeCell ref="A5:B5"/>
    <mergeCell ref="C5:F5"/>
    <mergeCell ref="A1:B1"/>
    <mergeCell ref="C1:F1"/>
    <mergeCell ref="A2:B2"/>
    <mergeCell ref="A3:B3"/>
    <mergeCell ref="A4:B4"/>
  </mergeCells>
  <phoneticPr fontId="28" type="noConversion"/>
  <pageMargins left="0.7" right="0.7" top="0.75" bottom="0.75" header="0.3" footer="0.3"/>
  <pageSetup orientation="portrait" r:id="rId1"/>
  <ignoredErrors>
    <ignoredError sqref="A10:A11" numberStoredAsText="1"/>
  </ignoredError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3FBCC3-720F-4F7A-841B-0C7A8E0BBA66}">
  <dimension ref="A1:H25"/>
  <sheetViews>
    <sheetView topLeftCell="A7" workbookViewId="0">
      <selection activeCell="E10" sqref="E10"/>
    </sheetView>
  </sheetViews>
  <sheetFormatPr defaultRowHeight="14.4"/>
  <cols>
    <col min="1" max="1" width="8.44140625" style="49" customWidth="1"/>
    <col min="2" max="2" width="39.88671875" customWidth="1"/>
    <col min="4" max="4" width="9.109375" style="76" customWidth="1"/>
    <col min="5" max="5" width="15" customWidth="1"/>
    <col min="6" max="6" width="17.6640625" customWidth="1"/>
    <col min="257" max="257" width="8.44140625" customWidth="1"/>
    <col min="258" max="258" width="39.88671875" customWidth="1"/>
    <col min="260" max="260" width="9.109375" customWidth="1"/>
    <col min="261" max="261" width="15" customWidth="1"/>
    <col min="262" max="262" width="17.6640625" customWidth="1"/>
    <col min="513" max="513" width="8.44140625" customWidth="1"/>
    <col min="514" max="514" width="39.88671875" customWidth="1"/>
    <col min="516" max="516" width="9.109375" customWidth="1"/>
    <col min="517" max="517" width="15" customWidth="1"/>
    <col min="518" max="518" width="17.6640625" customWidth="1"/>
    <col min="769" max="769" width="8.44140625" customWidth="1"/>
    <col min="770" max="770" width="39.88671875" customWidth="1"/>
    <col min="772" max="772" width="9.109375" customWidth="1"/>
    <col min="773" max="773" width="15" customWidth="1"/>
    <col min="774" max="774" width="17.6640625" customWidth="1"/>
    <col min="1025" max="1025" width="8.44140625" customWidth="1"/>
    <col min="1026" max="1026" width="39.88671875" customWidth="1"/>
    <col min="1028" max="1028" width="9.109375" customWidth="1"/>
    <col min="1029" max="1029" width="15" customWidth="1"/>
    <col min="1030" max="1030" width="17.6640625" customWidth="1"/>
    <col min="1281" max="1281" width="8.44140625" customWidth="1"/>
    <col min="1282" max="1282" width="39.88671875" customWidth="1"/>
    <col min="1284" max="1284" width="9.109375" customWidth="1"/>
    <col min="1285" max="1285" width="15" customWidth="1"/>
    <col min="1286" max="1286" width="17.6640625" customWidth="1"/>
    <col min="1537" max="1537" width="8.44140625" customWidth="1"/>
    <col min="1538" max="1538" width="39.88671875" customWidth="1"/>
    <col min="1540" max="1540" width="9.109375" customWidth="1"/>
    <col min="1541" max="1541" width="15" customWidth="1"/>
    <col min="1542" max="1542" width="17.6640625" customWidth="1"/>
    <col min="1793" max="1793" width="8.44140625" customWidth="1"/>
    <col min="1794" max="1794" width="39.88671875" customWidth="1"/>
    <col min="1796" max="1796" width="9.109375" customWidth="1"/>
    <col min="1797" max="1797" width="15" customWidth="1"/>
    <col min="1798" max="1798" width="17.6640625" customWidth="1"/>
    <col min="2049" max="2049" width="8.44140625" customWidth="1"/>
    <col min="2050" max="2050" width="39.88671875" customWidth="1"/>
    <col min="2052" max="2052" width="9.109375" customWidth="1"/>
    <col min="2053" max="2053" width="15" customWidth="1"/>
    <col min="2054" max="2054" width="17.6640625" customWidth="1"/>
    <col min="2305" max="2305" width="8.44140625" customWidth="1"/>
    <col min="2306" max="2306" width="39.88671875" customWidth="1"/>
    <col min="2308" max="2308" width="9.109375" customWidth="1"/>
    <col min="2309" max="2309" width="15" customWidth="1"/>
    <col min="2310" max="2310" width="17.6640625" customWidth="1"/>
    <col min="2561" max="2561" width="8.44140625" customWidth="1"/>
    <col min="2562" max="2562" width="39.88671875" customWidth="1"/>
    <col min="2564" max="2564" width="9.109375" customWidth="1"/>
    <col min="2565" max="2565" width="15" customWidth="1"/>
    <col min="2566" max="2566" width="17.6640625" customWidth="1"/>
    <col min="2817" max="2817" width="8.44140625" customWidth="1"/>
    <col min="2818" max="2818" width="39.88671875" customWidth="1"/>
    <col min="2820" max="2820" width="9.109375" customWidth="1"/>
    <col min="2821" max="2821" width="15" customWidth="1"/>
    <col min="2822" max="2822" width="17.6640625" customWidth="1"/>
    <col min="3073" max="3073" width="8.44140625" customWidth="1"/>
    <col min="3074" max="3074" width="39.88671875" customWidth="1"/>
    <col min="3076" max="3076" width="9.109375" customWidth="1"/>
    <col min="3077" max="3077" width="15" customWidth="1"/>
    <col min="3078" max="3078" width="17.6640625" customWidth="1"/>
    <col min="3329" max="3329" width="8.44140625" customWidth="1"/>
    <col min="3330" max="3330" width="39.88671875" customWidth="1"/>
    <col min="3332" max="3332" width="9.109375" customWidth="1"/>
    <col min="3333" max="3333" width="15" customWidth="1"/>
    <col min="3334" max="3334" width="17.6640625" customWidth="1"/>
    <col min="3585" max="3585" width="8.44140625" customWidth="1"/>
    <col min="3586" max="3586" width="39.88671875" customWidth="1"/>
    <col min="3588" max="3588" width="9.109375" customWidth="1"/>
    <col min="3589" max="3589" width="15" customWidth="1"/>
    <col min="3590" max="3590" width="17.6640625" customWidth="1"/>
    <col min="3841" max="3841" width="8.44140625" customWidth="1"/>
    <col min="3842" max="3842" width="39.88671875" customWidth="1"/>
    <col min="3844" max="3844" width="9.109375" customWidth="1"/>
    <col min="3845" max="3845" width="15" customWidth="1"/>
    <col min="3846" max="3846" width="17.6640625" customWidth="1"/>
    <col min="4097" max="4097" width="8.44140625" customWidth="1"/>
    <col min="4098" max="4098" width="39.88671875" customWidth="1"/>
    <col min="4100" max="4100" width="9.109375" customWidth="1"/>
    <col min="4101" max="4101" width="15" customWidth="1"/>
    <col min="4102" max="4102" width="17.6640625" customWidth="1"/>
    <col min="4353" max="4353" width="8.44140625" customWidth="1"/>
    <col min="4354" max="4354" width="39.88671875" customWidth="1"/>
    <col min="4356" max="4356" width="9.109375" customWidth="1"/>
    <col min="4357" max="4357" width="15" customWidth="1"/>
    <col min="4358" max="4358" width="17.6640625" customWidth="1"/>
    <col min="4609" max="4609" width="8.44140625" customWidth="1"/>
    <col min="4610" max="4610" width="39.88671875" customWidth="1"/>
    <col min="4612" max="4612" width="9.109375" customWidth="1"/>
    <col min="4613" max="4613" width="15" customWidth="1"/>
    <col min="4614" max="4614" width="17.6640625" customWidth="1"/>
    <col min="4865" max="4865" width="8.44140625" customWidth="1"/>
    <col min="4866" max="4866" width="39.88671875" customWidth="1"/>
    <col min="4868" max="4868" width="9.109375" customWidth="1"/>
    <col min="4869" max="4869" width="15" customWidth="1"/>
    <col min="4870" max="4870" width="17.6640625" customWidth="1"/>
    <col min="5121" max="5121" width="8.44140625" customWidth="1"/>
    <col min="5122" max="5122" width="39.88671875" customWidth="1"/>
    <col min="5124" max="5124" width="9.109375" customWidth="1"/>
    <col min="5125" max="5125" width="15" customWidth="1"/>
    <col min="5126" max="5126" width="17.6640625" customWidth="1"/>
    <col min="5377" max="5377" width="8.44140625" customWidth="1"/>
    <col min="5378" max="5378" width="39.88671875" customWidth="1"/>
    <col min="5380" max="5380" width="9.109375" customWidth="1"/>
    <col min="5381" max="5381" width="15" customWidth="1"/>
    <col min="5382" max="5382" width="17.6640625" customWidth="1"/>
    <col min="5633" max="5633" width="8.44140625" customWidth="1"/>
    <col min="5634" max="5634" width="39.88671875" customWidth="1"/>
    <col min="5636" max="5636" width="9.109375" customWidth="1"/>
    <col min="5637" max="5637" width="15" customWidth="1"/>
    <col min="5638" max="5638" width="17.6640625" customWidth="1"/>
    <col min="5889" max="5889" width="8.44140625" customWidth="1"/>
    <col min="5890" max="5890" width="39.88671875" customWidth="1"/>
    <col min="5892" max="5892" width="9.109375" customWidth="1"/>
    <col min="5893" max="5893" width="15" customWidth="1"/>
    <col min="5894" max="5894" width="17.6640625" customWidth="1"/>
    <col min="6145" max="6145" width="8.44140625" customWidth="1"/>
    <col min="6146" max="6146" width="39.88671875" customWidth="1"/>
    <col min="6148" max="6148" width="9.109375" customWidth="1"/>
    <col min="6149" max="6149" width="15" customWidth="1"/>
    <col min="6150" max="6150" width="17.6640625" customWidth="1"/>
    <col min="6401" max="6401" width="8.44140625" customWidth="1"/>
    <col min="6402" max="6402" width="39.88671875" customWidth="1"/>
    <col min="6404" max="6404" width="9.109375" customWidth="1"/>
    <col min="6405" max="6405" width="15" customWidth="1"/>
    <col min="6406" max="6406" width="17.6640625" customWidth="1"/>
    <col min="6657" max="6657" width="8.44140625" customWidth="1"/>
    <col min="6658" max="6658" width="39.88671875" customWidth="1"/>
    <col min="6660" max="6660" width="9.109375" customWidth="1"/>
    <col min="6661" max="6661" width="15" customWidth="1"/>
    <col min="6662" max="6662" width="17.6640625" customWidth="1"/>
    <col min="6913" max="6913" width="8.44140625" customWidth="1"/>
    <col min="6914" max="6914" width="39.88671875" customWidth="1"/>
    <col min="6916" max="6916" width="9.109375" customWidth="1"/>
    <col min="6917" max="6917" width="15" customWidth="1"/>
    <col min="6918" max="6918" width="17.6640625" customWidth="1"/>
    <col min="7169" max="7169" width="8.44140625" customWidth="1"/>
    <col min="7170" max="7170" width="39.88671875" customWidth="1"/>
    <col min="7172" max="7172" width="9.109375" customWidth="1"/>
    <col min="7173" max="7173" width="15" customWidth="1"/>
    <col min="7174" max="7174" width="17.6640625" customWidth="1"/>
    <col min="7425" max="7425" width="8.44140625" customWidth="1"/>
    <col min="7426" max="7426" width="39.88671875" customWidth="1"/>
    <col min="7428" max="7428" width="9.109375" customWidth="1"/>
    <col min="7429" max="7429" width="15" customWidth="1"/>
    <col min="7430" max="7430" width="17.6640625" customWidth="1"/>
    <col min="7681" max="7681" width="8.44140625" customWidth="1"/>
    <col min="7682" max="7682" width="39.88671875" customWidth="1"/>
    <col min="7684" max="7684" width="9.109375" customWidth="1"/>
    <col min="7685" max="7685" width="15" customWidth="1"/>
    <col min="7686" max="7686" width="17.6640625" customWidth="1"/>
    <col min="7937" max="7937" width="8.44140625" customWidth="1"/>
    <col min="7938" max="7938" width="39.88671875" customWidth="1"/>
    <col min="7940" max="7940" width="9.109375" customWidth="1"/>
    <col min="7941" max="7941" width="15" customWidth="1"/>
    <col min="7942" max="7942" width="17.6640625" customWidth="1"/>
    <col min="8193" max="8193" width="8.44140625" customWidth="1"/>
    <col min="8194" max="8194" width="39.88671875" customWidth="1"/>
    <col min="8196" max="8196" width="9.109375" customWidth="1"/>
    <col min="8197" max="8197" width="15" customWidth="1"/>
    <col min="8198" max="8198" width="17.6640625" customWidth="1"/>
    <col min="8449" max="8449" width="8.44140625" customWidth="1"/>
    <col min="8450" max="8450" width="39.88671875" customWidth="1"/>
    <col min="8452" max="8452" width="9.109375" customWidth="1"/>
    <col min="8453" max="8453" width="15" customWidth="1"/>
    <col min="8454" max="8454" width="17.6640625" customWidth="1"/>
    <col min="8705" max="8705" width="8.44140625" customWidth="1"/>
    <col min="8706" max="8706" width="39.88671875" customWidth="1"/>
    <col min="8708" max="8708" width="9.109375" customWidth="1"/>
    <col min="8709" max="8709" width="15" customWidth="1"/>
    <col min="8710" max="8710" width="17.6640625" customWidth="1"/>
    <col min="8961" max="8961" width="8.44140625" customWidth="1"/>
    <col min="8962" max="8962" width="39.88671875" customWidth="1"/>
    <col min="8964" max="8964" width="9.109375" customWidth="1"/>
    <col min="8965" max="8965" width="15" customWidth="1"/>
    <col min="8966" max="8966" width="17.6640625" customWidth="1"/>
    <col min="9217" max="9217" width="8.44140625" customWidth="1"/>
    <col min="9218" max="9218" width="39.88671875" customWidth="1"/>
    <col min="9220" max="9220" width="9.109375" customWidth="1"/>
    <col min="9221" max="9221" width="15" customWidth="1"/>
    <col min="9222" max="9222" width="17.6640625" customWidth="1"/>
    <col min="9473" max="9473" width="8.44140625" customWidth="1"/>
    <col min="9474" max="9474" width="39.88671875" customWidth="1"/>
    <col min="9476" max="9476" width="9.109375" customWidth="1"/>
    <col min="9477" max="9477" width="15" customWidth="1"/>
    <col min="9478" max="9478" width="17.6640625" customWidth="1"/>
    <col min="9729" max="9729" width="8.44140625" customWidth="1"/>
    <col min="9730" max="9730" width="39.88671875" customWidth="1"/>
    <col min="9732" max="9732" width="9.109375" customWidth="1"/>
    <col min="9733" max="9733" width="15" customWidth="1"/>
    <col min="9734" max="9734" width="17.6640625" customWidth="1"/>
    <col min="9985" max="9985" width="8.44140625" customWidth="1"/>
    <col min="9986" max="9986" width="39.88671875" customWidth="1"/>
    <col min="9988" max="9988" width="9.109375" customWidth="1"/>
    <col min="9989" max="9989" width="15" customWidth="1"/>
    <col min="9990" max="9990" width="17.6640625" customWidth="1"/>
    <col min="10241" max="10241" width="8.44140625" customWidth="1"/>
    <col min="10242" max="10242" width="39.88671875" customWidth="1"/>
    <col min="10244" max="10244" width="9.109375" customWidth="1"/>
    <col min="10245" max="10245" width="15" customWidth="1"/>
    <col min="10246" max="10246" width="17.6640625" customWidth="1"/>
    <col min="10497" max="10497" width="8.44140625" customWidth="1"/>
    <col min="10498" max="10498" width="39.88671875" customWidth="1"/>
    <col min="10500" max="10500" width="9.109375" customWidth="1"/>
    <col min="10501" max="10501" width="15" customWidth="1"/>
    <col min="10502" max="10502" width="17.6640625" customWidth="1"/>
    <col min="10753" max="10753" width="8.44140625" customWidth="1"/>
    <col min="10754" max="10754" width="39.88671875" customWidth="1"/>
    <col min="10756" max="10756" width="9.109375" customWidth="1"/>
    <col min="10757" max="10757" width="15" customWidth="1"/>
    <col min="10758" max="10758" width="17.6640625" customWidth="1"/>
    <col min="11009" max="11009" width="8.44140625" customWidth="1"/>
    <col min="11010" max="11010" width="39.88671875" customWidth="1"/>
    <col min="11012" max="11012" width="9.109375" customWidth="1"/>
    <col min="11013" max="11013" width="15" customWidth="1"/>
    <col min="11014" max="11014" width="17.6640625" customWidth="1"/>
    <col min="11265" max="11265" width="8.44140625" customWidth="1"/>
    <col min="11266" max="11266" width="39.88671875" customWidth="1"/>
    <col min="11268" max="11268" width="9.109375" customWidth="1"/>
    <col min="11269" max="11269" width="15" customWidth="1"/>
    <col min="11270" max="11270" width="17.6640625" customWidth="1"/>
    <col min="11521" max="11521" width="8.44140625" customWidth="1"/>
    <col min="11522" max="11522" width="39.88671875" customWidth="1"/>
    <col min="11524" max="11524" width="9.109375" customWidth="1"/>
    <col min="11525" max="11525" width="15" customWidth="1"/>
    <col min="11526" max="11526" width="17.6640625" customWidth="1"/>
    <col min="11777" max="11777" width="8.44140625" customWidth="1"/>
    <col min="11778" max="11778" width="39.88671875" customWidth="1"/>
    <col min="11780" max="11780" width="9.109375" customWidth="1"/>
    <col min="11781" max="11781" width="15" customWidth="1"/>
    <col min="11782" max="11782" width="17.6640625" customWidth="1"/>
    <col min="12033" max="12033" width="8.44140625" customWidth="1"/>
    <col min="12034" max="12034" width="39.88671875" customWidth="1"/>
    <col min="12036" max="12036" width="9.109375" customWidth="1"/>
    <col min="12037" max="12037" width="15" customWidth="1"/>
    <col min="12038" max="12038" width="17.6640625" customWidth="1"/>
    <col min="12289" max="12289" width="8.44140625" customWidth="1"/>
    <col min="12290" max="12290" width="39.88671875" customWidth="1"/>
    <col min="12292" max="12292" width="9.109375" customWidth="1"/>
    <col min="12293" max="12293" width="15" customWidth="1"/>
    <col min="12294" max="12294" width="17.6640625" customWidth="1"/>
    <col min="12545" max="12545" width="8.44140625" customWidth="1"/>
    <col min="12546" max="12546" width="39.88671875" customWidth="1"/>
    <col min="12548" max="12548" width="9.109375" customWidth="1"/>
    <col min="12549" max="12549" width="15" customWidth="1"/>
    <col min="12550" max="12550" width="17.6640625" customWidth="1"/>
    <col min="12801" max="12801" width="8.44140625" customWidth="1"/>
    <col min="12802" max="12802" width="39.88671875" customWidth="1"/>
    <col min="12804" max="12804" width="9.109375" customWidth="1"/>
    <col min="12805" max="12805" width="15" customWidth="1"/>
    <col min="12806" max="12806" width="17.6640625" customWidth="1"/>
    <col min="13057" max="13057" width="8.44140625" customWidth="1"/>
    <col min="13058" max="13058" width="39.88671875" customWidth="1"/>
    <col min="13060" max="13060" width="9.109375" customWidth="1"/>
    <col min="13061" max="13061" width="15" customWidth="1"/>
    <col min="13062" max="13062" width="17.6640625" customWidth="1"/>
    <col min="13313" max="13313" width="8.44140625" customWidth="1"/>
    <col min="13314" max="13314" width="39.88671875" customWidth="1"/>
    <col min="13316" max="13316" width="9.109375" customWidth="1"/>
    <col min="13317" max="13317" width="15" customWidth="1"/>
    <col min="13318" max="13318" width="17.6640625" customWidth="1"/>
    <col min="13569" max="13569" width="8.44140625" customWidth="1"/>
    <col min="13570" max="13570" width="39.88671875" customWidth="1"/>
    <col min="13572" max="13572" width="9.109375" customWidth="1"/>
    <col min="13573" max="13573" width="15" customWidth="1"/>
    <col min="13574" max="13574" width="17.6640625" customWidth="1"/>
    <col min="13825" max="13825" width="8.44140625" customWidth="1"/>
    <col min="13826" max="13826" width="39.88671875" customWidth="1"/>
    <col min="13828" max="13828" width="9.109375" customWidth="1"/>
    <col min="13829" max="13829" width="15" customWidth="1"/>
    <col min="13830" max="13830" width="17.6640625" customWidth="1"/>
    <col min="14081" max="14081" width="8.44140625" customWidth="1"/>
    <col min="14082" max="14082" width="39.88671875" customWidth="1"/>
    <col min="14084" max="14084" width="9.109375" customWidth="1"/>
    <col min="14085" max="14085" width="15" customWidth="1"/>
    <col min="14086" max="14086" width="17.6640625" customWidth="1"/>
    <col min="14337" max="14337" width="8.44140625" customWidth="1"/>
    <col min="14338" max="14338" width="39.88671875" customWidth="1"/>
    <col min="14340" max="14340" width="9.109375" customWidth="1"/>
    <col min="14341" max="14341" width="15" customWidth="1"/>
    <col min="14342" max="14342" width="17.6640625" customWidth="1"/>
    <col min="14593" max="14593" width="8.44140625" customWidth="1"/>
    <col min="14594" max="14594" width="39.88671875" customWidth="1"/>
    <col min="14596" max="14596" width="9.109375" customWidth="1"/>
    <col min="14597" max="14597" width="15" customWidth="1"/>
    <col min="14598" max="14598" width="17.6640625" customWidth="1"/>
    <col min="14849" max="14849" width="8.44140625" customWidth="1"/>
    <col min="14850" max="14850" width="39.88671875" customWidth="1"/>
    <col min="14852" max="14852" width="9.109375" customWidth="1"/>
    <col min="14853" max="14853" width="15" customWidth="1"/>
    <col min="14854" max="14854" width="17.6640625" customWidth="1"/>
    <col min="15105" max="15105" width="8.44140625" customWidth="1"/>
    <col min="15106" max="15106" width="39.88671875" customWidth="1"/>
    <col min="15108" max="15108" width="9.109375" customWidth="1"/>
    <col min="15109" max="15109" width="15" customWidth="1"/>
    <col min="15110" max="15110" width="17.6640625" customWidth="1"/>
    <col min="15361" max="15361" width="8.44140625" customWidth="1"/>
    <col min="15362" max="15362" width="39.88671875" customWidth="1"/>
    <col min="15364" max="15364" width="9.109375" customWidth="1"/>
    <col min="15365" max="15365" width="15" customWidth="1"/>
    <col min="15366" max="15366" width="17.6640625" customWidth="1"/>
    <col min="15617" max="15617" width="8.44140625" customWidth="1"/>
    <col min="15618" max="15618" width="39.88671875" customWidth="1"/>
    <col min="15620" max="15620" width="9.109375" customWidth="1"/>
    <col min="15621" max="15621" width="15" customWidth="1"/>
    <col min="15622" max="15622" width="17.6640625" customWidth="1"/>
    <col min="15873" max="15873" width="8.44140625" customWidth="1"/>
    <col min="15874" max="15874" width="39.88671875" customWidth="1"/>
    <col min="15876" max="15876" width="9.109375" customWidth="1"/>
    <col min="15877" max="15877" width="15" customWidth="1"/>
    <col min="15878" max="15878" width="17.6640625" customWidth="1"/>
    <col min="16129" max="16129" width="8.44140625" customWidth="1"/>
    <col min="16130" max="16130" width="39.88671875" customWidth="1"/>
    <col min="16132" max="16132" width="9.109375" customWidth="1"/>
    <col min="16133" max="16133" width="15" customWidth="1"/>
    <col min="16134" max="16134" width="17.6640625" customWidth="1"/>
  </cols>
  <sheetData>
    <row r="1" spans="1:8" ht="70.2" customHeight="1">
      <c r="A1" s="164" t="s">
        <v>28</v>
      </c>
      <c r="B1" s="164"/>
      <c r="C1" s="175" t="s">
        <v>47</v>
      </c>
      <c r="D1" s="175"/>
      <c r="E1" s="175"/>
      <c r="F1" s="175"/>
    </row>
    <row r="2" spans="1:8">
      <c r="A2" s="167" t="s">
        <v>29</v>
      </c>
      <c r="B2" s="167"/>
      <c r="C2" s="1"/>
      <c r="D2" s="2"/>
      <c r="E2" s="1"/>
      <c r="F2" s="1"/>
    </row>
    <row r="3" spans="1:8">
      <c r="A3" s="164" t="s">
        <v>0</v>
      </c>
      <c r="B3" s="164"/>
      <c r="C3" s="1" t="s">
        <v>1</v>
      </c>
      <c r="D3" s="2"/>
      <c r="E3" s="1"/>
      <c r="F3" s="1"/>
    </row>
    <row r="4" spans="1:8">
      <c r="A4" s="164" t="s">
        <v>2</v>
      </c>
      <c r="B4" s="164"/>
      <c r="C4" s="3" t="s">
        <v>3</v>
      </c>
      <c r="D4" s="2"/>
      <c r="E4" s="1"/>
      <c r="F4" s="1"/>
    </row>
    <row r="5" spans="1:8" ht="18" thickBot="1">
      <c r="A5" s="162" t="s">
        <v>30</v>
      </c>
      <c r="B5" s="162"/>
      <c r="C5" s="163"/>
      <c r="D5" s="163"/>
      <c r="E5" s="163"/>
      <c r="F5" s="163"/>
      <c r="H5" s="55"/>
    </row>
    <row r="6" spans="1:8" ht="25.5" customHeight="1" thickBot="1">
      <c r="A6" s="170" t="s">
        <v>4</v>
      </c>
      <c r="B6" s="177" t="s">
        <v>5</v>
      </c>
      <c r="C6" s="172" t="s">
        <v>6</v>
      </c>
      <c r="D6" s="173" t="s">
        <v>7</v>
      </c>
      <c r="E6" s="173"/>
      <c r="F6" s="173"/>
    </row>
    <row r="7" spans="1:8" ht="33" customHeight="1" thickBot="1">
      <c r="A7" s="170"/>
      <c r="B7" s="177"/>
      <c r="C7" s="172"/>
      <c r="D7" s="72" t="s">
        <v>31</v>
      </c>
      <c r="E7" s="4" t="s">
        <v>8</v>
      </c>
      <c r="F7" s="5" t="s">
        <v>9</v>
      </c>
    </row>
    <row r="8" spans="1:8" ht="16.5" customHeight="1" thickBot="1">
      <c r="A8" s="174"/>
      <c r="B8" s="174"/>
      <c r="C8" s="174"/>
      <c r="D8" s="174"/>
      <c r="E8" s="174"/>
      <c r="F8" s="174"/>
    </row>
    <row r="9" spans="1:8">
      <c r="A9" s="6"/>
      <c r="B9" s="45"/>
      <c r="C9" s="8"/>
      <c r="D9" s="9"/>
      <c r="E9" s="10"/>
      <c r="F9" s="11"/>
    </row>
    <row r="10" spans="1:8">
      <c r="A10" s="12" t="s">
        <v>21</v>
      </c>
      <c r="B10" s="46" t="s">
        <v>48</v>
      </c>
      <c r="C10" s="14" t="s">
        <v>12</v>
      </c>
      <c r="D10" s="17">
        <v>1500</v>
      </c>
      <c r="E10" s="15">
        <v>0.68</v>
      </c>
      <c r="F10" s="16">
        <f t="shared" ref="F10:F16" si="0">+ROUND(E10*D10,2)</f>
        <v>1020</v>
      </c>
    </row>
    <row r="11" spans="1:8" ht="39.75" customHeight="1">
      <c r="A11" s="12" t="s">
        <v>22</v>
      </c>
      <c r="B11" s="47" t="s">
        <v>196</v>
      </c>
      <c r="C11" s="14" t="s">
        <v>12</v>
      </c>
      <c r="D11" s="17">
        <v>3000</v>
      </c>
      <c r="E11" s="15">
        <v>36.76</v>
      </c>
      <c r="F11" s="16">
        <f t="shared" si="0"/>
        <v>110280</v>
      </c>
    </row>
    <row r="12" spans="1:8" ht="107.25" customHeight="1">
      <c r="A12" s="12" t="s">
        <v>23</v>
      </c>
      <c r="B12" s="46" t="s">
        <v>197</v>
      </c>
      <c r="C12" s="14" t="s">
        <v>12</v>
      </c>
      <c r="D12" s="17">
        <v>2500</v>
      </c>
      <c r="E12" s="15">
        <v>28.36</v>
      </c>
      <c r="F12" s="16">
        <f t="shared" si="0"/>
        <v>70900</v>
      </c>
    </row>
    <row r="13" spans="1:8" ht="26.25" customHeight="1">
      <c r="A13" s="12" t="s">
        <v>24</v>
      </c>
      <c r="B13" s="46" t="s">
        <v>52</v>
      </c>
      <c r="C13" s="14" t="s">
        <v>53</v>
      </c>
      <c r="D13" s="25">
        <v>9</v>
      </c>
      <c r="E13" s="15">
        <v>1575.45</v>
      </c>
      <c r="F13" s="16">
        <f t="shared" si="0"/>
        <v>14179.05</v>
      </c>
    </row>
    <row r="14" spans="1:8" ht="27" customHeight="1">
      <c r="A14" s="12" t="s">
        <v>32</v>
      </c>
      <c r="B14" s="46" t="s">
        <v>54</v>
      </c>
      <c r="C14" s="14" t="s">
        <v>53</v>
      </c>
      <c r="D14" s="25">
        <v>9</v>
      </c>
      <c r="E14" s="15">
        <v>3150.9</v>
      </c>
      <c r="F14" s="16">
        <f t="shared" si="0"/>
        <v>28358.1</v>
      </c>
    </row>
    <row r="15" spans="1:8" ht="42.75" customHeight="1">
      <c r="A15" s="12" t="s">
        <v>49</v>
      </c>
      <c r="B15" s="46" t="s">
        <v>198</v>
      </c>
      <c r="C15" s="14" t="s">
        <v>183</v>
      </c>
      <c r="D15" s="17">
        <v>1200</v>
      </c>
      <c r="E15" s="15">
        <v>1.31</v>
      </c>
      <c r="F15" s="16">
        <f t="shared" si="0"/>
        <v>1572</v>
      </c>
    </row>
    <row r="16" spans="1:8" ht="48" customHeight="1" thickBot="1">
      <c r="A16" s="12" t="s">
        <v>50</v>
      </c>
      <c r="B16" s="46" t="s">
        <v>55</v>
      </c>
      <c r="C16" s="14" t="s">
        <v>53</v>
      </c>
      <c r="D16" s="17">
        <v>7</v>
      </c>
      <c r="E16" s="15">
        <v>5461.56</v>
      </c>
      <c r="F16" s="16">
        <f t="shared" si="0"/>
        <v>38230.92</v>
      </c>
    </row>
    <row r="17" spans="1:6" ht="16.2" thickBot="1">
      <c r="A17" s="26"/>
      <c r="B17" s="50" t="s">
        <v>14</v>
      </c>
      <c r="C17" s="28"/>
      <c r="D17" s="29"/>
      <c r="E17" s="30"/>
      <c r="F17" s="31">
        <f>+SUM(F10:F16)</f>
        <v>264540.07</v>
      </c>
    </row>
    <row r="18" spans="1:6" ht="15.6">
      <c r="A18" s="26"/>
      <c r="B18" s="50" t="s">
        <v>15</v>
      </c>
      <c r="C18" s="28"/>
      <c r="D18" s="29"/>
      <c r="E18" s="30"/>
      <c r="F18" s="32">
        <f>+F17</f>
        <v>264540.07</v>
      </c>
    </row>
    <row r="19" spans="1:6" ht="15.6">
      <c r="A19" s="51"/>
      <c r="B19" s="52" t="s">
        <v>16</v>
      </c>
      <c r="C19" s="34"/>
      <c r="D19" s="74"/>
      <c r="E19" s="34"/>
      <c r="F19" s="36">
        <f>+ROUND(F18*0.21,2)</f>
        <v>55553.41</v>
      </c>
    </row>
    <row r="20" spans="1:6" ht="16.2" thickBot="1">
      <c r="A20" s="53"/>
      <c r="B20" s="54" t="s">
        <v>17</v>
      </c>
      <c r="C20" s="39"/>
      <c r="D20" s="75"/>
      <c r="E20" s="39"/>
      <c r="F20" s="41">
        <f>+F19+F18</f>
        <v>320093.48</v>
      </c>
    </row>
    <row r="22" spans="1:6">
      <c r="B22" t="s">
        <v>56</v>
      </c>
    </row>
    <row r="23" spans="1:6">
      <c r="B23" t="s">
        <v>57</v>
      </c>
    </row>
    <row r="24" spans="1:6">
      <c r="B24" t="s">
        <v>167</v>
      </c>
    </row>
    <row r="25" spans="1:6">
      <c r="B25" t="s">
        <v>180</v>
      </c>
    </row>
  </sheetData>
  <mergeCells count="12">
    <mergeCell ref="A6:A7"/>
    <mergeCell ref="B6:B7"/>
    <mergeCell ref="C6:C7"/>
    <mergeCell ref="D6:F6"/>
    <mergeCell ref="A8:F8"/>
    <mergeCell ref="A5:B5"/>
    <mergeCell ref="C5:F5"/>
    <mergeCell ref="A1:B1"/>
    <mergeCell ref="C1:F1"/>
    <mergeCell ref="A2:B2"/>
    <mergeCell ref="A3:B3"/>
    <mergeCell ref="A4:B4"/>
  </mergeCells>
  <phoneticPr fontId="28" type="noConversion"/>
  <pageMargins left="0.7" right="0.7" top="0.75" bottom="0.75" header="0.3" footer="0.3"/>
  <ignoredErrors>
    <ignoredError sqref="A10:A14" numberStoredAsText="1"/>
  </ignoredErrors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Suvestinis</vt:lpstr>
      <vt:lpstr>1.1</vt:lpstr>
      <vt:lpstr>1.2</vt:lpstr>
      <vt:lpstr>1.3</vt:lpstr>
      <vt:lpstr>1.4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Marius Banaitis</dc:creator>
  <cp:lastModifiedBy>MIELONAS Valdas</cp:lastModifiedBy>
  <dcterms:created xsi:type="dcterms:W3CDTF">2015-06-05T18:17:20Z</dcterms:created>
  <dcterms:modified xsi:type="dcterms:W3CDTF">2025-06-10T04:25:05Z</dcterms:modified>
</cp:coreProperties>
</file>