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utokausta\Desktop\dok\Konkurso_salygos_2024\714379_Sakiu_kelio_kapitalinis_remontas-PRELIMINARI_SUTARTIS_PASIBAIGE\ATNAUJINTAS VARZYMASIS\LAIMETI\736294_Ukininku_LAIMETAS\Papildomi_darbai\Susit_5_pap_Ivazos\"/>
    </mc:Choice>
  </mc:AlternateContent>
  <xr:revisionPtr revIDLastSave="0" documentId="8_{37AE095F-31AB-4559-BE36-4CC8DE826C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ąmata" sheetId="2" r:id="rId1"/>
  </sheets>
  <definedNames>
    <definedName name="_xlnm.Print_Area" localSheetId="0">Sąmata!$A$1:$H$37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26" i="2"/>
  <c r="H24" i="2"/>
  <c r="H22" i="2"/>
  <c r="H20" i="2"/>
  <c r="H17" i="2"/>
  <c r="H16" i="2"/>
  <c r="H15" i="2"/>
  <c r="H18" i="2"/>
  <c r="H14" i="2"/>
  <c r="H13" i="2"/>
  <c r="H12" i="2"/>
  <c r="H19" i="2"/>
  <c r="H11" i="2"/>
  <c r="H28" i="2" l="1"/>
  <c r="H29" i="2" s="1"/>
  <c r="H30" i="2" s="1"/>
</calcChain>
</file>

<file path=xl/sharedStrings.xml><?xml version="1.0" encoding="utf-8"?>
<sst xmlns="http://schemas.openxmlformats.org/spreadsheetml/2006/main" count="64" uniqueCount="55">
  <si>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</si>
  <si>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</si>
  <si>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</si>
  <si>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</si>
  <si>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</si>
  <si>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</si>
  <si>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</si>
  <si>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</si>
  <si>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</si>
  <si>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</si>
  <si>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</si>
  <si>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</si>
  <si>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</si>
  <si>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</si>
  <si>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</si>
  <si>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Vieneto įkainis, proc</t>
  </si>
  <si>
    <t>Ūkininkų g., Giedručių k., Šakių raj., kapitalinio remonto projektavimas ir darbai</t>
  </si>
  <si>
    <t>Sąmata:</t>
  </si>
  <si>
    <t>m2</t>
  </si>
  <si>
    <t>m</t>
  </si>
  <si>
    <t>100 m2</t>
  </si>
  <si>
    <t>Darbai</t>
  </si>
  <si>
    <t>Tinkamam Darbų įvykdymui būtini atlikti darbai</t>
  </si>
  <si>
    <t xml:space="preserve">Papildomi darbai
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</si>
  <si>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</si>
  <si>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</si>
  <si>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</si>
  <si>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</si>
  <si>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3.21</t>
  </si>
  <si>
    <t>Pralaidų iš plastikinių gofruotų vamzdžių montavimas, kai vamzdžių skersmuo 400 mm</t>
  </si>
  <si>
    <t>4.11</t>
  </si>
  <si>
    <t>Smėlio pagrindo po vamzdynais įrengimas</t>
  </si>
  <si>
    <t>m3</t>
  </si>
  <si>
    <t>3.24</t>
  </si>
  <si>
    <t>Įstrižųjų antgalių iš surenkamo gelžbetonio įrengimas, kai pralaidos vamzdžių skersmuo 400 mm</t>
  </si>
  <si>
    <t>100 m3</t>
  </si>
  <si>
    <t>5.1.12.</t>
  </si>
  <si>
    <t>5 cm storio viensl. dangos iš AC 16 PD asfaltbetonio mišinio įrengimas klotuvu</t>
  </si>
  <si>
    <t>5.1.13.</t>
  </si>
  <si>
    <t>Keičiant sluoksnio storį, kiekvienam 0,5 cm pasikeitimui su asfaltbetoniu AC 16 PD  pridėti</t>
  </si>
  <si>
    <t>4.3</t>
  </si>
  <si>
    <t>Viensl. pagrindo iš dolomit. skaldos 0/45 įrengimas</t>
  </si>
  <si>
    <t>4.6</t>
  </si>
  <si>
    <t>Pagrindų išlyginamųjų ir paruošiamųjų sluoksnių iš smėlio-žvyro mišinių įrengimas</t>
  </si>
  <si>
    <t>4.10</t>
  </si>
  <si>
    <t>10 cm storio kelkraščių iš dolomitinės skaldos (80 proc.)  įrengimas fr 16/32 (pridedant 20 proc. juodžemį su žolės sėklomis)</t>
  </si>
  <si>
    <t>Kelkraščių įrengimo darbai</t>
  </si>
  <si>
    <t>Kelio sankryža su keliu 3806</t>
  </si>
  <si>
    <t>5.2.6</t>
  </si>
  <si>
    <t>80x200 mm betoninių bordiūrų ant betono pagrindo įrengimas</t>
  </si>
  <si>
    <t>100 m</t>
  </si>
  <si>
    <t>vnt.</t>
  </si>
  <si>
    <t>Įtekėjimo/ištekėjimo antgalio tvirtinimas iš gelžbetonio tvirtinimo plokščių ant 2cm storio S10 markės skiedinio ir 10cm storio skaldos sluoksnio pagrindo (fr.22/32) iš nesurištojo mišinio</t>
  </si>
  <si>
    <t>Plastikinių signalinių stulpelių su vertikaliuoju ženklinimu 2.4 ir atšvaitais įrengimas (stulpelio aukštis nuo dangos paviršiaus h-1,1m)</t>
  </si>
  <si>
    <t>Lokalinė sąmata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</si>
</sst>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0.0000"/>
    <numFmt numFmtId="166" formatCode="0.000"/>
  </numFmts>
  <fonts count="24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6">
    <xf numFmtId="0" fontId="0" fillId="0" borderId="0">
      <alignment vertical="center"/>
    </xf>
    <xf numFmtId="0" fontId="9" fillId="0" borderId="0">
      <alignment vertical="center"/>
    </xf>
    <xf numFmtId="0" fontId="6" fillId="0" borderId="0"/>
    <xf numFmtId="0" fontId="16" fillId="0" borderId="0"/>
    <xf numFmtId="0" fontId="5" fillId="0" borderId="0"/>
    <xf numFmtId="0" fontId="4" fillId="0" borderId="0"/>
    <xf numFmtId="0" fontId="21" fillId="0" borderId="0"/>
    <xf numFmtId="0" fontId="3" fillId="0" borderId="0"/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>
      <alignment vertical="center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2" fontId="10" fillId="0" borderId="0" xfId="0" applyNumberFormat="1" applyFont="1" applyAlignment="1">
      <alignment horizontal="center" vertical="center"/>
    </xf>
    <xf numFmtId="0" fontId="0" fillId="0" borderId="0" xfId="0" applyAlignment="1"/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7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64" fontId="8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8" fillId="0" borderId="5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0" fontId="7" fillId="0" borderId="4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2" fontId="14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20" fillId="2" borderId="0" xfId="5" applyFont="1" applyFill="1" applyAlignment="1" applyProtection="1">
      <alignment vertical="center" wrapText="1"/>
      <protection hidden="1"/>
    </xf>
    <xf numFmtId="0" fontId="7" fillId="0" borderId="7" xfId="8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8" fillId="0" borderId="0" xfId="3" applyFont="1"/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4" fontId="7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23" fillId="0" borderId="0" xfId="3" applyFont="1" applyAlignment="1">
      <alignment horizontal="center"/>
    </xf>
    <xf numFmtId="0" fontId="7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</cellXfs>
  <cellStyles count="26">
    <cellStyle name="Įprastas" xfId="0" builtinId="0"/>
    <cellStyle name="Įprastas 2" xfId="3" xr:uid="{00000000-0005-0000-0000-000000000000}"/>
    <cellStyle name="Įprastas 2 2" xfId="4" xr:uid="{EBD19B6E-7599-46C2-84AD-EEFED89E9226}"/>
    <cellStyle name="Įprastas 2 2 2" xfId="10" xr:uid="{5D3841CD-8021-4AC5-B8E7-71E3E978AF76}"/>
    <cellStyle name="Įprastas 2 2 2 2" xfId="23" xr:uid="{B16ABC0C-54AF-4991-AA67-E3EBCCCD3F5F}"/>
    <cellStyle name="Įprastas 2 2 3" xfId="19" xr:uid="{42DD3EF2-00C4-4477-813B-AC54F67334C5}"/>
    <cellStyle name="Įprastas 2 3" xfId="6" xr:uid="{C28363D0-CD8D-4550-9973-167316703F06}"/>
    <cellStyle name="Įprastas 2 4" xfId="15" xr:uid="{62BC18E8-9F37-495F-BF88-B647B42898EF}"/>
    <cellStyle name="Įprastas 3" xfId="2" xr:uid="{00000000-0005-0000-0000-000001000000}"/>
    <cellStyle name="Įprastas 3 2" xfId="9" xr:uid="{590F12E2-402A-46E1-ACA9-BC88E95ED682}"/>
    <cellStyle name="Įprastas 3 2 2" xfId="22" xr:uid="{7C6F0385-37E9-48F1-B89B-B11469271601}"/>
    <cellStyle name="Įprastas 3 3" xfId="18" xr:uid="{5EC99193-4E70-419B-B8E0-433EE489DC59}"/>
    <cellStyle name="Įprastas 4" xfId="5" xr:uid="{FBD757DF-F726-42F6-9565-E16F6954B1D1}"/>
    <cellStyle name="Įprastas 4 2" xfId="11" xr:uid="{77B4793B-4132-4CBB-90FF-45FD26A6B749}"/>
    <cellStyle name="Įprastas 4 2 2" xfId="24" xr:uid="{9853AEF6-35DC-4E74-9BB9-030EF72A279A}"/>
    <cellStyle name="Įprastas 4 3" xfId="20" xr:uid="{55A2A12C-1DCA-4ABD-8E10-B3FDE713A54C}"/>
    <cellStyle name="Įprastas 5" xfId="7" xr:uid="{54D60329-26D4-41A3-96F9-F0F6ED337B19}"/>
    <cellStyle name="Įprastas 5 2" xfId="12" xr:uid="{D39EFC13-D4CF-482A-B297-7FF1AC0F0FFB}"/>
    <cellStyle name="Įprastas 5 2 2" xfId="25" xr:uid="{8F5437F4-91AD-4CB9-B151-44C59157076B}"/>
    <cellStyle name="Įprastas 5 3" xfId="21" xr:uid="{B605CAAD-C4AA-4F64-8CB9-C1E8BDC88D15}"/>
    <cellStyle name="Įprastas 6" xfId="8" xr:uid="{2D0CF885-7415-4355-9294-AFEFA7229466}"/>
    <cellStyle name="Įprastas 7" xfId="13" xr:uid="{CCB90129-3283-47DB-B15D-BF7F8F85FA31}"/>
    <cellStyle name="Kablelis 2" xfId="16" xr:uid="{776C20C3-6D55-4493-9386-A7273586F75D}"/>
    <cellStyle name="Kablelis 3" xfId="17" xr:uid="{E671A3BB-EF7A-4F89-A1D2-3315F2E779D9}"/>
    <cellStyle name="Kablelis 4" xfId="14" xr:uid="{E7613FE2-ED8E-4EC2-B4DE-38BD2BB7C656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40"/>
  <sheetViews>
    <sheetView tabSelected="1" workbookViewId="0">
      <selection activeCell="E12" sqref="E12"/>
    </sheetView>
  </sheetViews>
  <sheetFormatPr defaultColWidth="10.33203125" defaultRowHeight="13.2"/>
  <cols>
    <col min="1" max="1" width="4" customWidth="1"/>
    <col min="2" max="2" width="7.44140625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A1" s="55" t="s">
        <v>54</v>
      </c>
      <c r="B1" s="55"/>
      <c r="C1" s="55"/>
      <c r="D1" s="55"/>
      <c r="E1" s="55"/>
      <c r="F1" s="55"/>
      <c r="G1" s="55"/>
      <c r="H1" s="55"/>
      <c r="I1" s="42"/>
      <c r="J1" s="42"/>
      <c r="K1" s="9"/>
      <c r="L1" s="9"/>
      <c r="M1" s="9"/>
      <c r="N1" s="9"/>
    </row>
    <row r="2" spans="1:18" s="8" customFormat="1">
      <c r="C2" s="10"/>
    </row>
    <row r="3" spans="1:18" s="8" customFormat="1">
      <c r="B3" s="59"/>
      <c r="C3" s="59"/>
      <c r="D3" s="59"/>
      <c r="E3" s="59"/>
      <c r="F3" s="59"/>
      <c r="G3" s="59"/>
      <c r="H3" s="59"/>
      <c r="I3" s="11"/>
      <c r="J3" s="11"/>
      <c r="K3" s="11"/>
      <c r="L3" s="11"/>
      <c r="M3" s="11"/>
      <c r="N3" s="11"/>
    </row>
    <row r="4" spans="1:18" s="8" customFormat="1" ht="12.75" customHeight="1">
      <c r="A4" s="12"/>
      <c r="B4" s="41" t="s">
        <v>8</v>
      </c>
      <c r="C4" s="45" t="s">
        <v>16</v>
      </c>
      <c r="D4" s="44"/>
      <c r="E4" s="44"/>
      <c r="F4" s="44"/>
      <c r="G4" s="44"/>
      <c r="H4" s="44"/>
      <c r="I4" s="44"/>
      <c r="J4" s="13"/>
      <c r="K4" s="13"/>
      <c r="L4" s="13"/>
      <c r="M4" s="13"/>
    </row>
    <row r="5" spans="1:18" s="8" customFormat="1" ht="15" customHeight="1">
      <c r="A5" s="12"/>
      <c r="B5" s="41" t="s">
        <v>17</v>
      </c>
      <c r="C5" s="46" t="s">
        <v>23</v>
      </c>
      <c r="D5" s="43"/>
      <c r="E5" s="43"/>
      <c r="F5" s="43"/>
      <c r="G5" s="43"/>
      <c r="H5" s="43"/>
      <c r="I5" s="43"/>
      <c r="J5" s="39"/>
      <c r="K5" s="39"/>
      <c r="L5" s="39"/>
      <c r="M5" s="39"/>
      <c r="N5" s="39"/>
      <c r="O5" s="39"/>
      <c r="P5" s="39"/>
      <c r="Q5" s="39"/>
      <c r="R5" s="39"/>
    </row>
    <row r="6" spans="1:18">
      <c r="B6"/>
      <c r="C6" s="14"/>
      <c r="D6" s="15"/>
      <c r="E6" s="14"/>
      <c r="F6" s="16"/>
      <c r="G6" s="14"/>
      <c r="H6" s="14"/>
      <c r="I6" s="1"/>
    </row>
    <row r="7" spans="1:18" ht="12.75" customHeight="1">
      <c r="B7" s="62" t="s">
        <v>12</v>
      </c>
      <c r="C7" s="64" t="s">
        <v>5</v>
      </c>
      <c r="D7" s="62" t="s">
        <v>13</v>
      </c>
      <c r="E7" s="64" t="s">
        <v>6</v>
      </c>
      <c r="F7" s="62" t="s">
        <v>14</v>
      </c>
      <c r="G7" s="57" t="s">
        <v>15</v>
      </c>
      <c r="H7" s="60" t="s">
        <v>7</v>
      </c>
    </row>
    <row r="8" spans="1:18" ht="37.5" customHeight="1">
      <c r="B8" s="63"/>
      <c r="C8" s="61"/>
      <c r="D8" s="63"/>
      <c r="E8" s="61"/>
      <c r="F8" s="63"/>
      <c r="G8" s="58"/>
      <c r="H8" s="61"/>
    </row>
    <row r="9" spans="1:18">
      <c r="B9" s="2" t="s">
        <v>1</v>
      </c>
      <c r="C9" s="17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>
      <c r="B10" s="49"/>
      <c r="C10" s="52" t="s">
        <v>21</v>
      </c>
      <c r="D10" s="49"/>
      <c r="E10" s="49"/>
      <c r="F10" s="49"/>
      <c r="G10" s="49"/>
      <c r="H10" s="49"/>
    </row>
    <row r="11" spans="1:18" ht="39.6">
      <c r="B11" s="37" t="s">
        <v>24</v>
      </c>
      <c r="C11" s="38" t="s">
        <v>25</v>
      </c>
      <c r="D11" s="37" t="s">
        <v>20</v>
      </c>
      <c r="E11" s="36">
        <v>22.22</v>
      </c>
      <c r="F11" s="40">
        <v>21</v>
      </c>
      <c r="G11" s="54">
        <v>420.86</v>
      </c>
      <c r="H11" s="47">
        <f t="shared" ref="H11:H20" si="0">ROUND(E11*G11,2)</f>
        <v>9351.51</v>
      </c>
    </row>
    <row r="12" spans="1:18" ht="26.4">
      <c r="B12" s="37" t="s">
        <v>26</v>
      </c>
      <c r="C12" s="38" t="s">
        <v>27</v>
      </c>
      <c r="D12" s="37" t="s">
        <v>20</v>
      </c>
      <c r="E12" s="36">
        <v>22.22</v>
      </c>
      <c r="F12" s="40">
        <v>21</v>
      </c>
      <c r="G12" s="54">
        <v>170.95</v>
      </c>
      <c r="H12" s="47">
        <f t="shared" si="0"/>
        <v>3798.51</v>
      </c>
    </row>
    <row r="13" spans="1:18" ht="26.4">
      <c r="B13" s="37" t="s">
        <v>28</v>
      </c>
      <c r="C13" s="38" t="s">
        <v>29</v>
      </c>
      <c r="D13" s="37" t="s">
        <v>19</v>
      </c>
      <c r="E13" s="36">
        <v>161.5</v>
      </c>
      <c r="F13" s="40">
        <v>21</v>
      </c>
      <c r="G13" s="54">
        <v>50.38</v>
      </c>
      <c r="H13" s="47">
        <f t="shared" si="0"/>
        <v>8136.37</v>
      </c>
    </row>
    <row r="14" spans="1:18">
      <c r="B14" s="37" t="s">
        <v>30</v>
      </c>
      <c r="C14" s="38" t="s">
        <v>31</v>
      </c>
      <c r="D14" s="37" t="s">
        <v>32</v>
      </c>
      <c r="E14" s="36">
        <v>42</v>
      </c>
      <c r="F14" s="40">
        <v>21</v>
      </c>
      <c r="G14" s="54">
        <v>28.48</v>
      </c>
      <c r="H14" s="47">
        <f t="shared" si="0"/>
        <v>1196.1600000000001</v>
      </c>
    </row>
    <row r="15" spans="1:18" ht="39.6">
      <c r="B15" s="37" t="s">
        <v>33</v>
      </c>
      <c r="C15" s="38" t="s">
        <v>34</v>
      </c>
      <c r="D15" s="37" t="s">
        <v>32</v>
      </c>
      <c r="E15" s="36">
        <v>3.1</v>
      </c>
      <c r="F15" s="40">
        <v>21</v>
      </c>
      <c r="G15" s="54">
        <v>682.35</v>
      </c>
      <c r="H15" s="47">
        <f t="shared" si="0"/>
        <v>2115.29</v>
      </c>
    </row>
    <row r="16" spans="1:18" ht="26.4">
      <c r="B16" s="37" t="s">
        <v>36</v>
      </c>
      <c r="C16" s="38" t="s">
        <v>37</v>
      </c>
      <c r="D16" s="37" t="s">
        <v>20</v>
      </c>
      <c r="E16" s="36">
        <v>10.28</v>
      </c>
      <c r="F16" s="40">
        <v>21</v>
      </c>
      <c r="G16" s="54">
        <v>1149.43</v>
      </c>
      <c r="H16" s="47">
        <f t="shared" si="0"/>
        <v>11816.14</v>
      </c>
    </row>
    <row r="17" spans="2:9" ht="26.4">
      <c r="B17" s="37" t="s">
        <v>38</v>
      </c>
      <c r="C17" s="38" t="s">
        <v>39</v>
      </c>
      <c r="D17" s="37" t="s">
        <v>20</v>
      </c>
      <c r="E17" s="36">
        <v>20.56</v>
      </c>
      <c r="F17" s="40">
        <v>21</v>
      </c>
      <c r="G17" s="54">
        <v>282.83999999999997</v>
      </c>
      <c r="H17" s="47">
        <f t="shared" si="0"/>
        <v>5815.19</v>
      </c>
    </row>
    <row r="18" spans="2:9" ht="26.4">
      <c r="B18" s="37" t="s">
        <v>40</v>
      </c>
      <c r="C18" s="38" t="s">
        <v>41</v>
      </c>
      <c r="D18" s="37" t="s">
        <v>35</v>
      </c>
      <c r="E18" s="36">
        <v>2.16</v>
      </c>
      <c r="F18" s="40">
        <v>21</v>
      </c>
      <c r="G18" s="54">
        <v>5258.92</v>
      </c>
      <c r="H18" s="47">
        <f t="shared" si="0"/>
        <v>11359.27</v>
      </c>
    </row>
    <row r="19" spans="2:9" ht="26.4">
      <c r="B19" s="37" t="s">
        <v>42</v>
      </c>
      <c r="C19" s="38" t="s">
        <v>43</v>
      </c>
      <c r="D19" s="37" t="s">
        <v>35</v>
      </c>
      <c r="E19" s="36">
        <v>2.73</v>
      </c>
      <c r="F19" s="40">
        <v>21</v>
      </c>
      <c r="G19" s="54">
        <v>2757.12</v>
      </c>
      <c r="H19" s="47">
        <f t="shared" si="0"/>
        <v>7526.94</v>
      </c>
    </row>
    <row r="20" spans="2:9" ht="39.6">
      <c r="B20" s="37" t="s">
        <v>44</v>
      </c>
      <c r="C20" s="38" t="s">
        <v>45</v>
      </c>
      <c r="D20" s="37" t="s">
        <v>20</v>
      </c>
      <c r="E20" s="36">
        <v>0.47</v>
      </c>
      <c r="F20" s="40">
        <v>21</v>
      </c>
      <c r="G20" s="54">
        <v>1038.6400000000001</v>
      </c>
      <c r="H20" s="47">
        <f t="shared" si="0"/>
        <v>488.16</v>
      </c>
    </row>
    <row r="21" spans="2:9">
      <c r="B21" s="37"/>
      <c r="C21" s="53" t="s">
        <v>46</v>
      </c>
      <c r="D21" s="37"/>
      <c r="E21" s="48"/>
      <c r="F21" s="40"/>
      <c r="G21" s="54"/>
      <c r="H21" s="50"/>
    </row>
    <row r="22" spans="2:9" ht="39.6">
      <c r="B22" s="37" t="s">
        <v>44</v>
      </c>
      <c r="C22" s="38" t="s">
        <v>45</v>
      </c>
      <c r="D22" s="37" t="s">
        <v>20</v>
      </c>
      <c r="E22" s="36">
        <v>2.65</v>
      </c>
      <c r="F22" s="40">
        <v>21</v>
      </c>
      <c r="G22" s="54">
        <v>1038.6400000000001</v>
      </c>
      <c r="H22" s="47">
        <f>ROUND(E22*G22,2)</f>
        <v>2752.4</v>
      </c>
    </row>
    <row r="23" spans="2:9">
      <c r="B23" s="37"/>
      <c r="C23" s="53" t="s">
        <v>47</v>
      </c>
      <c r="D23" s="37"/>
      <c r="E23" s="36"/>
      <c r="F23" s="40"/>
      <c r="G23" s="54"/>
      <c r="H23" s="50"/>
    </row>
    <row r="24" spans="2:9" ht="26.4">
      <c r="B24" s="37" t="s">
        <v>48</v>
      </c>
      <c r="C24" s="38" t="s">
        <v>49</v>
      </c>
      <c r="D24" s="37" t="s">
        <v>50</v>
      </c>
      <c r="E24" s="36">
        <v>0.01</v>
      </c>
      <c r="F24" s="40">
        <v>21</v>
      </c>
      <c r="G24" s="54">
        <v>1752.53</v>
      </c>
      <c r="H24" s="47">
        <f>ROUND(E24*G24,2)</f>
        <v>17.53</v>
      </c>
    </row>
    <row r="25" spans="2:9">
      <c r="B25" s="37"/>
      <c r="C25" s="51" t="s">
        <v>22</v>
      </c>
      <c r="D25" s="37"/>
      <c r="E25" s="48"/>
      <c r="F25" s="40"/>
      <c r="G25" s="54"/>
      <c r="H25" s="50"/>
    </row>
    <row r="26" spans="2:9" ht="66">
      <c r="B26" s="37">
        <v>12</v>
      </c>
      <c r="C26" s="38" t="s">
        <v>52</v>
      </c>
      <c r="D26" s="37" t="s">
        <v>18</v>
      </c>
      <c r="E26" s="36">
        <v>10</v>
      </c>
      <c r="F26" s="40">
        <v>21</v>
      </c>
      <c r="G26" s="54">
        <v>122.5</v>
      </c>
      <c r="H26" s="47">
        <f>ROUND(E26*G26,2)</f>
        <v>1225</v>
      </c>
    </row>
    <row r="27" spans="2:9" ht="39.6">
      <c r="B27" s="37">
        <v>13</v>
      </c>
      <c r="C27" s="38" t="s">
        <v>53</v>
      </c>
      <c r="D27" s="37" t="s">
        <v>51</v>
      </c>
      <c r="E27" s="36">
        <v>2</v>
      </c>
      <c r="F27" s="40">
        <v>21</v>
      </c>
      <c r="G27" s="54">
        <v>60</v>
      </c>
      <c r="H27" s="47">
        <f>ROUND(E27*G27,2)</f>
        <v>120</v>
      </c>
    </row>
    <row r="28" spans="2:9">
      <c r="B28" s="18"/>
      <c r="C28" s="19"/>
      <c r="D28" s="20"/>
      <c r="E28" s="33"/>
      <c r="F28" s="19"/>
      <c r="G28" s="21" t="s">
        <v>9</v>
      </c>
      <c r="H28" s="22">
        <f>SUM(H11:H27)</f>
        <v>65718.47</v>
      </c>
      <c r="I28" s="23"/>
    </row>
    <row r="29" spans="2:9">
      <c r="B29" s="18"/>
      <c r="C29" s="24"/>
      <c r="D29" s="25"/>
      <c r="E29" s="34"/>
      <c r="G29" s="26" t="s">
        <v>10</v>
      </c>
      <c r="H29" s="27">
        <f>ROUND(H28*0.21,2)</f>
        <v>13800.88</v>
      </c>
    </row>
    <row r="30" spans="2:9">
      <c r="B30" s="18"/>
      <c r="C30" s="24"/>
      <c r="D30" s="25"/>
      <c r="E30" s="35"/>
      <c r="F30" s="28"/>
      <c r="G30" s="21" t="s">
        <v>11</v>
      </c>
      <c r="H30" s="22">
        <f>H28+H29</f>
        <v>79519.350000000006</v>
      </c>
    </row>
    <row r="31" spans="2:9">
      <c r="B31" s="14"/>
      <c r="C31" s="15"/>
      <c r="D31" s="14"/>
      <c r="E31" s="16"/>
      <c r="F31" s="14"/>
      <c r="G31" s="14"/>
    </row>
    <row r="32" spans="2:9">
      <c r="B32" s="14"/>
      <c r="C32" s="15"/>
      <c r="D32" s="14"/>
      <c r="E32" s="16"/>
      <c r="F32" s="14"/>
      <c r="G32" s="14"/>
    </row>
    <row r="33" spans="2:8">
      <c r="B33" s="29"/>
      <c r="C33" s="29"/>
      <c r="D33" s="30"/>
      <c r="E33" s="30"/>
      <c r="F33" s="31"/>
      <c r="G33" s="32"/>
      <c r="H33" s="8"/>
    </row>
    <row r="34" spans="2:8">
      <c r="B34" s="29"/>
      <c r="C34" s="29"/>
      <c r="D34" s="29"/>
      <c r="E34" s="29"/>
      <c r="F34" s="31"/>
      <c r="G34" s="32"/>
      <c r="H34" s="8"/>
    </row>
    <row r="35" spans="2:8">
      <c r="B35" s="29"/>
      <c r="C35" s="29"/>
      <c r="D35" s="29"/>
      <c r="E35" s="29"/>
      <c r="F35" s="31"/>
      <c r="G35" s="32"/>
      <c r="H35" s="8"/>
    </row>
    <row r="36" spans="2:8">
      <c r="B36" s="29"/>
      <c r="C36" s="29"/>
      <c r="D36" s="29"/>
      <c r="E36" s="29"/>
      <c r="F36" s="31"/>
      <c r="G36" s="32"/>
      <c r="H36" s="8"/>
    </row>
    <row r="37" spans="2:8">
      <c r="B37" s="29"/>
      <c r="C37" s="29"/>
      <c r="D37" s="29"/>
      <c r="E37" s="29"/>
      <c r="F37" s="31"/>
      <c r="G37" s="32"/>
      <c r="H37" s="8"/>
    </row>
    <row r="38" spans="2:8">
      <c r="B38" s="14"/>
      <c r="C38" s="15"/>
      <c r="D38" s="14"/>
      <c r="E38" s="16"/>
      <c r="F38" s="14"/>
      <c r="G38" s="14"/>
    </row>
    <row r="39" spans="2:8" s="3" customFormat="1">
      <c r="B39" s="4"/>
      <c r="C39" s="6"/>
      <c r="D39" s="4"/>
      <c r="E39" s="4"/>
      <c r="F39" s="4"/>
      <c r="G39" s="7"/>
      <c r="H39" s="4"/>
    </row>
    <row r="40" spans="2:8">
      <c r="B40" s="56"/>
      <c r="C40" s="56"/>
      <c r="D40" s="56"/>
      <c r="E40" s="56"/>
      <c r="F40" s="56"/>
      <c r="G40" s="56"/>
      <c r="H40" s="56"/>
    </row>
  </sheetData>
  <mergeCells count="10">
    <mergeCell ref="A1:H1"/>
    <mergeCell ref="B40:H40"/>
    <mergeCell ref="G7:G8"/>
    <mergeCell ref="B3:H3"/>
    <mergeCell ref="H7:H8"/>
    <mergeCell ref="B7:B8"/>
    <mergeCell ref="C7:C8"/>
    <mergeCell ref="D7:D8"/>
    <mergeCell ref="E7:E8"/>
    <mergeCell ref="F7:F8"/>
  </mergeCells>
  <phoneticPr fontId="19" type="noConversion"/>
  <pageMargins left="0.74803149606299213" right="0.19685039370078741" top="0.78740157480314965" bottom="0.39370078740157483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Sąmata</vt:lpstr>
      <vt:lpstr>Sąmata!Print_Area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Autokausta</cp:lastModifiedBy>
  <cp:lastPrinted>2024-11-27T14:21:48Z</cp:lastPrinted>
  <dcterms:created xsi:type="dcterms:W3CDTF">2019-11-14T07:49:08Z</dcterms:created>
  <dcterms:modified xsi:type="dcterms:W3CDTF">2025-06-18T14:08:09Z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