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C:\Users\rasbuz\Documents\VIENKARTINĖS MEDICININĖS PRIEMONĖS 2 dalis ID1776101 2025-05-05\"/>
    </mc:Choice>
  </mc:AlternateContent>
  <xr:revisionPtr revIDLastSave="0" documentId="8_{984464AC-CBBA-4C9F-BE51-EBD77E457437}" xr6:coauthVersionLast="47" xr6:coauthVersionMax="47" xr10:uidLastSave="{00000000-0000-0000-0000-000000000000}"/>
  <bookViews>
    <workbookView xWindow="-120" yWindow="-120" windowWidth="29040" windowHeight="15840" xr2:uid="{00000000-000D-0000-FFFF-FFFF00000000}"/>
  </bookViews>
  <sheets>
    <sheet name="Pasiūlymas" sheetId="1" r:id="rId1"/>
    <sheet name="Subtiekėjai ir priedai" sheetId="2" r:id="rId2"/>
  </sheet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48" i="1" l="1"/>
  <c r="F245" i="1"/>
  <c r="F247" i="1" s="1"/>
  <c r="F248" i="1" s="1"/>
  <c r="F249" i="1" s="1"/>
  <c r="G235" i="1"/>
  <c r="F227" i="1"/>
  <c r="G234" i="1" s="1"/>
  <c r="G217" i="1"/>
  <c r="F214" i="1"/>
  <c r="G204" i="1"/>
  <c r="F200" i="1"/>
  <c r="F203" i="1" s="1"/>
  <c r="F204" i="1" s="1"/>
  <c r="F205" i="1" s="1"/>
  <c r="G190" i="1"/>
  <c r="F184" i="1"/>
  <c r="G174" i="1"/>
  <c r="F170" i="1"/>
  <c r="G160" i="1"/>
  <c r="F156" i="1"/>
  <c r="G146" i="1"/>
  <c r="F142" i="1"/>
  <c r="G132" i="1"/>
  <c r="F127" i="1"/>
  <c r="F131" i="1" s="1"/>
  <c r="F132" i="1" s="1"/>
  <c r="F133" i="1" s="1"/>
  <c r="G117" i="1"/>
  <c r="F110" i="1"/>
  <c r="F116" i="1" s="1"/>
  <c r="F117" i="1" s="1"/>
  <c r="F118" i="1" s="1"/>
  <c r="G100" i="1"/>
  <c r="F94" i="1"/>
  <c r="G99" i="1" s="1"/>
  <c r="G84" i="1"/>
  <c r="F78" i="1"/>
  <c r="G83" i="1" s="1"/>
  <c r="G68" i="1"/>
  <c r="F61" i="1"/>
  <c r="G67" i="1" s="1"/>
  <c r="G51" i="1"/>
  <c r="F41" i="1"/>
  <c r="G50" i="1" s="1"/>
  <c r="G21" i="1"/>
  <c r="F234" i="1" l="1"/>
  <c r="F235" i="1" s="1"/>
  <c r="F236" i="1" s="1"/>
  <c r="G203" i="1"/>
  <c r="G116" i="1"/>
  <c r="F50" i="1"/>
  <c r="F51" i="1" s="1"/>
  <c r="F52" i="1" s="1"/>
  <c r="F83" i="1"/>
  <c r="F84" i="1" s="1"/>
  <c r="F85" i="1" s="1"/>
  <c r="G131" i="1"/>
  <c r="G247" i="1"/>
  <c r="G173" i="1"/>
  <c r="F173" i="1"/>
  <c r="F174" i="1" s="1"/>
  <c r="F175" i="1" s="1"/>
  <c r="G189" i="1"/>
  <c r="F189" i="1"/>
  <c r="F190" i="1" s="1"/>
  <c r="F191" i="1" s="1"/>
  <c r="G216" i="1"/>
  <c r="F216" i="1"/>
  <c r="F217" i="1" s="1"/>
  <c r="F218" i="1" s="1"/>
  <c r="F67" i="1"/>
  <c r="F68" i="1" s="1"/>
  <c r="F69" i="1" s="1"/>
  <c r="F99" i="1"/>
  <c r="F100" i="1" s="1"/>
  <c r="F101" i="1" s="1"/>
  <c r="G145" i="1"/>
  <c r="F145" i="1"/>
  <c r="F146" i="1" s="1"/>
  <c r="F147" i="1" s="1"/>
  <c r="G159" i="1"/>
  <c r="F159" i="1"/>
  <c r="F160" i="1" s="1"/>
  <c r="F161" i="1" s="1"/>
</calcChain>
</file>

<file path=xl/sharedStrings.xml><?xml version="1.0" encoding="utf-8"?>
<sst xmlns="http://schemas.openxmlformats.org/spreadsheetml/2006/main" count="502" uniqueCount="284">
  <si>
    <t>PIRKIMO SĄLYGŲ PRIEDAS "PASIŪLYMO FORMA"</t>
  </si>
  <si>
    <t>VIENKARTINĖS MEDICININĖS PRIEMONĖS</t>
  </si>
  <si>
    <t>Kam:</t>
  </si>
  <si>
    <t>VšĮ LSMU Kauno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</si>
  <si>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</si>
  <si>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</si>
  <si>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</si>
  <si>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</si>
  <si>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</si>
  <si>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</si>
  <si>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</si>
  <si>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</si>
  <si>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</si>
  <si>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</si>
  <si>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</si>
  <si>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</si>
  <si>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</si>
  <si>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</si>
  <si>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</si>
  <si>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</si>
  <si>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</si>
  <si>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</si>
  <si>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</si>
  <si>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</si>
  <si>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</si>
  <si>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1. DALIS</t>
  </si>
  <si>
    <t>SPECIALIOS VIENKARTINĖS APSAUGOS PRIEMONĖS</t>
  </si>
  <si>
    <t>Tiekėjo pasiūlymas:</t>
  </si>
  <si>
    <t>Nr.</t>
  </si>
  <si>
    <t>Pavadinimas</t>
  </si>
  <si>
    <t>Kiekis</t>
  </si>
  <si>
    <t>Mato vienetas</t>
  </si>
  <si>
    <t>Įkainis be PVM, Eur</t>
  </si>
  <si>
    <t>Suma be PVM, Eur</t>
  </si>
  <si>
    <t>Siūlomos prekės pavadinimas, gamintojas, kodas</t>
  </si>
  <si>
    <t>Tiekėjo siūlomi parametrai ir parametrą pagrindžiantys dokumentai (puslapio Nr.)</t>
  </si>
  <si>
    <t>vnt</t>
  </si>
  <si>
    <t>Suma be PVM</t>
  </si>
  <si>
    <t>Taikomas PVM dydis (%)</t>
  </si>
  <si>
    <t>PVM suma</t>
  </si>
  <si>
    <t>Suma su PVM</t>
  </si>
  <si>
    <t>Pakuotė turi turėti ne mažiau 4 nuklijuojamus lipdukus su sterilumo ir gamybos kontrolės duomenimis registracijai.</t>
  </si>
  <si>
    <t>13. DALIS</t>
  </si>
  <si>
    <t xml:space="preserve">AKUŠERINIS RINKINYS GIMDYVĖMS </t>
  </si>
  <si>
    <t>13.</t>
  </si>
  <si>
    <t xml:space="preserve">Akušerinis rinkinys gimdyvėms </t>
  </si>
  <si>
    <t>13.1.</t>
  </si>
  <si>
    <t>Akušerinis rinkinys gimdyvėms</t>
  </si>
  <si>
    <t>13.1.1.</t>
  </si>
  <si>
    <t>Neperšlampama paklodė ne mažiau 90 cm x 120 cm - ≥ 1 vnt.</t>
  </si>
  <si>
    <t>13.1.2.</t>
  </si>
  <si>
    <t>Apsauginis apklotas ne mažiau 75 cm x 120 cm - ≥ 1 vnt.</t>
  </si>
  <si>
    <t>13.1.3.</t>
  </si>
  <si>
    <t>Absorbuojantis paklotas ne mažiau 60 cm x 90 cm - ≥ 1 vnt.</t>
  </si>
  <si>
    <t>13.1.4.</t>
  </si>
  <si>
    <t>Absorbuojantis paklotas ne mažiau 60 cm x 60 cm - ≥ 1 vnt.</t>
  </si>
  <si>
    <t>13.1.5.</t>
  </si>
  <si>
    <t>Paklodė kūdikiui ne mažiau 56 cm x 75 cm - ≥ 1 vnt.</t>
  </si>
  <si>
    <t>13.1.6.</t>
  </si>
  <si>
    <t>Servetėlės- ne mažiau 4 vienetai; dydis ne mažiau 20 cm x 25 cm</t>
  </si>
  <si>
    <t>13.1.7.</t>
  </si>
  <si>
    <t>Rinkinys įpakuotas viename gamykliniame steriliame įpakavime su sterilumo kontrolės sistema</t>
  </si>
  <si>
    <t>13.1.8.</t>
  </si>
  <si>
    <t>Operacinio lauko plėvelė</t>
  </si>
  <si>
    <t>22. DALIS</t>
  </si>
  <si>
    <t>OPERACINIO LAUKO PLĖVELĖ</t>
  </si>
  <si>
    <t>22.</t>
  </si>
  <si>
    <t>22.1.</t>
  </si>
  <si>
    <t>22.1.1.</t>
  </si>
  <si>
    <t>55 cm x 45 cm (± 2cm), lipni dalis 45 cm x 48 cm (± 2cm)</t>
  </si>
  <si>
    <t>22.1.2.</t>
  </si>
  <si>
    <t>Vienkartinio naudojimo, sterili</t>
  </si>
  <si>
    <t>22.1.3.</t>
  </si>
  <si>
    <t xml:space="preserve">Elastinė, permatoma, lipni poliesterio ar pliuretano, ar lygiavertės medžiagos </t>
  </si>
  <si>
    <t>22.1.4.</t>
  </si>
  <si>
    <t>Nealergizuoja odos, plėvelės kraštai lipnūs, neatsiklijuoja ilgų operacijų metu</t>
  </si>
  <si>
    <t>22.1.5.</t>
  </si>
  <si>
    <t>Plėvelė turi 2 nelimpančius kraštus</t>
  </si>
  <si>
    <t>Vienkartinės</t>
  </si>
  <si>
    <t>25. DALIS</t>
  </si>
  <si>
    <t xml:space="preserve">ANTKLODĖ </t>
  </si>
  <si>
    <t>25.</t>
  </si>
  <si>
    <t xml:space="preserve">Antklodė </t>
  </si>
  <si>
    <t>25.1.</t>
  </si>
  <si>
    <t>Antklodė</t>
  </si>
  <si>
    <t>25.1.1.</t>
  </si>
  <si>
    <t>Skirta paguldyti ar apkloti nukentėjusį</t>
  </si>
  <si>
    <t>25.1.2.</t>
  </si>
  <si>
    <t>Ne mažesnė kaip 130cm x 200 cm</t>
  </si>
  <si>
    <t>25.1.3.</t>
  </si>
  <si>
    <t xml:space="preserve">Auksinės-sidabrinės spalvos </t>
  </si>
  <si>
    <t>25.1.4.</t>
  </si>
  <si>
    <t>Antklodė yra apsauginė priemonė nuo karščio ir šalčio įvykus nelaimei</t>
  </si>
  <si>
    <t>26. DALIS</t>
  </si>
  <si>
    <t xml:space="preserve">UŽVALKALAI ČIUŽINIAMS </t>
  </si>
  <si>
    <t>26.</t>
  </si>
  <si>
    <t xml:space="preserve">Užvalkalai čiužiniams </t>
  </si>
  <si>
    <t>26.1.</t>
  </si>
  <si>
    <t>26.1.1.</t>
  </si>
  <si>
    <t>Vienkartiniai</t>
  </si>
  <si>
    <t>26.1.2.</t>
  </si>
  <si>
    <t>Polietileniniai ar lygiavertės medžiagos, nepralaidžios skysčiams medžiagos</t>
  </si>
  <si>
    <t>26.1.3.</t>
  </si>
  <si>
    <t>Su guma</t>
  </si>
  <si>
    <t>26.1.4.</t>
  </si>
  <si>
    <t>25cm (± 5cm) x 90 cm-100cm x 210 cm (± 5cm)</t>
  </si>
  <si>
    <t>27. DALIS</t>
  </si>
  <si>
    <t>KVAPŲ NEUTRALIZATORIUS</t>
  </si>
  <si>
    <t>27.</t>
  </si>
  <si>
    <t>Kvapų neutralizatorius</t>
  </si>
  <si>
    <t>27.1.</t>
  </si>
  <si>
    <t>27.1.1.</t>
  </si>
  <si>
    <t>500ml (± 50ml) aerozolis</t>
  </si>
  <si>
    <t>27.1.2.</t>
  </si>
  <si>
    <t>Skirtingai nuo įprastų gaiviklių, kvapus ne maskuoja, o juos naikina</t>
  </si>
  <si>
    <t>27.1.3.</t>
  </si>
  <si>
    <t>Sudėtyje esantys natūralios kilmės enzimai (fermentai) pagreitina nemalonaus kvapo molekulių suirimą, palikdami gaivų ir švelnų kvapą</t>
  </si>
  <si>
    <t>27.1.4.</t>
  </si>
  <si>
    <t>Skirtas nemaloniems kvapams naikinti esantiems ore ar ant kietų bei tekstilinių paviršių</t>
  </si>
  <si>
    <t>27.1.5.</t>
  </si>
  <si>
    <t>Padeda kontroliuoti ir naikinti nemalonius kvapus asmenims, turintiems stomą</t>
  </si>
  <si>
    <t>29. DALIS</t>
  </si>
  <si>
    <t>HEMOSTATINĖS KEMPINĖLĖS</t>
  </si>
  <si>
    <t>29.</t>
  </si>
  <si>
    <t>Hemostatinės kempinėlės</t>
  </si>
  <si>
    <t>29.1.</t>
  </si>
  <si>
    <t>29.1.1.</t>
  </si>
  <si>
    <t>29.1.2.</t>
  </si>
  <si>
    <t>Sterilios</t>
  </si>
  <si>
    <t>29.1.3.</t>
  </si>
  <si>
    <t>Dydis 70mm (±5mm) x 50mm x 10 mm (±1mm)</t>
  </si>
  <si>
    <t>69. DALIS</t>
  </si>
  <si>
    <t>PREZERVATYVAI</t>
  </si>
  <si>
    <t>69.</t>
  </si>
  <si>
    <t>Prezervatyvai</t>
  </si>
  <si>
    <t>69.1.</t>
  </si>
  <si>
    <t>69.1.1.</t>
  </si>
  <si>
    <t>Ilgis 190mm (±10mm)</t>
  </si>
  <si>
    <t>69.1.2.</t>
  </si>
  <si>
    <t>Supakuoti ne daugiau kaip po 1 vnt.</t>
  </si>
  <si>
    <t>75. DALIS</t>
  </si>
  <si>
    <t>SPAUSTUKAI VIRKŠTELEI</t>
  </si>
  <si>
    <t>75.</t>
  </si>
  <si>
    <t>Spaustukai virkštelei</t>
  </si>
  <si>
    <t>75.1.</t>
  </si>
  <si>
    <t>75.1.1.</t>
  </si>
  <si>
    <t>Vienkartiniai, sterilūs, supakuoti po vieną</t>
  </si>
  <si>
    <t>75.1.2.</t>
  </si>
  <si>
    <t>Plastikiniai, ilgis 55mm (±5mm)</t>
  </si>
  <si>
    <t>84. DALIS</t>
  </si>
  <si>
    <t>DISPENSERIS VAISTAMS</t>
  </si>
  <si>
    <t>84.</t>
  </si>
  <si>
    <t>Dispenseris vaistams</t>
  </si>
  <si>
    <t>84.1.</t>
  </si>
  <si>
    <t>84.1.1.</t>
  </si>
  <si>
    <t>Vaistų dalinimo dėžutė/dėklas, 4-5 skyrių. Su uždarymo mechanizmu, apsauga dėl vaistų iškritimo</t>
  </si>
  <si>
    <t>84.1.2.</t>
  </si>
  <si>
    <t>Dėžutė/dėklas statoma į vaistų dalinimo dėklą</t>
  </si>
  <si>
    <t>86. DALIS</t>
  </si>
  <si>
    <t>SKARIFIKATORIAI</t>
  </si>
  <si>
    <t>86.</t>
  </si>
  <si>
    <t>Skarifikatoriai</t>
  </si>
  <si>
    <t>86.1.</t>
  </si>
  <si>
    <t xml:space="preserve">Skarifikatoriai </t>
  </si>
  <si>
    <t>86.1.1.</t>
  </si>
  <si>
    <t>Sterilūs, skirti alerginiams mėginiams atlikti</t>
  </si>
  <si>
    <t>86.1.2.</t>
  </si>
  <si>
    <t>Supakuoti po vieną</t>
  </si>
  <si>
    <t>86.1.3.</t>
  </si>
  <si>
    <t>Plieniniai</t>
  </si>
  <si>
    <t>86.1.4.</t>
  </si>
  <si>
    <t>Sterilizuoti gamma spinduliuote</t>
  </si>
  <si>
    <t>89. DALIS</t>
  </si>
  <si>
    <t xml:space="preserve">GELIS KONTAKTINIS VELOERGOMETRIJOS ELEKTRODAMS </t>
  </si>
  <si>
    <t>89.</t>
  </si>
  <si>
    <t xml:space="preserve">Gelis kontaktinis veloergometrijos elektrodams </t>
  </si>
  <si>
    <t>89.1.</t>
  </si>
  <si>
    <t>89.1.1.</t>
  </si>
  <si>
    <t>Didelio laidumo</t>
  </si>
  <si>
    <t>89.1.2.</t>
  </si>
  <si>
    <t>Purškiamas skystis flakonuose po 250ml (±50ml)</t>
  </si>
  <si>
    <t>90. DALIS</t>
  </si>
  <si>
    <t>EKG GELIS</t>
  </si>
  <si>
    <t>90.</t>
  </si>
  <si>
    <t>EKG gelis</t>
  </si>
  <si>
    <t>90.1.</t>
  </si>
  <si>
    <t>fl.</t>
  </si>
  <si>
    <t>90.1.1.</t>
  </si>
  <si>
    <t>260ml (± 50ml)</t>
  </si>
  <si>
    <t>97. DALIS</t>
  </si>
  <si>
    <t>KAMŠTELIAI SU FILTRU, PAIMTI VAISTAMS IŠ BUTELIO</t>
  </si>
  <si>
    <t>97.</t>
  </si>
  <si>
    <t>Kamšteliai su filtru, paimti vaistams iš butelio</t>
  </si>
  <si>
    <t>97.1.</t>
  </si>
  <si>
    <t>97.1.1.</t>
  </si>
  <si>
    <t>Smeigtukas su ventiliaciniu filtru, skirtas daugkartiniam skysčių ištraukimui iš flakono guminiu kamščiu</t>
  </si>
  <si>
    <t>97.1.2.</t>
  </si>
  <si>
    <t>Sterilus, vienkartinis su integruotu vožtuvu ir vėdinimo filtru</t>
  </si>
  <si>
    <t>97.1.3.</t>
  </si>
  <si>
    <t xml:space="preserve">Adatkočio ilgis 2cm (±2mm), smailas </t>
  </si>
  <si>
    <t>97.1.4.</t>
  </si>
  <si>
    <t>Integruotas antibakterinis oro filtras ne didesnis nei 3 µm</t>
  </si>
  <si>
    <t>97.1.5.</t>
  </si>
  <si>
    <t>Pagamintas iš plastiko, be latekso, be PVC, be DEHP</t>
  </si>
  <si>
    <t>97.1.6.</t>
  </si>
  <si>
    <t>Supakuota po 1 vnt. Ant įpakavimo pažymėtas galiojimo laikas</t>
  </si>
  <si>
    <t>98. DALIS</t>
  </si>
  <si>
    <t>KAMŠTELIAI LAŠINĖMS IR KATETERIAMS</t>
  </si>
  <si>
    <t>98.</t>
  </si>
  <si>
    <t>Kamšteliai lašinėms ir kateteriams</t>
  </si>
  <si>
    <t>98.1.</t>
  </si>
  <si>
    <t>98.1.1.</t>
  </si>
  <si>
    <t>Kamšteliai lašinėms ir kateteriams, sterilūs</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</si>
  <si>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</si>
  <si>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</si>
  <si>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</si>
  <si>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</si>
  <si>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</si>
  <si>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</si>
  <si>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</si>
  <si>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</si>
  <si>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</si>
  <si>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</si>
  <si>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</si>
  <si>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</si>
  <si>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</si>
  <si>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</si>
  <si>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</si>
  <si>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</si>
  <si>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</si>
  <si>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</si>
  <si>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</si>
  <si>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</si>
  <si>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9275-2 2025-03-28 11:54:47</t>
  </si>
  <si>
    <t>6.  Pasiūlymų formoje būtina palikti tik siūlomas pirkimo dalis. Nepasiūlytas pirkimo dalis būtina IŠTRINTI.</t>
  </si>
  <si>
    <t>Neperšlampama paklodė ne mažiau 90 cm x 120 cm -  2 vnt.</t>
  </si>
  <si>
    <t>Paklodė kūdikiui 75 cm x 80 cm - 1 vnt.</t>
  </si>
  <si>
    <t>Servetėlės- 6 vienetai; dydis 30 cm x 30 cm</t>
  </si>
  <si>
    <t>Absorbuojantis paklotas ne mažiau 60 cm x 90 cm - 2 vnt.</t>
  </si>
  <si>
    <t>Akušerinis rinkinys gimdyvėms/Zarys International Group/AT-S-DEL2-S</t>
  </si>
  <si>
    <t xml:space="preserve">Operacinė lauko plėvelė „elastoFILM“ 45x55cm (45x49cm)/Zarys International Group/808065   </t>
  </si>
  <si>
    <t xml:space="preserve">55 cm x 45 cm ), lipni dalis 45 cm x 49 cm </t>
  </si>
  <si>
    <t xml:space="preserve">Elastinė, permatoma, lipni  pliuretano, </t>
  </si>
  <si>
    <t xml:space="preserve">Antklodė pirmos pagalbos 160x210 cm/ Zarys International Group/KR160210    </t>
  </si>
  <si>
    <t>Antklodė yra apsauginė priemonė nuo karščio ir šalčio įvykus nelaimei/Sert. Apr. Katal/25</t>
  </si>
  <si>
    <t>Ne mažesnė kaip 160cm x 210 cm</t>
  </si>
  <si>
    <t>Pakuotė turi turėti 4 nuklijuojamus lipdukus su sterilumo ir gamybos kontrolės duomenimis registracijai.//Sert. Apr. Katal/13</t>
  </si>
  <si>
    <t>Plėvelė turi 2 nelimpančius kraštus/Sert. Apr. Katal/22</t>
  </si>
  <si>
    <t xml:space="preserve">Užvalkalas čiužinio (poliet.) 210x90x20cm/Van Oostveen Medical B.V. Romed  /MC-100     </t>
  </si>
  <si>
    <t>Polietileniniai , nepralaidžios skysčiams medžiagos</t>
  </si>
  <si>
    <t>20cm x 90 cm x 210 cm/Sert. Apr. 26</t>
  </si>
  <si>
    <t>500ml  aerozolis</t>
  </si>
  <si>
    <t>Padeda kontroliuoti ir naikinti nemalonius kvapus asmenims, turintiems stomą/Sert apr. Katal./27</t>
  </si>
  <si>
    <t xml:space="preserve">Seni Care kvapų neutralizatorius 500 ml/TZMO S.A./SE-981-B500-001   </t>
  </si>
  <si>
    <t>Dydis 80mm  x 50mm x 10 mm /Sert. Apr. Katal./29</t>
  </si>
  <si>
    <t xml:space="preserve">Aegis Lifesciences-Atlas Medical/PSSP-805010 </t>
  </si>
  <si>
    <t>Ilgis 180mm</t>
  </si>
  <si>
    <t xml:space="preserve">Prezervatyvai Romed N144 /Van Oostveen Medical B.V. Romed  /CON-500R    </t>
  </si>
  <si>
    <t>Plastikiniai, ilgis 55mm /Sert. Apr, katal./75</t>
  </si>
  <si>
    <t>Supakuoti po 1 vnt./Sert. Apr katal. 69</t>
  </si>
  <si>
    <t>Spaustukas umbilikalinis, baltas, N50   /Zarys International Group/ZDPB</t>
  </si>
  <si>
    <t>Skarifikatorius (lancetas) , vienkartinis, steril., antialerginis, N200/Heinz Herenz/1110106</t>
  </si>
  <si>
    <t>Sterilizuoti gamma spinduliuote/Sert. Apr. Katal/86</t>
  </si>
  <si>
    <t>Vaistų dalinimo dėžutė/dėklas, 4  skyrių. Su uždarymo mechanizmu, apsauga dėl vaistų iškritimo</t>
  </si>
  <si>
    <t>Dėžutė/dėklas statoma į vaistų dalinimo dėklą/Sert. Apr. Katal/84</t>
  </si>
  <si>
    <t>Dispenseris tabletėms (4 skyr. su dangt.) /Heinz Herenz /1131211</t>
  </si>
  <si>
    <t>Purškiamas skystis flakonuose po 250m/lSert. Apr. Katal/89-90</t>
  </si>
  <si>
    <t>260ml / Sert. Apr. Katal/89-90</t>
  </si>
  <si>
    <t>Gelis  260 g ECG/EEG/DEFI „ContiGel“   /Ultragel Medical/EG260</t>
  </si>
  <si>
    <t>Gelis  250 g purškiamas ,,ContiSpray“ /Ultragel Medical/ES250</t>
  </si>
  <si>
    <t xml:space="preserve">Kamštukas, sterilus, buteliukams  /Zarys International Group/PPLN dicoSPIKE </t>
  </si>
  <si>
    <t>Supakuota po 1 vnt. Ant įpakavimo pažymėtas galiojimo laikas/Sert. Apr. Katal.97</t>
  </si>
  <si>
    <t xml:space="preserve">Adatkočio ilgis 2cm , smailas </t>
  </si>
  <si>
    <t>Integruotas antibakterinis oro filtras 5 µm</t>
  </si>
  <si>
    <t>Kamštukas intraveniniam kateteriui N250  /Disposafe Health and Life Care/</t>
  </si>
  <si>
    <t>Panevėžys</t>
  </si>
  <si>
    <t>A. Zapalskio IĮ „AZAS“</t>
  </si>
  <si>
    <t>Tiekimo g. 2A, LT-35289 Panevėžys</t>
  </si>
  <si>
    <t>LT478384314</t>
  </si>
  <si>
    <t>A/s LT647300010002368420
AB Swedbank, b.k 73000</t>
  </si>
  <si>
    <t xml:space="preserve">Direktorius Juozas Devižis     </t>
  </si>
  <si>
    <t xml:space="preserve">info@azas.lt </t>
  </si>
  <si>
    <t>Vadybininkas Albertas Valikonis, tel. 0 45 570231, info@azas.lt</t>
  </si>
  <si>
    <t>Kamšteliai lašinėms ir kateteriams, sterilūs/Sert. Apr. katal./98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</si>
</sst>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
      <u/>
      <sz val="12"/>
      <color theme="10"/>
      <name val="Calibri"/>
      <family val="2"/>
      <scheme val="minor"/>
    </font>
  </fonts>
  <fills count="9">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
      <patternFill patternType="solid">
        <fgColor theme="5" tint="-0.249977111117893"/>
        <bgColor rgb="FFBFBFBF"/>
      </patternFill>
    </fill>
    <fill>
      <patternFill patternType="solid">
        <fgColor theme="5" tint="-0.249977111117893"/>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5" fillId="0" borderId="0" applyNumberFormat="0" applyFill="0" applyBorder="0" applyAlignment="0" applyProtection="0"/>
  </cellStyleXfs>
  <cellXfs count="80">
    <xf numFmtId="0" fontId="0" fillId="0" borderId="0" xfId="0"/>
    <xf numFmtId="0" fontId="1" fillId="2" borderId="0" xfId="0" applyFont="1" applyFill="1"/>
    <xf numFmtId="0" fontId="2" fillId="2" borderId="0" xfId="0" applyFont="1" applyFill="1"/>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2" fillId="4" borderId="0" xfId="0" applyFont="1" applyFill="1"/>
    <xf numFmtId="0" fontId="1" fillId="4" borderId="0" xfId="0" applyFont="1" applyFill="1"/>
    <xf numFmtId="0" fontId="1" fillId="5" borderId="0" xfId="0" applyFont="1" applyFill="1" applyProtection="1">
      <protection locked="0"/>
    </xf>
    <xf numFmtId="0" fontId="2" fillId="4" borderId="21" xfId="0" applyFont="1" applyFill="1" applyBorder="1"/>
    <xf numFmtId="0" fontId="1" fillId="4" borderId="21" xfId="0" applyFont="1" applyFill="1" applyBorder="1"/>
    <xf numFmtId="0" fontId="1" fillId="5" borderId="21"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6" xfId="0" applyFont="1" applyFill="1" applyBorder="1" applyAlignment="1" applyProtection="1">
      <alignment horizontal="center" vertical="center" wrapText="1"/>
      <protection locked="0"/>
    </xf>
    <xf numFmtId="0" fontId="2" fillId="2" borderId="0" xfId="0" applyFont="1" applyFill="1" applyAlignment="1">
      <alignment wrapText="1"/>
    </xf>
    <xf numFmtId="0" fontId="2" fillId="2" borderId="0" xfId="0" applyFont="1" applyFill="1" applyAlignment="1">
      <alignment horizontal="center" wrapText="1"/>
    </xf>
    <xf numFmtId="0" fontId="2" fillId="4" borderId="0" xfId="0" applyFont="1" applyFill="1" applyAlignment="1">
      <alignment wrapText="1"/>
    </xf>
    <xf numFmtId="0" fontId="2" fillId="4" borderId="21" xfId="0" applyFont="1" applyFill="1" applyBorder="1" applyAlignment="1">
      <alignment wrapText="1"/>
    </xf>
    <xf numFmtId="0" fontId="1" fillId="4" borderId="21" xfId="0" applyFont="1" applyFill="1" applyBorder="1" applyAlignment="1">
      <alignment wrapText="1"/>
    </xf>
    <xf numFmtId="0" fontId="1" fillId="5" borderId="21" xfId="0" applyFont="1" applyFill="1" applyBorder="1" applyAlignment="1" applyProtection="1">
      <alignment wrapText="1"/>
      <protection locked="0"/>
    </xf>
    <xf numFmtId="0" fontId="1" fillId="4" borderId="0" xfId="0" applyFont="1" applyFill="1" applyAlignment="1">
      <alignment wrapText="1"/>
    </xf>
    <xf numFmtId="0" fontId="1" fillId="6" borderId="21" xfId="0" applyFont="1" applyFill="1" applyBorder="1" applyAlignment="1" applyProtection="1">
      <alignment wrapText="1"/>
      <protection locked="0"/>
    </xf>
    <xf numFmtId="0" fontId="1" fillId="7" borderId="0" xfId="0" applyFont="1" applyFill="1"/>
    <xf numFmtId="0" fontId="1" fillId="8" borderId="0" xfId="0" applyFont="1" applyFill="1" applyAlignment="1">
      <alignment wrapText="1"/>
    </xf>
    <xf numFmtId="0" fontId="1" fillId="0" borderId="21" xfId="0" applyFont="1" applyBorder="1" applyAlignment="1">
      <alignment wrapText="1"/>
    </xf>
    <xf numFmtId="0" fontId="1" fillId="0" borderId="21" xfId="0" applyFont="1" applyBorder="1" applyAlignment="1" applyProtection="1">
      <alignment wrapText="1"/>
      <protection locked="0"/>
    </xf>
    <xf numFmtId="14" fontId="1" fillId="6" borderId="1" xfId="0" applyNumberFormat="1" applyFont="1" applyFill="1" applyBorder="1" applyProtection="1">
      <protection locked="0"/>
    </xf>
    <xf numFmtId="0" fontId="1" fillId="6" borderId="1" xfId="0" applyFont="1" applyFill="1" applyBorder="1" applyProtection="1">
      <protection locked="0"/>
    </xf>
    <xf numFmtId="0" fontId="1" fillId="2" borderId="0" xfId="0" applyFont="1" applyFill="1"/>
    <xf numFmtId="0" fontId="1" fillId="6" borderId="1" xfId="0" applyFont="1" applyFill="1" applyBorder="1" applyAlignment="1" applyProtection="1">
      <alignment horizontal="center" vertical="center" wrapText="1"/>
      <protection locked="0"/>
    </xf>
    <xf numFmtId="0" fontId="0" fillId="0" borderId="14" xfId="0" applyBorder="1" applyProtection="1">
      <protection locked="0"/>
    </xf>
    <xf numFmtId="0" fontId="0" fillId="0" borderId="13" xfId="0" applyBorder="1" applyProtection="1">
      <protection locked="0"/>
    </xf>
    <xf numFmtId="0" fontId="5" fillId="6" borderId="1" xfId="1" applyFill="1" applyBorder="1" applyAlignment="1" applyProtection="1">
      <alignment horizontal="center" vertical="center" wrapText="1"/>
      <protection locked="0"/>
    </xf>
    <xf numFmtId="49" fontId="3" fillId="2" borderId="2" xfId="0" applyNumberFormat="1" applyFont="1" applyFill="1" applyBorder="1" applyAlignment="1">
      <alignment horizontal="left" vertical="center" wrapText="1"/>
    </xf>
    <xf numFmtId="0" fontId="0" fillId="0" borderId="20" xfId="0" applyBorder="1"/>
    <xf numFmtId="0" fontId="2" fillId="2" borderId="0" xfId="0" applyFont="1" applyFill="1"/>
    <xf numFmtId="0" fontId="1" fillId="2" borderId="1" xfId="0" applyFont="1" applyFill="1" applyBorder="1" applyAlignment="1">
      <alignment vertical="center" wrapText="1"/>
    </xf>
    <xf numFmtId="0" fontId="0" fillId="0" borderId="13" xfId="0" applyBorder="1"/>
    <xf numFmtId="0" fontId="1" fillId="4" borderId="21" xfId="0" applyFont="1" applyFill="1" applyBorder="1" applyAlignment="1">
      <alignment vertical="center" wrapText="1"/>
    </xf>
    <xf numFmtId="0" fontId="0" fillId="0" borderId="21"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1" xfId="0" applyFont="1" applyFill="1" applyBorder="1" applyAlignment="1" applyProtection="1">
      <alignment horizontal="center" vertical="center" wrapText="1"/>
      <protection locked="0"/>
    </xf>
    <xf numFmtId="0" fontId="0" fillId="0" borderId="21" xfId="0" applyBorder="1" applyProtection="1">
      <protection locked="0"/>
    </xf>
    <xf numFmtId="0" fontId="1" fillId="2" borderId="5" xfId="0" applyFont="1" applyFill="1" applyBorder="1" applyAlignment="1">
      <alignment horizontal="center" vertical="center" wrapText="1"/>
    </xf>
    <xf numFmtId="0" fontId="0" fillId="0" borderId="11" xfId="0" applyBorder="1"/>
    <xf numFmtId="0" fontId="0" fillId="0" borderId="10" xfId="0" applyBorder="1"/>
    <xf numFmtId="0" fontId="1" fillId="3" borderId="1" xfId="0" applyFont="1" applyFill="1" applyBorder="1" applyAlignment="1" applyProtection="1">
      <alignment horizontal="center" vertical="center" wrapText="1"/>
      <protection locked="0"/>
    </xf>
    <xf numFmtId="0" fontId="0" fillId="0" borderId="14" xfId="0" applyBorder="1"/>
    <xf numFmtId="0" fontId="1" fillId="3" borderId="7"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5" borderId="1" xfId="0" applyFont="1" applyFill="1" applyBorder="1" applyAlignment="1" applyProtection="1">
      <alignment horizontal="left" vertical="center" wrapText="1"/>
      <protection locked="0"/>
    </xf>
    <xf numFmtId="0" fontId="1" fillId="2" borderId="6" xfId="0" applyFont="1" applyFill="1" applyBorder="1" applyAlignment="1">
      <alignment horizontal="center" vertical="center" wrapText="1"/>
    </xf>
    <xf numFmtId="0" fontId="0" fillId="0" borderId="12" xfId="0" applyBorder="1"/>
    <xf numFmtId="0" fontId="1" fillId="5" borderId="15" xfId="0" applyFont="1" applyFill="1" applyBorder="1" applyAlignment="1" applyProtection="1">
      <alignment horizontal="center" vertical="center" wrapText="1"/>
      <protection locked="0"/>
    </xf>
    <xf numFmtId="0" fontId="0" fillId="0" borderId="15" xfId="0" applyBorder="1"/>
    <xf numFmtId="0" fontId="1" fillId="2" borderId="10" xfId="0" applyFont="1" applyFill="1" applyBorder="1" applyAlignment="1">
      <alignment horizontal="center" vertical="center" wrapText="1"/>
    </xf>
    <xf numFmtId="0" fontId="1" fillId="2" borderId="12" xfId="0" applyFont="1" applyFill="1" applyBorder="1" applyAlignment="1">
      <alignment horizontal="center" vertical="center" wrapText="1"/>
    </xf>
    <xf numFmtId="0" fontId="1" fillId="5" borderId="9" xfId="0" applyFont="1" applyFill="1" applyBorder="1" applyAlignment="1" applyProtection="1">
      <alignment horizontal="left" vertical="center" wrapText="1"/>
      <protection locked="0"/>
    </xf>
    <xf numFmtId="0" fontId="0" fillId="0" borderId="17" xfId="0" applyBorder="1"/>
    <xf numFmtId="0" fontId="0" fillId="0" borderId="18" xfId="0" applyBorder="1"/>
    <xf numFmtId="0" fontId="1" fillId="4" borderId="1" xfId="0" applyFont="1" applyFill="1" applyBorder="1" applyAlignment="1">
      <alignment horizontal="left" vertical="center" wrapText="1"/>
    </xf>
    <xf numFmtId="0" fontId="2" fillId="2" borderId="0" xfId="0" applyFont="1" applyFill="1" applyAlignment="1">
      <alignment horizontal="left" vertical="center" wrapText="1"/>
    </xf>
    <xf numFmtId="0" fontId="1" fillId="3" borderId="8"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4" fillId="2" borderId="0" xfId="0" applyFont="1" applyFill="1" applyAlignment="1">
      <alignment horizontal="left" vertical="top" wrapText="1"/>
    </xf>
    <xf numFmtId="0" fontId="2" fillId="2" borderId="0" xfId="0" applyFont="1" applyFill="1" applyAlignment="1">
      <alignment horizontal="left"/>
    </xf>
    <xf numFmtId="0" fontId="1" fillId="5" borderId="19" xfId="0" applyFont="1" applyFill="1" applyBorder="1" applyAlignment="1" applyProtection="1">
      <alignment horizontal="center" vertical="center" wrapText="1"/>
      <protection locked="0"/>
    </xf>
    <xf numFmtId="0" fontId="0" fillId="0" borderId="3" xfId="0" applyBorder="1"/>
    <xf numFmtId="0" fontId="0" fillId="0" borderId="19" xfId="0" applyBorder="1"/>
    <xf numFmtId="0" fontId="2" fillId="2" borderId="0" xfId="0" applyFont="1" applyFill="1" applyAlignment="1">
      <alignment horizontal="left" wrapText="1"/>
    </xf>
  </cellXfs>
  <cellStyles count="2">
    <cellStyle name="Hipersaitas" xfId="1" builtinId="8"/>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mailto:info@azas.l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H249"/>
  <sheetViews>
    <sheetView tabSelected="1" workbookViewId="0">
      <selection activeCell="H255" sqref="H255"/>
    </sheetView>
  </sheetViews>
  <sheetFormatPr defaultColWidth="10.875" defaultRowHeight="15" x14ac:dyDescent="0.25"/>
  <cols>
    <col min="1" max="1" width="9.125" style="1" customWidth="1"/>
    <col min="2" max="2" width="78" style="11" customWidth="1"/>
    <col min="3" max="3" width="12.25" style="1" customWidth="1"/>
    <col min="4" max="4" width="14.125" style="1" customWidth="1"/>
    <col min="5" max="5" width="15" style="11" customWidth="1"/>
    <col min="6" max="6" width="16.125" style="1" customWidth="1"/>
    <col min="7" max="7" width="32.25" style="11" customWidth="1"/>
    <col min="8" max="8" width="45.75" style="11" customWidth="1"/>
    <col min="9" max="15" width="25" style="1" customWidth="1"/>
    <col min="16" max="16" width="10.875" style="1" customWidth="1"/>
    <col min="17" max="16384" width="10.875" style="1"/>
  </cols>
  <sheetData>
    <row r="2" spans="1:6" x14ac:dyDescent="0.25">
      <c r="A2" s="12" t="s">
        <v>0</v>
      </c>
      <c r="B2" s="22"/>
    </row>
    <row r="3" spans="1:6" x14ac:dyDescent="0.25">
      <c r="B3" s="23"/>
    </row>
    <row r="4" spans="1:6" x14ac:dyDescent="0.25">
      <c r="A4" s="12" t="s">
        <v>1</v>
      </c>
      <c r="B4" s="22"/>
    </row>
    <row r="5" spans="1:6" x14ac:dyDescent="0.25">
      <c r="A5" s="2"/>
      <c r="B5" s="22"/>
    </row>
    <row r="6" spans="1:6" x14ac:dyDescent="0.25">
      <c r="A6" s="1" t="s">
        <v>2</v>
      </c>
      <c r="B6" s="24" t="s">
        <v>3</v>
      </c>
    </row>
    <row r="7" spans="1:6" x14ac:dyDescent="0.25">
      <c r="B7" s="22"/>
    </row>
    <row r="8" spans="1:6" x14ac:dyDescent="0.25">
      <c r="A8" s="3" t="s">
        <v>4</v>
      </c>
      <c r="B8" s="34">
        <v>45782</v>
      </c>
    </row>
    <row r="9" spans="1:6" x14ac:dyDescent="0.25">
      <c r="A9" s="3" t="s">
        <v>5</v>
      </c>
      <c r="B9" s="35">
        <v>1776101</v>
      </c>
    </row>
    <row r="10" spans="1:6" x14ac:dyDescent="0.25">
      <c r="A10" s="3" t="s">
        <v>6</v>
      </c>
      <c r="B10" s="35" t="s">
        <v>275</v>
      </c>
    </row>
    <row r="12" spans="1:6" ht="15.75" x14ac:dyDescent="0.25">
      <c r="A12" s="44" t="s">
        <v>7</v>
      </c>
      <c r="B12" s="45"/>
      <c r="C12" s="37" t="s">
        <v>276</v>
      </c>
      <c r="D12" s="38"/>
      <c r="E12" s="38"/>
      <c r="F12" s="39"/>
    </row>
    <row r="13" spans="1:6" ht="15.95" customHeight="1" x14ac:dyDescent="0.25">
      <c r="A13" s="49" t="s">
        <v>8</v>
      </c>
      <c r="B13" s="42"/>
      <c r="C13" s="37">
        <v>147838431</v>
      </c>
      <c r="D13" s="38"/>
      <c r="E13" s="38"/>
      <c r="F13" s="39"/>
    </row>
    <row r="14" spans="1:6" ht="15.95" customHeight="1" x14ac:dyDescent="0.25">
      <c r="A14" s="49" t="s">
        <v>9</v>
      </c>
      <c r="B14" s="42"/>
      <c r="C14" s="37" t="s">
        <v>277</v>
      </c>
      <c r="D14" s="38"/>
      <c r="E14" s="38"/>
      <c r="F14" s="39"/>
    </row>
    <row r="15" spans="1:6" ht="15.95" customHeight="1" x14ac:dyDescent="0.25">
      <c r="A15" s="44" t="s">
        <v>10</v>
      </c>
      <c r="B15" s="45"/>
      <c r="C15" s="37" t="s">
        <v>278</v>
      </c>
      <c r="D15" s="38"/>
      <c r="E15" s="38"/>
      <c r="F15" s="39"/>
    </row>
    <row r="16" spans="1:6" ht="63" customHeight="1" x14ac:dyDescent="0.25">
      <c r="A16" s="41" t="s">
        <v>11</v>
      </c>
      <c r="B16" s="42"/>
      <c r="C16" s="37" t="s">
        <v>279</v>
      </c>
      <c r="D16" s="38"/>
      <c r="E16" s="38"/>
      <c r="F16" s="39"/>
    </row>
    <row r="17" spans="1:7" ht="15.95" customHeight="1" x14ac:dyDescent="0.25">
      <c r="A17" s="44" t="s">
        <v>12</v>
      </c>
      <c r="B17" s="45"/>
      <c r="C17" s="37" t="s">
        <v>280</v>
      </c>
      <c r="D17" s="38"/>
      <c r="E17" s="38"/>
      <c r="F17" s="39"/>
    </row>
    <row r="18" spans="1:7" ht="15.95" customHeight="1" x14ac:dyDescent="0.25">
      <c r="A18" s="44" t="s">
        <v>13</v>
      </c>
      <c r="B18" s="45"/>
      <c r="C18" s="40" t="s">
        <v>281</v>
      </c>
      <c r="D18" s="38"/>
      <c r="E18" s="38"/>
      <c r="F18" s="39"/>
    </row>
    <row r="19" spans="1:7" ht="48" customHeight="1" x14ac:dyDescent="0.25">
      <c r="A19" s="44" t="s">
        <v>14</v>
      </c>
      <c r="B19" s="45"/>
      <c r="C19" s="37" t="s">
        <v>280</v>
      </c>
      <c r="D19" s="38"/>
      <c r="E19" s="38"/>
      <c r="F19" s="39"/>
    </row>
    <row r="20" spans="1:7" ht="54.95" customHeight="1" x14ac:dyDescent="0.25">
      <c r="A20" s="44" t="s">
        <v>15</v>
      </c>
      <c r="B20" s="45"/>
      <c r="C20" s="37" t="s">
        <v>282</v>
      </c>
      <c r="D20" s="38"/>
      <c r="E20" s="38"/>
      <c r="F20" s="39"/>
    </row>
    <row r="21" spans="1:7" ht="71.099999999999994" customHeight="1" x14ac:dyDescent="0.25">
      <c r="A21" s="46" t="s">
        <v>16</v>
      </c>
      <c r="B21" s="47"/>
      <c r="C21" s="50"/>
      <c r="D21" s="51"/>
      <c r="E21" s="51"/>
      <c r="F21" s="51"/>
      <c r="G21" s="28" t="str">
        <f>IF((SUMPRODUCT(--(C21=""))&gt;0), "Privaloma užpildyti, kai taikomi pašalinimo pagrindai", "")</f>
        <v>Privaloma užpildyti, kai taikomi pašalinimo pagrindai</v>
      </c>
    </row>
    <row r="22" spans="1:7" ht="18" customHeight="1" x14ac:dyDescent="0.25">
      <c r="A22" s="4"/>
      <c r="B22" s="4"/>
      <c r="C22" s="5"/>
      <c r="D22" s="5"/>
      <c r="E22" s="5"/>
      <c r="F22" s="5"/>
    </row>
    <row r="23" spans="1:7" x14ac:dyDescent="0.25">
      <c r="A23" s="43" t="s">
        <v>17</v>
      </c>
      <c r="B23" s="36"/>
      <c r="C23" s="36"/>
      <c r="D23" s="36"/>
      <c r="E23" s="36"/>
      <c r="F23" s="36"/>
    </row>
    <row r="24" spans="1:7" x14ac:dyDescent="0.25">
      <c r="A24" s="36" t="s">
        <v>18</v>
      </c>
      <c r="B24" s="36"/>
      <c r="C24" s="36"/>
      <c r="D24" s="36"/>
      <c r="E24" s="36"/>
      <c r="F24" s="36"/>
    </row>
    <row r="25" spans="1:7" x14ac:dyDescent="0.25">
      <c r="A25" s="36" t="s">
        <v>19</v>
      </c>
      <c r="B25" s="36"/>
      <c r="C25" s="36"/>
      <c r="D25" s="36"/>
      <c r="E25" s="36"/>
      <c r="F25" s="36"/>
    </row>
    <row r="26" spans="1:7" x14ac:dyDescent="0.25">
      <c r="A26" s="36" t="s">
        <v>20</v>
      </c>
      <c r="B26" s="36"/>
      <c r="C26" s="36"/>
      <c r="D26" s="36"/>
      <c r="E26" s="36"/>
      <c r="F26" s="36"/>
    </row>
    <row r="27" spans="1:7" x14ac:dyDescent="0.25">
      <c r="A27" s="36" t="s">
        <v>21</v>
      </c>
      <c r="B27" s="36"/>
      <c r="C27" s="36"/>
      <c r="D27" s="36"/>
      <c r="E27" s="36"/>
      <c r="F27" s="36"/>
    </row>
    <row r="28" spans="1:7" ht="32.1" customHeight="1" x14ac:dyDescent="0.25">
      <c r="A28" s="48" t="s">
        <v>22</v>
      </c>
      <c r="B28" s="36"/>
      <c r="C28" s="36"/>
      <c r="D28" s="36"/>
      <c r="E28" s="36"/>
      <c r="F28" s="36"/>
    </row>
    <row r="29" spans="1:7" x14ac:dyDescent="0.25">
      <c r="A29" s="36" t="s">
        <v>23</v>
      </c>
      <c r="B29" s="36"/>
      <c r="C29" s="36"/>
      <c r="D29" s="36"/>
      <c r="E29" s="36"/>
      <c r="F29" s="36"/>
    </row>
    <row r="30" spans="1:7" x14ac:dyDescent="0.25">
      <c r="A30" s="13" t="s">
        <v>24</v>
      </c>
      <c r="D30" s="14"/>
    </row>
    <row r="31" spans="1:7" x14ac:dyDescent="0.25">
      <c r="A31" s="30" t="s">
        <v>234</v>
      </c>
      <c r="B31" s="31"/>
    </row>
    <row r="32" spans="1:7" x14ac:dyDescent="0.25">
      <c r="A32" s="13"/>
    </row>
    <row r="33" spans="1:8" x14ac:dyDescent="0.25">
      <c r="A33" s="12" t="s">
        <v>25</v>
      </c>
      <c r="B33" s="24" t="s">
        <v>26</v>
      </c>
    </row>
    <row r="35" spans="1:8" x14ac:dyDescent="0.25">
      <c r="A35" s="12" t="s">
        <v>27</v>
      </c>
    </row>
    <row r="36" spans="1:8" x14ac:dyDescent="0.25">
      <c r="A36" s="12" t="s">
        <v>42</v>
      </c>
      <c r="B36" s="24" t="s">
        <v>43</v>
      </c>
    </row>
    <row r="38" spans="1:8" x14ac:dyDescent="0.25">
      <c r="A38" s="12" t="s">
        <v>27</v>
      </c>
    </row>
    <row r="39" spans="1:8" ht="30" x14ac:dyDescent="0.25">
      <c r="A39" s="15" t="s">
        <v>28</v>
      </c>
      <c r="B39" s="25" t="s">
        <v>29</v>
      </c>
      <c r="C39" s="15" t="s">
        <v>30</v>
      </c>
      <c r="D39" s="15" t="s">
        <v>31</v>
      </c>
      <c r="E39" s="25" t="s">
        <v>32</v>
      </c>
      <c r="F39" s="15" t="s">
        <v>33</v>
      </c>
      <c r="G39" s="25" t="s">
        <v>34</v>
      </c>
      <c r="H39" s="25" t="s">
        <v>35</v>
      </c>
    </row>
    <row r="40" spans="1:8" x14ac:dyDescent="0.25">
      <c r="A40" s="15" t="s">
        <v>44</v>
      </c>
      <c r="B40" s="25" t="s">
        <v>45</v>
      </c>
      <c r="C40" s="16"/>
      <c r="D40" s="16"/>
      <c r="E40" s="26"/>
      <c r="F40" s="16"/>
      <c r="G40" s="26"/>
      <c r="H40" s="26"/>
    </row>
    <row r="41" spans="1:8" ht="30" x14ac:dyDescent="0.25">
      <c r="A41" s="16" t="s">
        <v>46</v>
      </c>
      <c r="B41" s="26" t="s">
        <v>47</v>
      </c>
      <c r="C41" s="16">
        <v>5000</v>
      </c>
      <c r="D41" s="16" t="s">
        <v>36</v>
      </c>
      <c r="E41" s="29">
        <v>2.96</v>
      </c>
      <c r="F41" s="16">
        <f>IF(ISBLANK(E41),"", PRODUCT(C41,E41))</f>
        <v>14800</v>
      </c>
      <c r="G41" s="27" t="s">
        <v>239</v>
      </c>
      <c r="H41" s="26"/>
    </row>
    <row r="42" spans="1:8" ht="30" x14ac:dyDescent="0.25">
      <c r="A42" s="16" t="s">
        <v>48</v>
      </c>
      <c r="B42" s="26" t="s">
        <v>49</v>
      </c>
      <c r="C42" s="16"/>
      <c r="D42" s="16"/>
      <c r="E42" s="26"/>
      <c r="F42" s="16"/>
      <c r="G42" s="26"/>
      <c r="H42" s="32" t="s">
        <v>235</v>
      </c>
    </row>
    <row r="43" spans="1:8" x14ac:dyDescent="0.25">
      <c r="A43" s="16" t="s">
        <v>50</v>
      </c>
      <c r="B43" s="26" t="s">
        <v>51</v>
      </c>
      <c r="C43" s="16"/>
      <c r="D43" s="16"/>
      <c r="E43" s="26"/>
      <c r="F43" s="16"/>
      <c r="G43" s="26"/>
      <c r="H43" s="33"/>
    </row>
    <row r="44" spans="1:8" x14ac:dyDescent="0.25">
      <c r="A44" s="16" t="s">
        <v>52</v>
      </c>
      <c r="B44" s="26" t="s">
        <v>53</v>
      </c>
      <c r="C44" s="16"/>
      <c r="D44" s="16"/>
      <c r="E44" s="26"/>
      <c r="F44" s="16"/>
      <c r="G44" s="26"/>
      <c r="H44" s="32" t="s">
        <v>238</v>
      </c>
    </row>
    <row r="45" spans="1:8" x14ac:dyDescent="0.25">
      <c r="A45" s="16" t="s">
        <v>54</v>
      </c>
      <c r="B45" s="26" t="s">
        <v>55</v>
      </c>
      <c r="C45" s="16"/>
      <c r="D45" s="16"/>
      <c r="E45" s="26"/>
      <c r="F45" s="16"/>
      <c r="G45" s="26"/>
      <c r="H45" s="33"/>
    </row>
    <row r="46" spans="1:8" x14ac:dyDescent="0.25">
      <c r="A46" s="16" t="s">
        <v>56</v>
      </c>
      <c r="B46" s="26" t="s">
        <v>57</v>
      </c>
      <c r="C46" s="16"/>
      <c r="D46" s="16"/>
      <c r="E46" s="26"/>
      <c r="F46" s="16"/>
      <c r="G46" s="26"/>
      <c r="H46" s="32" t="s">
        <v>236</v>
      </c>
    </row>
    <row r="47" spans="1:8" x14ac:dyDescent="0.25">
      <c r="A47" s="16" t="s">
        <v>58</v>
      </c>
      <c r="B47" s="26" t="s">
        <v>59</v>
      </c>
      <c r="C47" s="16"/>
      <c r="D47" s="16"/>
      <c r="E47" s="26"/>
      <c r="F47" s="16"/>
      <c r="G47" s="26"/>
      <c r="H47" s="32" t="s">
        <v>237</v>
      </c>
    </row>
    <row r="48" spans="1:8" ht="30" x14ac:dyDescent="0.25">
      <c r="A48" s="16" t="s">
        <v>60</v>
      </c>
      <c r="B48" s="26" t="s">
        <v>61</v>
      </c>
      <c r="C48" s="16"/>
      <c r="D48" s="16"/>
      <c r="E48" s="26"/>
      <c r="F48" s="16"/>
      <c r="G48" s="26"/>
      <c r="H48" s="32" t="s">
        <v>61</v>
      </c>
    </row>
    <row r="49" spans="1:8" ht="45" x14ac:dyDescent="0.25">
      <c r="A49" s="16" t="s">
        <v>62</v>
      </c>
      <c r="B49" s="26" t="s">
        <v>41</v>
      </c>
      <c r="C49" s="16"/>
      <c r="D49" s="16"/>
      <c r="E49" s="26"/>
      <c r="F49" s="16"/>
      <c r="G49" s="26"/>
      <c r="H49" s="32" t="s">
        <v>246</v>
      </c>
    </row>
    <row r="50" spans="1:8" x14ac:dyDescent="0.25">
      <c r="E50" s="25" t="s">
        <v>37</v>
      </c>
      <c r="F50" s="15">
        <f>IF((COUNT(C41:C49)&lt;&gt;COUNT(F41:F49)),"", ROUND(SUM(F41:F49),2))</f>
        <v>14800</v>
      </c>
      <c r="G50" s="28" t="str">
        <f>IF((COUNT(C41:C49)&lt;&gt;COUNT(F41:F49)),"Neužpildytos visų objektų kainos", "")</f>
        <v/>
      </c>
    </row>
    <row r="51" spans="1:8" x14ac:dyDescent="0.25">
      <c r="C51" s="15" t="s">
        <v>38</v>
      </c>
      <c r="D51" s="17">
        <v>5</v>
      </c>
      <c r="E51" s="25" t="s">
        <v>39</v>
      </c>
      <c r="F51" s="15">
        <f>IF(OR(F50="",D51=""),"", ROUND(PRODUCT(D51,F50)/100,2))</f>
        <v>740</v>
      </c>
      <c r="G51" s="28" t="str">
        <f>IF(D51="", "Nurodykite taikomą PVM dydį", "")</f>
        <v/>
      </c>
    </row>
    <row r="52" spans="1:8" x14ac:dyDescent="0.25">
      <c r="E52" s="25" t="s">
        <v>40</v>
      </c>
      <c r="F52" s="15">
        <f>IF(ISBLANK(F51), "", ROUND(SUM(F50:F51),2))</f>
        <v>15540</v>
      </c>
    </row>
    <row r="56" spans="1:8" x14ac:dyDescent="0.25">
      <c r="A56" s="12" t="s">
        <v>64</v>
      </c>
      <c r="B56" s="24" t="s">
        <v>65</v>
      </c>
    </row>
    <row r="58" spans="1:8" x14ac:dyDescent="0.25">
      <c r="A58" s="12" t="s">
        <v>27</v>
      </c>
    </row>
    <row r="59" spans="1:8" ht="30" x14ac:dyDescent="0.25">
      <c r="A59" s="15" t="s">
        <v>28</v>
      </c>
      <c r="B59" s="25" t="s">
        <v>29</v>
      </c>
      <c r="C59" s="15" t="s">
        <v>30</v>
      </c>
      <c r="D59" s="15" t="s">
        <v>31</v>
      </c>
      <c r="E59" s="25" t="s">
        <v>32</v>
      </c>
      <c r="F59" s="15" t="s">
        <v>33</v>
      </c>
      <c r="G59" s="25" t="s">
        <v>34</v>
      </c>
      <c r="H59" s="25" t="s">
        <v>35</v>
      </c>
    </row>
    <row r="60" spans="1:8" x14ac:dyDescent="0.25">
      <c r="A60" s="15" t="s">
        <v>66</v>
      </c>
      <c r="B60" s="25" t="s">
        <v>63</v>
      </c>
      <c r="C60" s="16"/>
      <c r="D60" s="16"/>
      <c r="E60" s="26"/>
      <c r="F60" s="16"/>
      <c r="G60" s="26"/>
      <c r="H60" s="26"/>
    </row>
    <row r="61" spans="1:8" ht="45" x14ac:dyDescent="0.25">
      <c r="A61" s="16" t="s">
        <v>67</v>
      </c>
      <c r="B61" s="26" t="s">
        <v>63</v>
      </c>
      <c r="C61" s="16">
        <v>5000</v>
      </c>
      <c r="D61" s="16" t="s">
        <v>36</v>
      </c>
      <c r="E61" s="29">
        <v>1.96</v>
      </c>
      <c r="F61" s="16">
        <f>IF(ISBLANK(E61),"", PRODUCT(C61,E61))</f>
        <v>9800</v>
      </c>
      <c r="G61" s="27" t="s">
        <v>240</v>
      </c>
      <c r="H61" s="26"/>
    </row>
    <row r="62" spans="1:8" x14ac:dyDescent="0.25">
      <c r="A62" s="16" t="s">
        <v>68</v>
      </c>
      <c r="B62" s="26" t="s">
        <v>69</v>
      </c>
      <c r="C62" s="16"/>
      <c r="D62" s="16"/>
      <c r="E62" s="26"/>
      <c r="F62" s="16"/>
      <c r="G62" s="26"/>
      <c r="H62" s="32" t="s">
        <v>241</v>
      </c>
    </row>
    <row r="63" spans="1:8" x14ac:dyDescent="0.25">
      <c r="A63" s="16" t="s">
        <v>70</v>
      </c>
      <c r="B63" s="26" t="s">
        <v>71</v>
      </c>
      <c r="C63" s="16"/>
      <c r="D63" s="16"/>
      <c r="E63" s="26"/>
      <c r="F63" s="16"/>
      <c r="G63" s="26"/>
      <c r="H63" s="32" t="s">
        <v>71</v>
      </c>
    </row>
    <row r="64" spans="1:8" x14ac:dyDescent="0.25">
      <c r="A64" s="16" t="s">
        <v>72</v>
      </c>
      <c r="B64" s="26" t="s">
        <v>73</v>
      </c>
      <c r="C64" s="16"/>
      <c r="D64" s="16"/>
      <c r="E64" s="26"/>
      <c r="F64" s="16"/>
      <c r="G64" s="26"/>
      <c r="H64" s="32" t="s">
        <v>242</v>
      </c>
    </row>
    <row r="65" spans="1:8" ht="30" x14ac:dyDescent="0.25">
      <c r="A65" s="16" t="s">
        <v>74</v>
      </c>
      <c r="B65" s="26" t="s">
        <v>75</v>
      </c>
      <c r="C65" s="16"/>
      <c r="D65" s="16"/>
      <c r="E65" s="26"/>
      <c r="F65" s="16"/>
      <c r="G65" s="26"/>
      <c r="H65" s="32" t="s">
        <v>75</v>
      </c>
    </row>
    <row r="66" spans="1:8" x14ac:dyDescent="0.25">
      <c r="A66" s="16" t="s">
        <v>76</v>
      </c>
      <c r="B66" s="26" t="s">
        <v>77</v>
      </c>
      <c r="C66" s="16"/>
      <c r="D66" s="16"/>
      <c r="E66" s="26"/>
      <c r="F66" s="16"/>
      <c r="G66" s="26"/>
      <c r="H66" s="32" t="s">
        <v>247</v>
      </c>
    </row>
    <row r="67" spans="1:8" x14ac:dyDescent="0.25">
      <c r="E67" s="25" t="s">
        <v>37</v>
      </c>
      <c r="F67" s="15">
        <f>IF((COUNT(C61:C66)&lt;&gt;COUNT(F61:F66)),"", ROUND(SUM(F61:F66),2))</f>
        <v>9800</v>
      </c>
      <c r="G67" s="28" t="str">
        <f>IF((COUNT(C61:C66)&lt;&gt;COUNT(F61:F66)),"Neužpildytos visų objektų kainos", "")</f>
        <v/>
      </c>
    </row>
    <row r="68" spans="1:8" x14ac:dyDescent="0.25">
      <c r="C68" s="15" t="s">
        <v>38</v>
      </c>
      <c r="D68" s="17">
        <v>5</v>
      </c>
      <c r="E68" s="25" t="s">
        <v>39</v>
      </c>
      <c r="F68" s="15">
        <f>IF(OR(F67="",D68=""),"", ROUND(PRODUCT(D68,F67)/100,2))</f>
        <v>490</v>
      </c>
      <c r="G68" s="28" t="str">
        <f>IF(D68="", "Nurodykite taikomą PVM dydį", "")</f>
        <v/>
      </c>
    </row>
    <row r="69" spans="1:8" x14ac:dyDescent="0.25">
      <c r="E69" s="25" t="s">
        <v>40</v>
      </c>
      <c r="F69" s="15">
        <f>IF(ISBLANK(F68), "", ROUND(SUM(F67:F68),2))</f>
        <v>10290</v>
      </c>
    </row>
    <row r="73" spans="1:8" x14ac:dyDescent="0.25">
      <c r="A73" s="12" t="s">
        <v>79</v>
      </c>
      <c r="B73" s="24" t="s">
        <v>80</v>
      </c>
    </row>
    <row r="75" spans="1:8" x14ac:dyDescent="0.25">
      <c r="A75" s="12" t="s">
        <v>27</v>
      </c>
    </row>
    <row r="76" spans="1:8" ht="30" x14ac:dyDescent="0.25">
      <c r="A76" s="15" t="s">
        <v>28</v>
      </c>
      <c r="B76" s="25" t="s">
        <v>29</v>
      </c>
      <c r="C76" s="15" t="s">
        <v>30</v>
      </c>
      <c r="D76" s="15" t="s">
        <v>31</v>
      </c>
      <c r="E76" s="25" t="s">
        <v>32</v>
      </c>
      <c r="F76" s="15" t="s">
        <v>33</v>
      </c>
      <c r="G76" s="25" t="s">
        <v>34</v>
      </c>
      <c r="H76" s="25" t="s">
        <v>35</v>
      </c>
    </row>
    <row r="77" spans="1:8" x14ac:dyDescent="0.25">
      <c r="A77" s="15" t="s">
        <v>81</v>
      </c>
      <c r="B77" s="25" t="s">
        <v>82</v>
      </c>
      <c r="C77" s="16"/>
      <c r="D77" s="16"/>
      <c r="E77" s="26"/>
      <c r="F77" s="16"/>
      <c r="G77" s="26"/>
      <c r="H77" s="26"/>
    </row>
    <row r="78" spans="1:8" ht="30" x14ac:dyDescent="0.25">
      <c r="A78" s="16" t="s">
        <v>83</v>
      </c>
      <c r="B78" s="26" t="s">
        <v>84</v>
      </c>
      <c r="C78" s="16">
        <v>250</v>
      </c>
      <c r="D78" s="16" t="s">
        <v>36</v>
      </c>
      <c r="E78" s="29">
        <v>0.56000000000000005</v>
      </c>
      <c r="F78" s="16">
        <f>IF(ISBLANK(E78),"", PRODUCT(C78,E78))</f>
        <v>140</v>
      </c>
      <c r="G78" s="27" t="s">
        <v>243</v>
      </c>
      <c r="H78" s="26"/>
    </row>
    <row r="79" spans="1:8" x14ac:dyDescent="0.25">
      <c r="A79" s="16" t="s">
        <v>85</v>
      </c>
      <c r="B79" s="26" t="s">
        <v>86</v>
      </c>
      <c r="C79" s="16"/>
      <c r="D79" s="16"/>
      <c r="E79" s="26"/>
      <c r="F79" s="16"/>
      <c r="G79" s="26"/>
      <c r="H79" s="32" t="s">
        <v>86</v>
      </c>
    </row>
    <row r="80" spans="1:8" x14ac:dyDescent="0.25">
      <c r="A80" s="16" t="s">
        <v>87</v>
      </c>
      <c r="B80" s="26" t="s">
        <v>88</v>
      </c>
      <c r="C80" s="16"/>
      <c r="D80" s="16"/>
      <c r="E80" s="26"/>
      <c r="F80" s="16"/>
      <c r="G80" s="26"/>
      <c r="H80" s="32" t="s">
        <v>245</v>
      </c>
    </row>
    <row r="81" spans="1:8" x14ac:dyDescent="0.25">
      <c r="A81" s="16" t="s">
        <v>89</v>
      </c>
      <c r="B81" s="26" t="s">
        <v>90</v>
      </c>
      <c r="C81" s="16"/>
      <c r="D81" s="16"/>
      <c r="E81" s="26"/>
      <c r="F81" s="16"/>
      <c r="G81" s="26"/>
      <c r="H81" s="32" t="s">
        <v>90</v>
      </c>
    </row>
    <row r="82" spans="1:8" ht="30" x14ac:dyDescent="0.25">
      <c r="A82" s="16" t="s">
        <v>91</v>
      </c>
      <c r="B82" s="26" t="s">
        <v>92</v>
      </c>
      <c r="C82" s="16"/>
      <c r="D82" s="16"/>
      <c r="E82" s="26"/>
      <c r="F82" s="16"/>
      <c r="G82" s="26"/>
      <c r="H82" s="32" t="s">
        <v>244</v>
      </c>
    </row>
    <row r="83" spans="1:8" x14ac:dyDescent="0.25">
      <c r="E83" s="25" t="s">
        <v>37</v>
      </c>
      <c r="F83" s="15">
        <f>IF((COUNT(C78:C82)&lt;&gt;COUNT(F78:F82)),"", ROUND(SUM(F78:F82),2))</f>
        <v>140</v>
      </c>
      <c r="G83" s="28" t="str">
        <f>IF((COUNT(C78:C82)&lt;&gt;COUNT(F78:F82)),"Neužpildytos visų objektų kainos", "")</f>
        <v/>
      </c>
    </row>
    <row r="84" spans="1:8" x14ac:dyDescent="0.25">
      <c r="C84" s="15" t="s">
        <v>38</v>
      </c>
      <c r="D84" s="17">
        <v>5</v>
      </c>
      <c r="E84" s="25" t="s">
        <v>39</v>
      </c>
      <c r="F84" s="15">
        <f>IF(OR(F83="",D84=""),"", ROUND(PRODUCT(D84,F83)/100,2))</f>
        <v>7</v>
      </c>
      <c r="G84" s="28" t="str">
        <f>IF(D84="", "Nurodykite taikomą PVM dydį", "")</f>
        <v/>
      </c>
    </row>
    <row r="85" spans="1:8" x14ac:dyDescent="0.25">
      <c r="E85" s="25" t="s">
        <v>40</v>
      </c>
      <c r="F85" s="15">
        <f>IF(ISBLANK(F84), "", ROUND(SUM(F83:F84),2))</f>
        <v>147</v>
      </c>
    </row>
    <row r="89" spans="1:8" x14ac:dyDescent="0.25">
      <c r="A89" s="12" t="s">
        <v>93</v>
      </c>
      <c r="B89" s="24" t="s">
        <v>94</v>
      </c>
    </row>
    <row r="91" spans="1:8" x14ac:dyDescent="0.25">
      <c r="A91" s="12" t="s">
        <v>27</v>
      </c>
    </row>
    <row r="92" spans="1:8" ht="30" x14ac:dyDescent="0.25">
      <c r="A92" s="15" t="s">
        <v>28</v>
      </c>
      <c r="B92" s="25" t="s">
        <v>29</v>
      </c>
      <c r="C92" s="15" t="s">
        <v>30</v>
      </c>
      <c r="D92" s="15" t="s">
        <v>31</v>
      </c>
      <c r="E92" s="25" t="s">
        <v>32</v>
      </c>
      <c r="F92" s="15" t="s">
        <v>33</v>
      </c>
      <c r="G92" s="25" t="s">
        <v>34</v>
      </c>
      <c r="H92" s="25" t="s">
        <v>35</v>
      </c>
    </row>
    <row r="93" spans="1:8" x14ac:dyDescent="0.25">
      <c r="A93" s="15" t="s">
        <v>95</v>
      </c>
      <c r="B93" s="25" t="s">
        <v>96</v>
      </c>
      <c r="C93" s="16"/>
      <c r="D93" s="16"/>
      <c r="E93" s="26"/>
      <c r="F93" s="16"/>
      <c r="G93" s="26"/>
      <c r="H93" s="26"/>
    </row>
    <row r="94" spans="1:8" ht="45" x14ac:dyDescent="0.25">
      <c r="A94" s="16" t="s">
        <v>97</v>
      </c>
      <c r="B94" s="26" t="s">
        <v>96</v>
      </c>
      <c r="C94" s="16">
        <v>30700</v>
      </c>
      <c r="D94" s="16" t="s">
        <v>36</v>
      </c>
      <c r="E94" s="29">
        <v>0.59699999999999998</v>
      </c>
      <c r="F94" s="16">
        <f>IF(ISBLANK(E94),"", PRODUCT(C94,E94))</f>
        <v>18327.899999999998</v>
      </c>
      <c r="G94" s="27" t="s">
        <v>248</v>
      </c>
      <c r="H94" s="26"/>
    </row>
    <row r="95" spans="1:8" x14ac:dyDescent="0.25">
      <c r="A95" s="16" t="s">
        <v>98</v>
      </c>
      <c r="B95" s="26" t="s">
        <v>99</v>
      </c>
      <c r="C95" s="16"/>
      <c r="D95" s="16"/>
      <c r="E95" s="26"/>
      <c r="F95" s="16"/>
      <c r="G95" s="26"/>
      <c r="H95" s="32" t="s">
        <v>99</v>
      </c>
    </row>
    <row r="96" spans="1:8" x14ac:dyDescent="0.25">
      <c r="A96" s="16" t="s">
        <v>100</v>
      </c>
      <c r="B96" s="26" t="s">
        <v>101</v>
      </c>
      <c r="C96" s="16"/>
      <c r="D96" s="16"/>
      <c r="E96" s="26"/>
      <c r="F96" s="16"/>
      <c r="G96" s="26"/>
      <c r="H96" s="32" t="s">
        <v>249</v>
      </c>
    </row>
    <row r="97" spans="1:8" x14ac:dyDescent="0.25">
      <c r="A97" s="16" t="s">
        <v>102</v>
      </c>
      <c r="B97" s="26" t="s">
        <v>103</v>
      </c>
      <c r="C97" s="16"/>
      <c r="D97" s="16"/>
      <c r="E97" s="26"/>
      <c r="F97" s="16"/>
      <c r="G97" s="26"/>
      <c r="H97" s="32" t="s">
        <v>103</v>
      </c>
    </row>
    <row r="98" spans="1:8" x14ac:dyDescent="0.25">
      <c r="A98" s="16" t="s">
        <v>104</v>
      </c>
      <c r="B98" s="26" t="s">
        <v>105</v>
      </c>
      <c r="C98" s="16"/>
      <c r="D98" s="16"/>
      <c r="E98" s="26"/>
      <c r="F98" s="16"/>
      <c r="G98" s="26"/>
      <c r="H98" s="32" t="s">
        <v>250</v>
      </c>
    </row>
    <row r="99" spans="1:8" x14ac:dyDescent="0.25">
      <c r="E99" s="25" t="s">
        <v>37</v>
      </c>
      <c r="F99" s="15">
        <f>IF((COUNT(C94:C98)&lt;&gt;COUNT(F94:F98)),"", ROUND(SUM(F94:F98),2))</f>
        <v>18327.900000000001</v>
      </c>
      <c r="G99" s="28" t="str">
        <f>IF((COUNT(C94:C98)&lt;&gt;COUNT(F94:F98)),"Neužpildytos visų objektų kainos", "")</f>
        <v/>
      </c>
    </row>
    <row r="100" spans="1:8" x14ac:dyDescent="0.25">
      <c r="C100" s="15" t="s">
        <v>38</v>
      </c>
      <c r="D100" s="17">
        <v>5</v>
      </c>
      <c r="E100" s="25" t="s">
        <v>39</v>
      </c>
      <c r="F100" s="15">
        <f>IF(OR(F99="",D100=""),"", ROUND(PRODUCT(D100,F99)/100,2))</f>
        <v>916.4</v>
      </c>
      <c r="G100" s="28" t="str">
        <f>IF(D100="", "Nurodykite taikomą PVM dydį", "")</f>
        <v/>
      </c>
    </row>
    <row r="101" spans="1:8" x14ac:dyDescent="0.25">
      <c r="E101" s="25" t="s">
        <v>40</v>
      </c>
      <c r="F101" s="15">
        <f>IF(ISBLANK(F100), "", ROUND(SUM(F99:F100),2))</f>
        <v>19244.3</v>
      </c>
    </row>
    <row r="105" spans="1:8" x14ac:dyDescent="0.25">
      <c r="A105" s="12" t="s">
        <v>106</v>
      </c>
      <c r="B105" s="24" t="s">
        <v>107</v>
      </c>
    </row>
    <row r="107" spans="1:8" x14ac:dyDescent="0.25">
      <c r="A107" s="12" t="s">
        <v>27</v>
      </c>
    </row>
    <row r="108" spans="1:8" ht="30" x14ac:dyDescent="0.25">
      <c r="A108" s="15" t="s">
        <v>28</v>
      </c>
      <c r="B108" s="25" t="s">
        <v>29</v>
      </c>
      <c r="C108" s="15" t="s">
        <v>30</v>
      </c>
      <c r="D108" s="15" t="s">
        <v>31</v>
      </c>
      <c r="E108" s="25" t="s">
        <v>32</v>
      </c>
      <c r="F108" s="15" t="s">
        <v>33</v>
      </c>
      <c r="G108" s="25" t="s">
        <v>34</v>
      </c>
      <c r="H108" s="25" t="s">
        <v>35</v>
      </c>
    </row>
    <row r="109" spans="1:8" x14ac:dyDescent="0.25">
      <c r="A109" s="15" t="s">
        <v>108</v>
      </c>
      <c r="B109" s="25" t="s">
        <v>109</v>
      </c>
      <c r="C109" s="16"/>
      <c r="D109" s="16"/>
      <c r="E109" s="26"/>
      <c r="F109" s="16"/>
      <c r="G109" s="26"/>
      <c r="H109" s="26"/>
    </row>
    <row r="110" spans="1:8" ht="30" x14ac:dyDescent="0.25">
      <c r="A110" s="16" t="s">
        <v>110</v>
      </c>
      <c r="B110" s="26" t="s">
        <v>109</v>
      </c>
      <c r="C110" s="16">
        <v>1000</v>
      </c>
      <c r="D110" s="16" t="s">
        <v>36</v>
      </c>
      <c r="E110" s="29">
        <v>6</v>
      </c>
      <c r="F110" s="16">
        <f>IF(ISBLANK(E110),"", PRODUCT(C110,E110))</f>
        <v>6000</v>
      </c>
      <c r="G110" s="27" t="s">
        <v>253</v>
      </c>
      <c r="H110" s="26"/>
    </row>
    <row r="111" spans="1:8" x14ac:dyDescent="0.25">
      <c r="A111" s="16" t="s">
        <v>111</v>
      </c>
      <c r="B111" s="26" t="s">
        <v>112</v>
      </c>
      <c r="C111" s="16"/>
      <c r="D111" s="16"/>
      <c r="E111" s="26"/>
      <c r="F111" s="16"/>
      <c r="G111" s="26"/>
      <c r="H111" s="32" t="s">
        <v>251</v>
      </c>
    </row>
    <row r="112" spans="1:8" ht="30" x14ac:dyDescent="0.25">
      <c r="A112" s="16" t="s">
        <v>113</v>
      </c>
      <c r="B112" s="26" t="s">
        <v>114</v>
      </c>
      <c r="C112" s="16"/>
      <c r="D112" s="16"/>
      <c r="E112" s="26"/>
      <c r="F112" s="16"/>
      <c r="G112" s="26"/>
      <c r="H112" s="32" t="s">
        <v>114</v>
      </c>
    </row>
    <row r="113" spans="1:8" ht="45" x14ac:dyDescent="0.25">
      <c r="A113" s="16" t="s">
        <v>115</v>
      </c>
      <c r="B113" s="26" t="s">
        <v>116</v>
      </c>
      <c r="C113" s="16"/>
      <c r="D113" s="16"/>
      <c r="E113" s="26"/>
      <c r="F113" s="16"/>
      <c r="G113" s="26"/>
      <c r="H113" s="32" t="s">
        <v>116</v>
      </c>
    </row>
    <row r="114" spans="1:8" ht="30" x14ac:dyDescent="0.25">
      <c r="A114" s="16" t="s">
        <v>117</v>
      </c>
      <c r="B114" s="26" t="s">
        <v>118</v>
      </c>
      <c r="C114" s="16"/>
      <c r="D114" s="16"/>
      <c r="E114" s="26"/>
      <c r="F114" s="16"/>
      <c r="G114" s="26"/>
      <c r="H114" s="32" t="s">
        <v>118</v>
      </c>
    </row>
    <row r="115" spans="1:8" ht="30" x14ac:dyDescent="0.25">
      <c r="A115" s="16" t="s">
        <v>119</v>
      </c>
      <c r="B115" s="26" t="s">
        <v>120</v>
      </c>
      <c r="C115" s="16"/>
      <c r="D115" s="16"/>
      <c r="E115" s="26"/>
      <c r="F115" s="16"/>
      <c r="G115" s="26"/>
      <c r="H115" s="32" t="s">
        <v>252</v>
      </c>
    </row>
    <row r="116" spans="1:8" x14ac:dyDescent="0.25">
      <c r="E116" s="25" t="s">
        <v>37</v>
      </c>
      <c r="F116" s="15">
        <f>IF((COUNT(C110:C115)&lt;&gt;COUNT(F110:F115)),"", ROUND(SUM(F110:F115),2))</f>
        <v>6000</v>
      </c>
      <c r="G116" s="28" t="str">
        <f>IF((COUNT(C110:C115)&lt;&gt;COUNT(F110:F115)),"Neužpildytos visų objektų kainos", "")</f>
        <v/>
      </c>
    </row>
    <row r="117" spans="1:8" x14ac:dyDescent="0.25">
      <c r="C117" s="15" t="s">
        <v>38</v>
      </c>
      <c r="D117" s="17">
        <v>21</v>
      </c>
      <c r="E117" s="25" t="s">
        <v>39</v>
      </c>
      <c r="F117" s="15">
        <f>IF(OR(F116="",D117=""),"", ROUND(PRODUCT(D117,F116)/100,2))</f>
        <v>1260</v>
      </c>
      <c r="G117" s="28" t="str">
        <f>IF(D117="", "Nurodykite taikomą PVM dydį", "")</f>
        <v/>
      </c>
    </row>
    <row r="118" spans="1:8" x14ac:dyDescent="0.25">
      <c r="E118" s="25" t="s">
        <v>40</v>
      </c>
      <c r="F118" s="15">
        <f>IF(ISBLANK(F117), "", ROUND(SUM(F116:F117),2))</f>
        <v>7260</v>
      </c>
    </row>
    <row r="122" spans="1:8" x14ac:dyDescent="0.25">
      <c r="A122" s="12" t="s">
        <v>121</v>
      </c>
      <c r="B122" s="24" t="s">
        <v>122</v>
      </c>
    </row>
    <row r="124" spans="1:8" x14ac:dyDescent="0.25">
      <c r="A124" s="12" t="s">
        <v>27</v>
      </c>
    </row>
    <row r="125" spans="1:8" ht="30" x14ac:dyDescent="0.25">
      <c r="A125" s="15" t="s">
        <v>28</v>
      </c>
      <c r="B125" s="25" t="s">
        <v>29</v>
      </c>
      <c r="C125" s="15" t="s">
        <v>30</v>
      </c>
      <c r="D125" s="15" t="s">
        <v>31</v>
      </c>
      <c r="E125" s="25" t="s">
        <v>32</v>
      </c>
      <c r="F125" s="15" t="s">
        <v>33</v>
      </c>
      <c r="G125" s="25" t="s">
        <v>34</v>
      </c>
      <c r="H125" s="25" t="s">
        <v>35</v>
      </c>
    </row>
    <row r="126" spans="1:8" x14ac:dyDescent="0.25">
      <c r="A126" s="15" t="s">
        <v>123</v>
      </c>
      <c r="B126" s="25" t="s">
        <v>124</v>
      </c>
      <c r="C126" s="16"/>
      <c r="D126" s="16"/>
      <c r="E126" s="26"/>
      <c r="F126" s="16"/>
      <c r="G126" s="26"/>
      <c r="H126" s="26"/>
    </row>
    <row r="127" spans="1:8" ht="30" x14ac:dyDescent="0.25">
      <c r="A127" s="16" t="s">
        <v>125</v>
      </c>
      <c r="B127" s="26" t="s">
        <v>124</v>
      </c>
      <c r="C127" s="16">
        <v>1000</v>
      </c>
      <c r="D127" s="16" t="s">
        <v>36</v>
      </c>
      <c r="E127" s="29">
        <v>2.79</v>
      </c>
      <c r="F127" s="16">
        <f>IF(ISBLANK(E127),"", PRODUCT(C127,E127))</f>
        <v>2790</v>
      </c>
      <c r="G127" s="27" t="s">
        <v>255</v>
      </c>
      <c r="H127" s="26"/>
    </row>
    <row r="128" spans="1:8" x14ac:dyDescent="0.25">
      <c r="A128" s="16" t="s">
        <v>126</v>
      </c>
      <c r="B128" s="26" t="s">
        <v>78</v>
      </c>
      <c r="C128" s="16"/>
      <c r="D128" s="16"/>
      <c r="E128" s="26"/>
      <c r="F128" s="16"/>
      <c r="G128" s="26"/>
      <c r="H128" s="32" t="s">
        <v>78</v>
      </c>
    </row>
    <row r="129" spans="1:8" x14ac:dyDescent="0.25">
      <c r="A129" s="16" t="s">
        <v>127</v>
      </c>
      <c r="B129" s="26" t="s">
        <v>128</v>
      </c>
      <c r="C129" s="16"/>
      <c r="D129" s="16"/>
      <c r="E129" s="26"/>
      <c r="F129" s="16"/>
      <c r="G129" s="26"/>
      <c r="H129" s="32" t="s">
        <v>128</v>
      </c>
    </row>
    <row r="130" spans="1:8" x14ac:dyDescent="0.25">
      <c r="A130" s="16" t="s">
        <v>129</v>
      </c>
      <c r="B130" s="26" t="s">
        <v>130</v>
      </c>
      <c r="C130" s="16"/>
      <c r="D130" s="16"/>
      <c r="E130" s="26"/>
      <c r="F130" s="16"/>
      <c r="G130" s="26"/>
      <c r="H130" s="32" t="s">
        <v>254</v>
      </c>
    </row>
    <row r="131" spans="1:8" x14ac:dyDescent="0.25">
      <c r="E131" s="25" t="s">
        <v>37</v>
      </c>
      <c r="F131" s="15">
        <f>IF((COUNT(C127:C130)&lt;&gt;COUNT(F127:F130)),"", ROUND(SUM(F127:F130),2))</f>
        <v>2790</v>
      </c>
      <c r="G131" s="28" t="str">
        <f>IF((COUNT(C127:C130)&lt;&gt;COUNT(F127:F130)),"Neužpildytos visų objektų kainos", "")</f>
        <v/>
      </c>
    </row>
    <row r="132" spans="1:8" x14ac:dyDescent="0.25">
      <c r="C132" s="15" t="s">
        <v>38</v>
      </c>
      <c r="D132" s="17">
        <v>5</v>
      </c>
      <c r="E132" s="25" t="s">
        <v>39</v>
      </c>
      <c r="F132" s="15">
        <f>IF(OR(F131="",D132=""),"", ROUND(PRODUCT(D132,F131)/100,2))</f>
        <v>139.5</v>
      </c>
      <c r="G132" s="28" t="str">
        <f>IF(D132="", "Nurodykite taikomą PVM dydį", "")</f>
        <v/>
      </c>
    </row>
    <row r="133" spans="1:8" x14ac:dyDescent="0.25">
      <c r="E133" s="25" t="s">
        <v>40</v>
      </c>
      <c r="F133" s="15">
        <f>IF(ISBLANK(F132), "", ROUND(SUM(F131:F132),2))</f>
        <v>2929.5</v>
      </c>
    </row>
    <row r="137" spans="1:8" x14ac:dyDescent="0.25">
      <c r="A137" s="12" t="s">
        <v>131</v>
      </c>
      <c r="B137" s="24" t="s">
        <v>132</v>
      </c>
    </row>
    <row r="139" spans="1:8" x14ac:dyDescent="0.25">
      <c r="A139" s="12" t="s">
        <v>27</v>
      </c>
    </row>
    <row r="140" spans="1:8" ht="30" x14ac:dyDescent="0.25">
      <c r="A140" s="15" t="s">
        <v>28</v>
      </c>
      <c r="B140" s="25" t="s">
        <v>29</v>
      </c>
      <c r="C140" s="15" t="s">
        <v>30</v>
      </c>
      <c r="D140" s="15" t="s">
        <v>31</v>
      </c>
      <c r="E140" s="25" t="s">
        <v>32</v>
      </c>
      <c r="F140" s="15" t="s">
        <v>33</v>
      </c>
      <c r="G140" s="25" t="s">
        <v>34</v>
      </c>
      <c r="H140" s="25" t="s">
        <v>35</v>
      </c>
    </row>
    <row r="141" spans="1:8" x14ac:dyDescent="0.25">
      <c r="A141" s="15" t="s">
        <v>133</v>
      </c>
      <c r="B141" s="25" t="s">
        <v>134</v>
      </c>
      <c r="C141" s="16"/>
      <c r="D141" s="16"/>
      <c r="E141" s="26"/>
      <c r="F141" s="16"/>
      <c r="G141" s="26"/>
      <c r="H141" s="26"/>
    </row>
    <row r="142" spans="1:8" ht="45" x14ac:dyDescent="0.25">
      <c r="A142" s="16" t="s">
        <v>135</v>
      </c>
      <c r="B142" s="26" t="s">
        <v>134</v>
      </c>
      <c r="C142" s="16">
        <v>25000</v>
      </c>
      <c r="D142" s="16" t="s">
        <v>36</v>
      </c>
      <c r="E142" s="29">
        <v>5.1400000000000001E-2</v>
      </c>
      <c r="F142" s="16">
        <f>IF(ISBLANK(E142),"", PRODUCT(C142,E142))</f>
        <v>1285</v>
      </c>
      <c r="G142" s="27" t="s">
        <v>257</v>
      </c>
      <c r="H142" s="26"/>
    </row>
    <row r="143" spans="1:8" x14ac:dyDescent="0.25">
      <c r="A143" s="16" t="s">
        <v>136</v>
      </c>
      <c r="B143" s="26" t="s">
        <v>137</v>
      </c>
      <c r="C143" s="16"/>
      <c r="D143" s="16"/>
      <c r="E143" s="26"/>
      <c r="F143" s="16"/>
      <c r="G143" s="26"/>
      <c r="H143" s="32" t="s">
        <v>256</v>
      </c>
    </row>
    <row r="144" spans="1:8" x14ac:dyDescent="0.25">
      <c r="A144" s="16" t="s">
        <v>138</v>
      </c>
      <c r="B144" s="26" t="s">
        <v>139</v>
      </c>
      <c r="C144" s="16"/>
      <c r="D144" s="16"/>
      <c r="E144" s="26"/>
      <c r="F144" s="16"/>
      <c r="G144" s="26"/>
      <c r="H144" s="32" t="s">
        <v>259</v>
      </c>
    </row>
    <row r="145" spans="1:8" x14ac:dyDescent="0.25">
      <c r="E145" s="25" t="s">
        <v>37</v>
      </c>
      <c r="F145" s="15">
        <f>IF((COUNT(C142:C144)&lt;&gt;COUNT(F142:F144)),"", ROUND(SUM(F142:F144),2))</f>
        <v>1285</v>
      </c>
      <c r="G145" s="28" t="str">
        <f>IF((COUNT(C142:C144)&lt;&gt;COUNT(F142:F144)),"Neužpildytos visų objektų kainos", "")</f>
        <v/>
      </c>
    </row>
    <row r="146" spans="1:8" x14ac:dyDescent="0.25">
      <c r="C146" s="15" t="s">
        <v>38</v>
      </c>
      <c r="D146" s="17">
        <v>5</v>
      </c>
      <c r="E146" s="25" t="s">
        <v>39</v>
      </c>
      <c r="F146" s="15">
        <f>IF(OR(F145="",D146=""),"", ROUND(PRODUCT(D146,F145)/100,2))</f>
        <v>64.25</v>
      </c>
      <c r="G146" s="28" t="str">
        <f>IF(D146="", "Nurodykite taikomą PVM dydį", "")</f>
        <v/>
      </c>
    </row>
    <row r="147" spans="1:8" x14ac:dyDescent="0.25">
      <c r="E147" s="25" t="s">
        <v>40</v>
      </c>
      <c r="F147" s="15">
        <f>IF(ISBLANK(F146), "", ROUND(SUM(F145:F146),2))</f>
        <v>1349.25</v>
      </c>
    </row>
    <row r="151" spans="1:8" x14ac:dyDescent="0.25">
      <c r="A151" s="12" t="s">
        <v>140</v>
      </c>
      <c r="B151" s="24" t="s">
        <v>141</v>
      </c>
    </row>
    <row r="153" spans="1:8" x14ac:dyDescent="0.25">
      <c r="A153" s="12" t="s">
        <v>27</v>
      </c>
    </row>
    <row r="154" spans="1:8" ht="30" x14ac:dyDescent="0.25">
      <c r="A154" s="15" t="s">
        <v>28</v>
      </c>
      <c r="B154" s="25" t="s">
        <v>29</v>
      </c>
      <c r="C154" s="15" t="s">
        <v>30</v>
      </c>
      <c r="D154" s="15" t="s">
        <v>31</v>
      </c>
      <c r="E154" s="25" t="s">
        <v>32</v>
      </c>
      <c r="F154" s="15" t="s">
        <v>33</v>
      </c>
      <c r="G154" s="25" t="s">
        <v>34</v>
      </c>
      <c r="H154" s="25" t="s">
        <v>35</v>
      </c>
    </row>
    <row r="155" spans="1:8" x14ac:dyDescent="0.25">
      <c r="A155" s="15" t="s">
        <v>142</v>
      </c>
      <c r="B155" s="25" t="s">
        <v>143</v>
      </c>
      <c r="C155" s="16"/>
      <c r="D155" s="16"/>
      <c r="E155" s="26"/>
      <c r="F155" s="16"/>
      <c r="G155" s="26"/>
      <c r="H155" s="26"/>
    </row>
    <row r="156" spans="1:8" ht="30" x14ac:dyDescent="0.25">
      <c r="A156" s="16" t="s">
        <v>144</v>
      </c>
      <c r="B156" s="26" t="s">
        <v>143</v>
      </c>
      <c r="C156" s="16">
        <v>6500</v>
      </c>
      <c r="D156" s="16" t="s">
        <v>36</v>
      </c>
      <c r="E156" s="29">
        <v>8.2799999999999999E-2</v>
      </c>
      <c r="F156" s="16">
        <f>IF(ISBLANK(E156),"", PRODUCT(C156,E156))</f>
        <v>538.20000000000005</v>
      </c>
      <c r="G156" s="27" t="s">
        <v>260</v>
      </c>
      <c r="H156" s="26"/>
    </row>
    <row r="157" spans="1:8" x14ac:dyDescent="0.25">
      <c r="A157" s="16" t="s">
        <v>145</v>
      </c>
      <c r="B157" s="26" t="s">
        <v>146</v>
      </c>
      <c r="C157" s="16"/>
      <c r="D157" s="16"/>
      <c r="E157" s="26"/>
      <c r="F157" s="16"/>
      <c r="G157" s="26"/>
      <c r="H157" s="32" t="s">
        <v>146</v>
      </c>
    </row>
    <row r="158" spans="1:8" x14ac:dyDescent="0.25">
      <c r="A158" s="16" t="s">
        <v>147</v>
      </c>
      <c r="B158" s="26" t="s">
        <v>148</v>
      </c>
      <c r="C158" s="16"/>
      <c r="D158" s="16"/>
      <c r="E158" s="26"/>
      <c r="F158" s="16"/>
      <c r="G158" s="26"/>
      <c r="H158" s="32" t="s">
        <v>258</v>
      </c>
    </row>
    <row r="159" spans="1:8" x14ac:dyDescent="0.25">
      <c r="E159" s="25" t="s">
        <v>37</v>
      </c>
      <c r="F159" s="15">
        <f>IF((COUNT(C156:C158)&lt;&gt;COUNT(F156:F158)),"", ROUND(SUM(F156:F158),2))</f>
        <v>538.20000000000005</v>
      </c>
      <c r="G159" s="28" t="str">
        <f>IF((COUNT(C156:C158)&lt;&gt;COUNT(F156:F158)),"Neužpildytos visų objektų kainos", "")</f>
        <v/>
      </c>
    </row>
    <row r="160" spans="1:8" x14ac:dyDescent="0.25">
      <c r="C160" s="15" t="s">
        <v>38</v>
      </c>
      <c r="D160" s="17">
        <v>5</v>
      </c>
      <c r="E160" s="25" t="s">
        <v>39</v>
      </c>
      <c r="F160" s="15">
        <f>IF(OR(F159="",D160=""),"", ROUND(PRODUCT(D160,F159)/100,2))</f>
        <v>26.91</v>
      </c>
      <c r="G160" s="28" t="str">
        <f>IF(D160="", "Nurodykite taikomą PVM dydį", "")</f>
        <v/>
      </c>
    </row>
    <row r="161" spans="1:8" x14ac:dyDescent="0.25">
      <c r="E161" s="25" t="s">
        <v>40</v>
      </c>
      <c r="F161" s="15">
        <f>IF(ISBLANK(F160), "", ROUND(SUM(F159:F160),2))</f>
        <v>565.11</v>
      </c>
    </row>
    <row r="165" spans="1:8" x14ac:dyDescent="0.25">
      <c r="A165" s="12" t="s">
        <v>149</v>
      </c>
      <c r="B165" s="24" t="s">
        <v>150</v>
      </c>
    </row>
    <row r="167" spans="1:8" x14ac:dyDescent="0.25">
      <c r="A167" s="12" t="s">
        <v>27</v>
      </c>
    </row>
    <row r="168" spans="1:8" ht="30" x14ac:dyDescent="0.25">
      <c r="A168" s="15" t="s">
        <v>28</v>
      </c>
      <c r="B168" s="25" t="s">
        <v>29</v>
      </c>
      <c r="C168" s="15" t="s">
        <v>30</v>
      </c>
      <c r="D168" s="15" t="s">
        <v>31</v>
      </c>
      <c r="E168" s="25" t="s">
        <v>32</v>
      </c>
      <c r="F168" s="15" t="s">
        <v>33</v>
      </c>
      <c r="G168" s="25" t="s">
        <v>34</v>
      </c>
      <c r="H168" s="25" t="s">
        <v>35</v>
      </c>
    </row>
    <row r="169" spans="1:8" x14ac:dyDescent="0.25">
      <c r="A169" s="15" t="s">
        <v>151</v>
      </c>
      <c r="B169" s="25" t="s">
        <v>152</v>
      </c>
      <c r="C169" s="16"/>
      <c r="D169" s="16"/>
      <c r="E169" s="26"/>
      <c r="F169" s="16"/>
      <c r="G169" s="26"/>
      <c r="H169" s="26"/>
    </row>
    <row r="170" spans="1:8" ht="30" x14ac:dyDescent="0.25">
      <c r="A170" s="16" t="s">
        <v>153</v>
      </c>
      <c r="B170" s="26" t="s">
        <v>152</v>
      </c>
      <c r="C170" s="16">
        <v>1500</v>
      </c>
      <c r="D170" s="16" t="s">
        <v>36</v>
      </c>
      <c r="E170" s="29">
        <v>0.32</v>
      </c>
      <c r="F170" s="16">
        <f>IF(ISBLANK(E170),"", PRODUCT(C170,E170))</f>
        <v>480</v>
      </c>
      <c r="G170" s="27" t="s">
        <v>265</v>
      </c>
      <c r="H170" s="26"/>
    </row>
    <row r="171" spans="1:8" ht="30" x14ac:dyDescent="0.25">
      <c r="A171" s="16" t="s">
        <v>154</v>
      </c>
      <c r="B171" s="26" t="s">
        <v>155</v>
      </c>
      <c r="C171" s="16"/>
      <c r="D171" s="16"/>
      <c r="E171" s="26"/>
      <c r="F171" s="16"/>
      <c r="G171" s="26"/>
      <c r="H171" s="32" t="s">
        <v>263</v>
      </c>
    </row>
    <row r="172" spans="1:8" ht="30" x14ac:dyDescent="0.25">
      <c r="A172" s="16" t="s">
        <v>156</v>
      </c>
      <c r="B172" s="26" t="s">
        <v>157</v>
      </c>
      <c r="C172" s="16"/>
      <c r="D172" s="16"/>
      <c r="E172" s="26"/>
      <c r="F172" s="16"/>
      <c r="G172" s="26"/>
      <c r="H172" s="32" t="s">
        <v>264</v>
      </c>
    </row>
    <row r="173" spans="1:8" x14ac:dyDescent="0.25">
      <c r="E173" s="25" t="s">
        <v>37</v>
      </c>
      <c r="F173" s="15">
        <f>IF((COUNT(C170:C172)&lt;&gt;COUNT(F170:F172)),"", ROUND(SUM(F170:F172),2))</f>
        <v>480</v>
      </c>
      <c r="G173" s="28" t="str">
        <f>IF((COUNT(C170:C172)&lt;&gt;COUNT(F170:F172)),"Neužpildytos visų objektų kainos", "")</f>
        <v/>
      </c>
    </row>
    <row r="174" spans="1:8" x14ac:dyDescent="0.25">
      <c r="C174" s="15" t="s">
        <v>38</v>
      </c>
      <c r="D174" s="17">
        <v>21</v>
      </c>
      <c r="E174" s="25" t="s">
        <v>39</v>
      </c>
      <c r="F174" s="15">
        <f>IF(OR(F173="",D174=""),"", ROUND(PRODUCT(D174,F173)/100,2))</f>
        <v>100.8</v>
      </c>
      <c r="G174" s="28" t="str">
        <f>IF(D174="", "Nurodykite taikomą PVM dydį", "")</f>
        <v/>
      </c>
    </row>
    <row r="175" spans="1:8" x14ac:dyDescent="0.25">
      <c r="E175" s="25" t="s">
        <v>40</v>
      </c>
      <c r="F175" s="15">
        <f>IF(ISBLANK(F174), "", ROUND(SUM(F173:F174),2))</f>
        <v>580.79999999999995</v>
      </c>
    </row>
    <row r="179" spans="1:8" x14ac:dyDescent="0.25">
      <c r="A179" s="12" t="s">
        <v>158</v>
      </c>
      <c r="B179" s="24" t="s">
        <v>159</v>
      </c>
    </row>
    <row r="181" spans="1:8" x14ac:dyDescent="0.25">
      <c r="A181" s="12" t="s">
        <v>27</v>
      </c>
    </row>
    <row r="182" spans="1:8" ht="30" x14ac:dyDescent="0.25">
      <c r="A182" s="15" t="s">
        <v>28</v>
      </c>
      <c r="B182" s="25" t="s">
        <v>29</v>
      </c>
      <c r="C182" s="15" t="s">
        <v>30</v>
      </c>
      <c r="D182" s="15" t="s">
        <v>31</v>
      </c>
      <c r="E182" s="25" t="s">
        <v>32</v>
      </c>
      <c r="F182" s="15" t="s">
        <v>33</v>
      </c>
      <c r="G182" s="25" t="s">
        <v>34</v>
      </c>
      <c r="H182" s="25" t="s">
        <v>35</v>
      </c>
    </row>
    <row r="183" spans="1:8" x14ac:dyDescent="0.25">
      <c r="A183" s="15" t="s">
        <v>160</v>
      </c>
      <c r="B183" s="25" t="s">
        <v>161</v>
      </c>
      <c r="C183" s="16"/>
      <c r="D183" s="16"/>
      <c r="E183" s="26"/>
      <c r="F183" s="16"/>
      <c r="G183" s="26"/>
      <c r="H183" s="26"/>
    </row>
    <row r="184" spans="1:8" ht="45" x14ac:dyDescent="0.25">
      <c r="A184" s="16" t="s">
        <v>162</v>
      </c>
      <c r="B184" s="26" t="s">
        <v>163</v>
      </c>
      <c r="C184" s="16">
        <v>8000</v>
      </c>
      <c r="D184" s="16" t="s">
        <v>36</v>
      </c>
      <c r="E184" s="29">
        <v>4.48E-2</v>
      </c>
      <c r="F184" s="16">
        <f>IF(ISBLANK(E184),"", PRODUCT(C184,E184))</f>
        <v>358.4</v>
      </c>
      <c r="G184" s="27" t="s">
        <v>261</v>
      </c>
      <c r="H184" s="26"/>
    </row>
    <row r="185" spans="1:8" x14ac:dyDescent="0.25">
      <c r="A185" s="16" t="s">
        <v>164</v>
      </c>
      <c r="B185" s="26" t="s">
        <v>165</v>
      </c>
      <c r="C185" s="16"/>
      <c r="D185" s="16"/>
      <c r="E185" s="26"/>
      <c r="F185" s="16"/>
      <c r="G185" s="26"/>
      <c r="H185" s="32" t="s">
        <v>165</v>
      </c>
    </row>
    <row r="186" spans="1:8" x14ac:dyDescent="0.25">
      <c r="A186" s="16" t="s">
        <v>166</v>
      </c>
      <c r="B186" s="26" t="s">
        <v>167</v>
      </c>
      <c r="C186" s="16"/>
      <c r="D186" s="16"/>
      <c r="E186" s="26"/>
      <c r="F186" s="16"/>
      <c r="G186" s="26"/>
      <c r="H186" s="32" t="s">
        <v>167</v>
      </c>
    </row>
    <row r="187" spans="1:8" x14ac:dyDescent="0.25">
      <c r="A187" s="16" t="s">
        <v>168</v>
      </c>
      <c r="B187" s="26" t="s">
        <v>169</v>
      </c>
      <c r="C187" s="16"/>
      <c r="D187" s="16"/>
      <c r="E187" s="26"/>
      <c r="F187" s="16"/>
      <c r="G187" s="26"/>
      <c r="H187" s="32" t="s">
        <v>169</v>
      </c>
    </row>
    <row r="188" spans="1:8" x14ac:dyDescent="0.25">
      <c r="A188" s="16" t="s">
        <v>170</v>
      </c>
      <c r="B188" s="26" t="s">
        <v>171</v>
      </c>
      <c r="C188" s="16"/>
      <c r="D188" s="16"/>
      <c r="E188" s="26"/>
      <c r="F188" s="16"/>
      <c r="G188" s="26"/>
      <c r="H188" s="32" t="s">
        <v>262</v>
      </c>
    </row>
    <row r="189" spans="1:8" x14ac:dyDescent="0.25">
      <c r="E189" s="25" t="s">
        <v>37</v>
      </c>
      <c r="F189" s="15">
        <f>IF((COUNT(C184:C188)&lt;&gt;COUNT(F184:F188)),"", ROUND(SUM(F184:F188),2))</f>
        <v>358.4</v>
      </c>
      <c r="G189" s="28" t="str">
        <f>IF((COUNT(C184:C188)&lt;&gt;COUNT(F184:F188)),"Neužpildytos visų objektų kainos", "")</f>
        <v/>
      </c>
    </row>
    <row r="190" spans="1:8" x14ac:dyDescent="0.25">
      <c r="C190" s="15" t="s">
        <v>38</v>
      </c>
      <c r="D190" s="17">
        <v>5</v>
      </c>
      <c r="E190" s="25" t="s">
        <v>39</v>
      </c>
      <c r="F190" s="15">
        <f>IF(OR(F189="",D190=""),"", ROUND(PRODUCT(D190,F189)/100,2))</f>
        <v>17.920000000000002</v>
      </c>
      <c r="G190" s="28" t="str">
        <f>IF(D190="", "Nurodykite taikomą PVM dydį", "")</f>
        <v/>
      </c>
    </row>
    <row r="191" spans="1:8" x14ac:dyDescent="0.25">
      <c r="E191" s="25" t="s">
        <v>40</v>
      </c>
      <c r="F191" s="15">
        <f>IF(ISBLANK(F190), "", ROUND(SUM(F189:F190),2))</f>
        <v>376.32</v>
      </c>
    </row>
    <row r="195" spans="1:8" x14ac:dyDescent="0.25">
      <c r="A195" s="12" t="s">
        <v>172</v>
      </c>
      <c r="B195" s="24" t="s">
        <v>173</v>
      </c>
    </row>
    <row r="197" spans="1:8" x14ac:dyDescent="0.25">
      <c r="A197" s="12" t="s">
        <v>27</v>
      </c>
    </row>
    <row r="198" spans="1:8" ht="30" x14ac:dyDescent="0.25">
      <c r="A198" s="15" t="s">
        <v>28</v>
      </c>
      <c r="B198" s="25" t="s">
        <v>29</v>
      </c>
      <c r="C198" s="15" t="s">
        <v>30</v>
      </c>
      <c r="D198" s="15" t="s">
        <v>31</v>
      </c>
      <c r="E198" s="25" t="s">
        <v>32</v>
      </c>
      <c r="F198" s="15" t="s">
        <v>33</v>
      </c>
      <c r="G198" s="25" t="s">
        <v>34</v>
      </c>
      <c r="H198" s="25" t="s">
        <v>35</v>
      </c>
    </row>
    <row r="199" spans="1:8" x14ac:dyDescent="0.25">
      <c r="A199" s="15" t="s">
        <v>174</v>
      </c>
      <c r="B199" s="25" t="s">
        <v>175</v>
      </c>
      <c r="C199" s="16"/>
      <c r="D199" s="16"/>
      <c r="E199" s="26"/>
      <c r="F199" s="16"/>
      <c r="G199" s="26"/>
      <c r="H199" s="26"/>
    </row>
    <row r="200" spans="1:8" ht="30" x14ac:dyDescent="0.25">
      <c r="A200" s="16" t="s">
        <v>176</v>
      </c>
      <c r="B200" s="26" t="s">
        <v>175</v>
      </c>
      <c r="C200" s="16">
        <v>30</v>
      </c>
      <c r="D200" s="16" t="s">
        <v>36</v>
      </c>
      <c r="E200" s="29"/>
      <c r="F200" s="16" t="str">
        <f>IF(ISBLANK(E200),"", PRODUCT(C200,E200))</f>
        <v/>
      </c>
      <c r="G200" s="27" t="s">
        <v>269</v>
      </c>
      <c r="H200" s="26"/>
    </row>
    <row r="201" spans="1:8" x14ac:dyDescent="0.25">
      <c r="A201" s="16" t="s">
        <v>177</v>
      </c>
      <c r="B201" s="26" t="s">
        <v>178</v>
      </c>
      <c r="C201" s="16"/>
      <c r="D201" s="16"/>
      <c r="E201" s="26"/>
      <c r="F201" s="16"/>
      <c r="G201" s="26"/>
      <c r="H201" s="32" t="s">
        <v>178</v>
      </c>
    </row>
    <row r="202" spans="1:8" ht="30" x14ac:dyDescent="0.25">
      <c r="A202" s="16" t="s">
        <v>179</v>
      </c>
      <c r="B202" s="26" t="s">
        <v>180</v>
      </c>
      <c r="C202" s="16"/>
      <c r="D202" s="16"/>
      <c r="E202" s="26"/>
      <c r="F202" s="16"/>
      <c r="G202" s="26"/>
      <c r="H202" s="32" t="s">
        <v>266</v>
      </c>
    </row>
    <row r="203" spans="1:8" x14ac:dyDescent="0.25">
      <c r="E203" s="25" t="s">
        <v>37</v>
      </c>
      <c r="F203" s="15" t="str">
        <f>IF((COUNT(C200:C202)&lt;&gt;COUNT(F200:F202)),"", ROUND(SUM(F200:F202),2))</f>
        <v/>
      </c>
      <c r="G203" s="28" t="str">
        <f>IF((COUNT(C200:C202)&lt;&gt;COUNT(F200:F202)),"Neužpildytos visų objektų kainos", "")</f>
        <v>Neužpildytos visų objektų kainos</v>
      </c>
    </row>
    <row r="204" spans="1:8" x14ac:dyDescent="0.25">
      <c r="C204" s="15" t="s">
        <v>38</v>
      </c>
      <c r="D204" s="17">
        <v>5</v>
      </c>
      <c r="E204" s="25" t="s">
        <v>39</v>
      </c>
      <c r="F204" s="15" t="str">
        <f>IF(OR(F203="",D204=""),"", ROUND(PRODUCT(D204,F203)/100,2))</f>
        <v/>
      </c>
      <c r="G204" s="28" t="str">
        <f>IF(D204="", "Nurodykite taikomą PVM dydį", "")</f>
        <v/>
      </c>
    </row>
    <row r="205" spans="1:8" x14ac:dyDescent="0.25">
      <c r="E205" s="25" t="s">
        <v>40</v>
      </c>
      <c r="F205" s="15">
        <f>IF(ISBLANK(F204), "", ROUND(SUM(F203:F204),2))</f>
        <v>0</v>
      </c>
    </row>
    <row r="209" spans="1:8" x14ac:dyDescent="0.25">
      <c r="A209" s="12" t="s">
        <v>181</v>
      </c>
      <c r="B209" s="24" t="s">
        <v>182</v>
      </c>
    </row>
    <row r="211" spans="1:8" x14ac:dyDescent="0.25">
      <c r="A211" s="12" t="s">
        <v>27</v>
      </c>
    </row>
    <row r="212" spans="1:8" ht="30" x14ac:dyDescent="0.25">
      <c r="A212" s="15" t="s">
        <v>28</v>
      </c>
      <c r="B212" s="25" t="s">
        <v>29</v>
      </c>
      <c r="C212" s="15" t="s">
        <v>30</v>
      </c>
      <c r="D212" s="15" t="s">
        <v>31</v>
      </c>
      <c r="E212" s="25" t="s">
        <v>32</v>
      </c>
      <c r="F212" s="15" t="s">
        <v>33</v>
      </c>
      <c r="G212" s="25" t="s">
        <v>34</v>
      </c>
      <c r="H212" s="25" t="s">
        <v>35</v>
      </c>
    </row>
    <row r="213" spans="1:8" x14ac:dyDescent="0.25">
      <c r="A213" s="15" t="s">
        <v>183</v>
      </c>
      <c r="B213" s="25" t="s">
        <v>184</v>
      </c>
      <c r="C213" s="16"/>
      <c r="D213" s="16"/>
      <c r="E213" s="26"/>
      <c r="F213" s="16"/>
      <c r="G213" s="26"/>
      <c r="H213" s="26"/>
    </row>
    <row r="214" spans="1:8" ht="30" x14ac:dyDescent="0.25">
      <c r="A214" s="16" t="s">
        <v>185</v>
      </c>
      <c r="B214" s="26" t="s">
        <v>184</v>
      </c>
      <c r="C214" s="16">
        <v>1200</v>
      </c>
      <c r="D214" s="16" t="s">
        <v>186</v>
      </c>
      <c r="E214" s="29">
        <v>0.78800000000000003</v>
      </c>
      <c r="F214" s="16">
        <f>IF(ISBLANK(E214),"", PRODUCT(C214,E214))</f>
        <v>945.6</v>
      </c>
      <c r="G214" s="27" t="s">
        <v>268</v>
      </c>
      <c r="H214" s="26"/>
    </row>
    <row r="215" spans="1:8" x14ac:dyDescent="0.25">
      <c r="A215" s="16" t="s">
        <v>187</v>
      </c>
      <c r="B215" s="26" t="s">
        <v>188</v>
      </c>
      <c r="C215" s="16"/>
      <c r="D215" s="16"/>
      <c r="E215" s="26"/>
      <c r="F215" s="16"/>
      <c r="G215" s="26"/>
      <c r="H215" s="32" t="s">
        <v>267</v>
      </c>
    </row>
    <row r="216" spans="1:8" x14ac:dyDescent="0.25">
      <c r="E216" s="25" t="s">
        <v>37</v>
      </c>
      <c r="F216" s="15">
        <f>IF((COUNT(C214:C215)&lt;&gt;COUNT(F214:F215)),"", ROUND(SUM(F214:F215),2))</f>
        <v>945.6</v>
      </c>
      <c r="G216" s="28" t="str">
        <f>IF((COUNT(C214:C215)&lt;&gt;COUNT(F214:F215)),"Neužpildytos visų objektų kainos", "")</f>
        <v/>
      </c>
    </row>
    <row r="217" spans="1:8" x14ac:dyDescent="0.25">
      <c r="C217" s="15" t="s">
        <v>38</v>
      </c>
      <c r="D217" s="17">
        <v>5</v>
      </c>
      <c r="E217" s="25" t="s">
        <v>39</v>
      </c>
      <c r="F217" s="15">
        <f>IF(OR(F216="",D217=""),"", ROUND(PRODUCT(D217,F216)/100,2))</f>
        <v>47.28</v>
      </c>
      <c r="G217" s="28" t="str">
        <f>IF(D217="", "Nurodykite taikomą PVM dydį", "")</f>
        <v/>
      </c>
    </row>
    <row r="218" spans="1:8" x14ac:dyDescent="0.25">
      <c r="E218" s="25" t="s">
        <v>40</v>
      </c>
      <c r="F218" s="15">
        <f>IF(ISBLANK(F217), "", ROUND(SUM(F216:F217),2))</f>
        <v>992.88</v>
      </c>
    </row>
    <row r="222" spans="1:8" x14ac:dyDescent="0.25">
      <c r="A222" s="12" t="s">
        <v>189</v>
      </c>
      <c r="B222" s="24" t="s">
        <v>190</v>
      </c>
    </row>
    <row r="224" spans="1:8" x14ac:dyDescent="0.25">
      <c r="A224" s="12" t="s">
        <v>27</v>
      </c>
    </row>
    <row r="225" spans="1:8" ht="30" x14ac:dyDescent="0.25">
      <c r="A225" s="15" t="s">
        <v>28</v>
      </c>
      <c r="B225" s="25" t="s">
        <v>29</v>
      </c>
      <c r="C225" s="15" t="s">
        <v>30</v>
      </c>
      <c r="D225" s="15" t="s">
        <v>31</v>
      </c>
      <c r="E225" s="25" t="s">
        <v>32</v>
      </c>
      <c r="F225" s="15" t="s">
        <v>33</v>
      </c>
      <c r="G225" s="25" t="s">
        <v>34</v>
      </c>
      <c r="H225" s="25" t="s">
        <v>35</v>
      </c>
    </row>
    <row r="226" spans="1:8" x14ac:dyDescent="0.25">
      <c r="A226" s="15" t="s">
        <v>191</v>
      </c>
      <c r="B226" s="25" t="s">
        <v>192</v>
      </c>
      <c r="C226" s="16"/>
      <c r="D226" s="16"/>
      <c r="E226" s="26"/>
      <c r="F226" s="16"/>
      <c r="G226" s="26"/>
      <c r="H226" s="26"/>
    </row>
    <row r="227" spans="1:8" ht="45" x14ac:dyDescent="0.25">
      <c r="A227" s="16" t="s">
        <v>193</v>
      </c>
      <c r="B227" s="26" t="s">
        <v>192</v>
      </c>
      <c r="C227" s="16">
        <v>100000</v>
      </c>
      <c r="D227" s="16" t="s">
        <v>36</v>
      </c>
      <c r="E227" s="29">
        <v>4.9000000000000002E-2</v>
      </c>
      <c r="F227" s="16">
        <f>IF(ISBLANK(E227),"", PRODUCT(C227,E227))</f>
        <v>4900</v>
      </c>
      <c r="G227" s="29" t="s">
        <v>270</v>
      </c>
      <c r="H227" s="26"/>
    </row>
    <row r="228" spans="1:8" ht="30" x14ac:dyDescent="0.25">
      <c r="A228" s="16" t="s">
        <v>194</v>
      </c>
      <c r="B228" s="26" t="s">
        <v>195</v>
      </c>
      <c r="C228" s="16"/>
      <c r="D228" s="16"/>
      <c r="E228" s="26"/>
      <c r="F228" s="16"/>
      <c r="G228" s="26"/>
      <c r="H228" s="32" t="s">
        <v>195</v>
      </c>
    </row>
    <row r="229" spans="1:8" ht="30" x14ac:dyDescent="0.25">
      <c r="A229" s="16" t="s">
        <v>196</v>
      </c>
      <c r="B229" s="26" t="s">
        <v>197</v>
      </c>
      <c r="C229" s="16"/>
      <c r="D229" s="16"/>
      <c r="E229" s="26"/>
      <c r="F229" s="16"/>
      <c r="G229" s="26"/>
      <c r="H229" s="32" t="s">
        <v>197</v>
      </c>
    </row>
    <row r="230" spans="1:8" x14ac:dyDescent="0.25">
      <c r="A230" s="16" t="s">
        <v>198</v>
      </c>
      <c r="B230" s="26" t="s">
        <v>199</v>
      </c>
      <c r="C230" s="16"/>
      <c r="D230" s="16"/>
      <c r="E230" s="26"/>
      <c r="F230" s="16"/>
      <c r="G230" s="26"/>
      <c r="H230" s="32" t="s">
        <v>272</v>
      </c>
    </row>
    <row r="231" spans="1:8" x14ac:dyDescent="0.25">
      <c r="A231" s="16" t="s">
        <v>200</v>
      </c>
      <c r="B231" s="26" t="s">
        <v>201</v>
      </c>
      <c r="C231" s="16"/>
      <c r="D231" s="16"/>
      <c r="E231" s="26"/>
      <c r="F231" s="16"/>
      <c r="G231" s="26"/>
      <c r="H231" s="32" t="s">
        <v>273</v>
      </c>
    </row>
    <row r="232" spans="1:8" x14ac:dyDescent="0.25">
      <c r="A232" s="16" t="s">
        <v>202</v>
      </c>
      <c r="B232" s="26" t="s">
        <v>203</v>
      </c>
      <c r="C232" s="16"/>
      <c r="D232" s="16"/>
      <c r="E232" s="26"/>
      <c r="F232" s="16"/>
      <c r="G232" s="26"/>
      <c r="H232" s="32" t="s">
        <v>203</v>
      </c>
    </row>
    <row r="233" spans="1:8" ht="30" x14ac:dyDescent="0.25">
      <c r="A233" s="16" t="s">
        <v>204</v>
      </c>
      <c r="B233" s="26" t="s">
        <v>205</v>
      </c>
      <c r="C233" s="16"/>
      <c r="D233" s="16"/>
      <c r="E233" s="26"/>
      <c r="F233" s="16"/>
      <c r="G233" s="26"/>
      <c r="H233" s="32" t="s">
        <v>271</v>
      </c>
    </row>
    <row r="234" spans="1:8" x14ac:dyDescent="0.25">
      <c r="E234" s="25" t="s">
        <v>37</v>
      </c>
      <c r="F234" s="15">
        <f>IF((COUNT(C227:C233)&lt;&gt;COUNT(F227:F233)),"", ROUND(SUM(F227:F233),2))</f>
        <v>4900</v>
      </c>
      <c r="G234" s="28" t="str">
        <f>IF((COUNT(C227:C233)&lt;&gt;COUNT(F227:F233)),"Neužpildytos visų objektų kainos", "")</f>
        <v/>
      </c>
    </row>
    <row r="235" spans="1:8" x14ac:dyDescent="0.25">
      <c r="C235" s="15" t="s">
        <v>38</v>
      </c>
      <c r="D235" s="17">
        <v>5</v>
      </c>
      <c r="E235" s="25" t="s">
        <v>39</v>
      </c>
      <c r="F235" s="15">
        <f>IF(OR(F234="",D235=""),"", ROUND(PRODUCT(D235,F234)/100,2))</f>
        <v>245</v>
      </c>
      <c r="G235" s="28" t="str">
        <f>IF(D235="", "Nurodykite taikomą PVM dydį", "")</f>
        <v/>
      </c>
    </row>
    <row r="236" spans="1:8" x14ac:dyDescent="0.25">
      <c r="E236" s="25" t="s">
        <v>40</v>
      </c>
      <c r="F236" s="15">
        <f>IF(ISBLANK(F235), "", ROUND(SUM(F234:F235),2))</f>
        <v>5145</v>
      </c>
    </row>
    <row r="240" spans="1:8" x14ac:dyDescent="0.25">
      <c r="A240" s="12" t="s">
        <v>206</v>
      </c>
      <c r="B240" s="24" t="s">
        <v>207</v>
      </c>
    </row>
    <row r="242" spans="1:8" x14ac:dyDescent="0.25">
      <c r="A242" s="12" t="s">
        <v>27</v>
      </c>
    </row>
    <row r="243" spans="1:8" ht="30" x14ac:dyDescent="0.25">
      <c r="A243" s="15" t="s">
        <v>28</v>
      </c>
      <c r="B243" s="25" t="s">
        <v>29</v>
      </c>
      <c r="C243" s="15" t="s">
        <v>30</v>
      </c>
      <c r="D243" s="15" t="s">
        <v>31</v>
      </c>
      <c r="E243" s="25" t="s">
        <v>32</v>
      </c>
      <c r="F243" s="15" t="s">
        <v>33</v>
      </c>
      <c r="G243" s="25" t="s">
        <v>34</v>
      </c>
      <c r="H243" s="25" t="s">
        <v>35</v>
      </c>
    </row>
    <row r="244" spans="1:8" x14ac:dyDescent="0.25">
      <c r="A244" s="15" t="s">
        <v>208</v>
      </c>
      <c r="B244" s="25" t="s">
        <v>209</v>
      </c>
      <c r="C244" s="16"/>
      <c r="D244" s="16"/>
      <c r="E244" s="26"/>
      <c r="F244" s="16"/>
      <c r="G244" s="26"/>
      <c r="H244" s="26"/>
    </row>
    <row r="245" spans="1:8" ht="30" x14ac:dyDescent="0.25">
      <c r="A245" s="16" t="s">
        <v>210</v>
      </c>
      <c r="B245" s="26" t="s">
        <v>209</v>
      </c>
      <c r="C245" s="16">
        <v>55000</v>
      </c>
      <c r="D245" s="16" t="s">
        <v>36</v>
      </c>
      <c r="E245" s="29">
        <v>1.8100000000000002E-2</v>
      </c>
      <c r="F245" s="16">
        <f>IF(ISBLANK(E245),"", PRODUCT(C245,E245))</f>
        <v>995.50000000000011</v>
      </c>
      <c r="G245" s="27" t="s">
        <v>274</v>
      </c>
      <c r="H245" s="26"/>
    </row>
    <row r="246" spans="1:8" ht="30" x14ac:dyDescent="0.25">
      <c r="A246" s="16" t="s">
        <v>211</v>
      </c>
      <c r="B246" s="26" t="s">
        <v>212</v>
      </c>
      <c r="C246" s="16"/>
      <c r="D246" s="16"/>
      <c r="E246" s="26"/>
      <c r="F246" s="16"/>
      <c r="G246" s="26"/>
      <c r="H246" s="32" t="s">
        <v>283</v>
      </c>
    </row>
    <row r="247" spans="1:8" x14ac:dyDescent="0.25">
      <c r="E247" s="25" t="s">
        <v>37</v>
      </c>
      <c r="F247" s="15">
        <f>IF((COUNT(C245:C246)&lt;&gt;COUNT(F245:F246)),"", ROUND(SUM(F245:F246),2))</f>
        <v>995.5</v>
      </c>
      <c r="G247" s="28" t="str">
        <f>IF((COUNT(C245:C246)&lt;&gt;COUNT(F245:F246)),"Neužpildytos visų objektų kainos", "")</f>
        <v/>
      </c>
    </row>
    <row r="248" spans="1:8" x14ac:dyDescent="0.25">
      <c r="C248" s="15" t="s">
        <v>38</v>
      </c>
      <c r="D248" s="17">
        <v>5</v>
      </c>
      <c r="E248" s="25" t="s">
        <v>39</v>
      </c>
      <c r="F248" s="15">
        <f>IF(OR(F247="",D248=""),"", ROUND(PRODUCT(D248,F247)/100,2))</f>
        <v>49.78</v>
      </c>
      <c r="G248" s="28" t="str">
        <f>IF(D248="", "Nurodykite taikomą PVM dydį", "")</f>
        <v/>
      </c>
    </row>
    <row r="249" spans="1:8" x14ac:dyDescent="0.25">
      <c r="E249" s="25" t="s">
        <v>40</v>
      </c>
      <c r="F249" s="15">
        <f>IF(ISBLANK(F248), "", ROUND(SUM(F247:F248),2))</f>
        <v>1045.28</v>
      </c>
    </row>
  </sheetData>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A27:F27"/>
    <mergeCell ref="A26:F26"/>
    <mergeCell ref="C19:F19"/>
    <mergeCell ref="C13:F13"/>
    <mergeCell ref="C18:F18"/>
    <mergeCell ref="A16:B16"/>
    <mergeCell ref="A23:F23"/>
    <mergeCell ref="C15:F15"/>
    <mergeCell ref="A18:B18"/>
    <mergeCell ref="C17:F17"/>
    <mergeCell ref="A15:B15"/>
  </mergeCells>
  <hyperlinks>
    <hyperlink ref="C18" r:id="rId1" xr:uid="{322BA2A1-3E9E-4198-A6C1-7DC2FACF943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86"/>
  <sheetViews>
    <sheetView topLeftCell="A29" workbookViewId="0">
      <selection activeCell="Q36" sqref="Q36"/>
    </sheetView>
  </sheetViews>
  <sheetFormatPr defaultColWidth="10.875" defaultRowHeight="15" x14ac:dyDescent="0.25"/>
  <cols>
    <col min="1" max="1" width="13.875" style="1" customWidth="1"/>
    <col min="2" max="2" width="10.875" style="1" customWidth="1"/>
    <col min="3" max="16384" width="10.875" style="1"/>
  </cols>
  <sheetData>
    <row r="2" spans="1:11" x14ac:dyDescent="0.25">
      <c r="A2" s="79" t="s">
        <v>213</v>
      </c>
      <c r="B2" s="36"/>
      <c r="C2" s="36"/>
      <c r="D2" s="36"/>
      <c r="E2" s="36"/>
      <c r="F2" s="36"/>
      <c r="G2" s="36"/>
      <c r="H2" s="36"/>
      <c r="I2" s="36"/>
      <c r="J2" s="36"/>
      <c r="K2" s="36"/>
    </row>
    <row r="3" spans="1:11" x14ac:dyDescent="0.25">
      <c r="A3" s="36"/>
      <c r="B3" s="36"/>
      <c r="C3" s="36"/>
      <c r="D3" s="36"/>
      <c r="E3" s="36"/>
      <c r="F3" s="36"/>
      <c r="G3" s="36"/>
      <c r="H3" s="36"/>
      <c r="I3" s="36"/>
      <c r="J3" s="36"/>
      <c r="K3" s="36"/>
    </row>
    <row r="4" spans="1:11" ht="15.95" customHeight="1" thickBot="1" x14ac:dyDescent="0.3">
      <c r="A4" s="6"/>
      <c r="B4" s="6"/>
      <c r="C4" s="6"/>
      <c r="D4" s="6"/>
      <c r="E4" s="6"/>
      <c r="F4" s="6"/>
      <c r="G4" s="6"/>
      <c r="H4" s="6"/>
      <c r="I4" s="6"/>
      <c r="J4" s="6"/>
    </row>
    <row r="5" spans="1:11" ht="48" customHeight="1" x14ac:dyDescent="0.25">
      <c r="A5" s="58" t="s">
        <v>214</v>
      </c>
      <c r="B5" s="54"/>
      <c r="C5" s="52" t="s">
        <v>215</v>
      </c>
      <c r="D5" s="53"/>
      <c r="E5" s="54"/>
      <c r="F5" s="52" t="s">
        <v>216</v>
      </c>
      <c r="G5" s="53"/>
      <c r="H5" s="54"/>
      <c r="I5" s="52" t="s">
        <v>217</v>
      </c>
      <c r="J5" s="54"/>
      <c r="K5" s="8" t="s">
        <v>218</v>
      </c>
    </row>
    <row r="6" spans="1:11" ht="48.95" customHeight="1" x14ac:dyDescent="0.25">
      <c r="A6" s="57"/>
      <c r="B6" s="45"/>
      <c r="C6" s="55"/>
      <c r="D6" s="56"/>
      <c r="E6" s="45"/>
      <c r="F6" s="55"/>
      <c r="G6" s="56"/>
      <c r="H6" s="45"/>
      <c r="I6" s="55"/>
      <c r="J6" s="45"/>
      <c r="K6" s="18"/>
    </row>
    <row r="7" spans="1:11" ht="48.95" customHeight="1" x14ac:dyDescent="0.25">
      <c r="A7" s="57"/>
      <c r="B7" s="45"/>
      <c r="C7" s="55"/>
      <c r="D7" s="56"/>
      <c r="E7" s="45"/>
      <c r="F7" s="55"/>
      <c r="G7" s="56"/>
      <c r="H7" s="45"/>
      <c r="I7" s="55"/>
      <c r="J7" s="45"/>
      <c r="K7" s="18"/>
    </row>
    <row r="8" spans="1:11" ht="48.95" customHeight="1" x14ac:dyDescent="0.25">
      <c r="A8" s="57"/>
      <c r="B8" s="45"/>
      <c r="C8" s="55"/>
      <c r="D8" s="56"/>
      <c r="E8" s="45"/>
      <c r="F8" s="55"/>
      <c r="G8" s="56"/>
      <c r="H8" s="45"/>
      <c r="I8" s="55"/>
      <c r="J8" s="45"/>
      <c r="K8" s="18"/>
    </row>
    <row r="9" spans="1:11" ht="18.95" customHeight="1" x14ac:dyDescent="0.25">
      <c r="A9" s="9"/>
      <c r="B9" s="9"/>
      <c r="C9" s="9"/>
      <c r="D9" s="9"/>
      <c r="E9" s="9"/>
      <c r="F9" s="9"/>
      <c r="G9" s="9"/>
      <c r="H9" s="9"/>
      <c r="I9" s="9"/>
      <c r="J9" s="9"/>
      <c r="K9" s="10"/>
    </row>
    <row r="10" spans="1:11" ht="48.95" customHeight="1" x14ac:dyDescent="0.25">
      <c r="A10" s="71" t="s">
        <v>219</v>
      </c>
      <c r="B10" s="36"/>
      <c r="C10" s="36"/>
      <c r="D10" s="36"/>
      <c r="E10" s="36"/>
      <c r="F10" s="36"/>
      <c r="G10" s="36"/>
      <c r="H10" s="36"/>
      <c r="I10" s="36"/>
      <c r="J10" s="36"/>
      <c r="K10" s="36"/>
    </row>
    <row r="11" spans="1:11" ht="15.95" customHeight="1" thickBot="1" x14ac:dyDescent="0.3">
      <c r="A11" s="9"/>
      <c r="B11" s="9"/>
      <c r="C11" s="9"/>
      <c r="D11" s="9"/>
      <c r="E11" s="9"/>
      <c r="F11" s="9"/>
      <c r="G11" s="9"/>
      <c r="H11" s="9"/>
      <c r="I11" s="9"/>
      <c r="J11" s="9"/>
      <c r="K11" s="10"/>
    </row>
    <row r="12" spans="1:11" ht="48.95" customHeight="1" x14ac:dyDescent="0.25">
      <c r="A12" s="58" t="s">
        <v>29</v>
      </c>
      <c r="B12" s="54"/>
      <c r="C12" s="52" t="s">
        <v>215</v>
      </c>
      <c r="D12" s="53"/>
      <c r="E12" s="54"/>
      <c r="F12" s="52" t="s">
        <v>220</v>
      </c>
      <c r="G12" s="53"/>
      <c r="H12" s="54"/>
      <c r="I12" s="61" t="s">
        <v>217</v>
      </c>
      <c r="J12" s="62"/>
      <c r="K12" s="10"/>
    </row>
    <row r="13" spans="1:11" ht="48.95" customHeight="1" x14ac:dyDescent="0.25">
      <c r="A13" s="57"/>
      <c r="B13" s="45"/>
      <c r="C13" s="55"/>
      <c r="D13" s="56"/>
      <c r="E13" s="45"/>
      <c r="F13" s="55"/>
      <c r="G13" s="56"/>
      <c r="H13" s="45"/>
      <c r="I13" s="72"/>
      <c r="J13" s="64"/>
      <c r="K13" s="10"/>
    </row>
    <row r="14" spans="1:11" ht="48.95" customHeight="1" x14ac:dyDescent="0.25">
      <c r="A14" s="57"/>
      <c r="B14" s="45"/>
      <c r="C14" s="55"/>
      <c r="D14" s="56"/>
      <c r="E14" s="45"/>
      <c r="F14" s="55"/>
      <c r="G14" s="56"/>
      <c r="H14" s="45"/>
      <c r="I14" s="72"/>
      <c r="J14" s="64"/>
      <c r="K14" s="10"/>
    </row>
    <row r="15" spans="1:11" ht="48.95" customHeight="1" x14ac:dyDescent="0.25">
      <c r="A15" s="57"/>
      <c r="B15" s="45"/>
      <c r="C15" s="55"/>
      <c r="D15" s="56"/>
      <c r="E15" s="45"/>
      <c r="F15" s="55"/>
      <c r="G15" s="56"/>
      <c r="H15" s="45"/>
      <c r="I15" s="72"/>
      <c r="J15" s="64"/>
      <c r="K15" s="10"/>
    </row>
    <row r="17" spans="1:10" ht="33" customHeight="1" x14ac:dyDescent="0.25">
      <c r="A17" s="74"/>
      <c r="B17" s="36"/>
      <c r="C17" s="36"/>
      <c r="D17" s="36"/>
      <c r="E17" s="36"/>
      <c r="F17" s="36"/>
      <c r="G17" s="36"/>
      <c r="H17" s="36"/>
      <c r="I17" s="36"/>
      <c r="J17" s="36"/>
    </row>
    <row r="19" spans="1:10" ht="15.95" customHeight="1" x14ac:dyDescent="0.25">
      <c r="A19" s="75" t="s">
        <v>221</v>
      </c>
      <c r="B19" s="36"/>
      <c r="C19" s="36"/>
      <c r="D19" s="36"/>
      <c r="E19" s="36"/>
      <c r="F19" s="36"/>
      <c r="G19" s="36"/>
      <c r="H19" s="36"/>
      <c r="I19" s="36"/>
      <c r="J19" s="36"/>
    </row>
    <row r="20" spans="1:10" ht="15.95" customHeight="1" thickBot="1" x14ac:dyDescent="0.3"/>
    <row r="21" spans="1:10" ht="15.95" customHeight="1" x14ac:dyDescent="0.25">
      <c r="A21" s="7" t="s">
        <v>28</v>
      </c>
      <c r="B21" s="65" t="s">
        <v>222</v>
      </c>
      <c r="C21" s="53"/>
      <c r="D21" s="53"/>
      <c r="E21" s="53"/>
      <c r="F21" s="53"/>
      <c r="G21" s="54"/>
      <c r="H21" s="66" t="s">
        <v>223</v>
      </c>
      <c r="I21" s="53"/>
      <c r="J21" s="62"/>
    </row>
    <row r="22" spans="1:10" ht="48" customHeight="1" x14ac:dyDescent="0.25">
      <c r="A22" s="19" t="s">
        <v>224</v>
      </c>
      <c r="B22" s="70" t="s">
        <v>225</v>
      </c>
      <c r="C22" s="56"/>
      <c r="D22" s="56"/>
      <c r="E22" s="56"/>
      <c r="F22" s="56"/>
      <c r="G22" s="45"/>
      <c r="H22" s="63"/>
      <c r="I22" s="56"/>
      <c r="J22" s="64"/>
    </row>
    <row r="23" spans="1:10" ht="48" customHeight="1" x14ac:dyDescent="0.25">
      <c r="A23" s="19" t="s">
        <v>226</v>
      </c>
      <c r="B23" s="70" t="s">
        <v>227</v>
      </c>
      <c r="C23" s="56"/>
      <c r="D23" s="56"/>
      <c r="E23" s="56"/>
      <c r="F23" s="56"/>
      <c r="G23" s="45"/>
      <c r="H23" s="63"/>
      <c r="I23" s="56"/>
      <c r="J23" s="64"/>
    </row>
    <row r="24" spans="1:10" ht="48" customHeight="1" x14ac:dyDescent="0.25">
      <c r="A24" s="19" t="s">
        <v>228</v>
      </c>
      <c r="B24" s="70" t="s">
        <v>229</v>
      </c>
      <c r="C24" s="56"/>
      <c r="D24" s="56"/>
      <c r="E24" s="56"/>
      <c r="F24" s="56"/>
      <c r="G24" s="45"/>
      <c r="H24" s="63"/>
      <c r="I24" s="56"/>
      <c r="J24" s="64"/>
    </row>
    <row r="25" spans="1:10" ht="48" customHeight="1" x14ac:dyDescent="0.25">
      <c r="A25" s="20"/>
      <c r="B25" s="60"/>
      <c r="C25" s="56"/>
      <c r="D25" s="56"/>
      <c r="E25" s="56"/>
      <c r="F25" s="56"/>
      <c r="G25" s="45"/>
      <c r="H25" s="63"/>
      <c r="I25" s="56"/>
      <c r="J25" s="64"/>
    </row>
    <row r="26" spans="1:10" ht="48" customHeight="1" x14ac:dyDescent="0.25">
      <c r="A26" s="20"/>
      <c r="B26" s="60"/>
      <c r="C26" s="56"/>
      <c r="D26" s="56"/>
      <c r="E26" s="56"/>
      <c r="F26" s="56"/>
      <c r="G26" s="45"/>
      <c r="H26" s="63"/>
      <c r="I26" s="56"/>
      <c r="J26" s="64"/>
    </row>
    <row r="27" spans="1:10" ht="48" customHeight="1" x14ac:dyDescent="0.25">
      <c r="A27" s="20"/>
      <c r="B27" s="60"/>
      <c r="C27" s="56"/>
      <c r="D27" s="56"/>
      <c r="E27" s="56"/>
      <c r="F27" s="56"/>
      <c r="G27" s="45"/>
      <c r="H27" s="63"/>
      <c r="I27" s="56"/>
      <c r="J27" s="64"/>
    </row>
    <row r="28" spans="1:10" ht="48" customHeight="1" x14ac:dyDescent="0.25">
      <c r="A28" s="20"/>
      <c r="B28" s="60"/>
      <c r="C28" s="56"/>
      <c r="D28" s="56"/>
      <c r="E28" s="56"/>
      <c r="F28" s="56"/>
      <c r="G28" s="45"/>
      <c r="H28" s="63"/>
      <c r="I28" s="56"/>
      <c r="J28" s="64"/>
    </row>
    <row r="29" spans="1:10" ht="48" customHeight="1" x14ac:dyDescent="0.25">
      <c r="A29" s="20"/>
      <c r="B29" s="60"/>
      <c r="C29" s="56"/>
      <c r="D29" s="56"/>
      <c r="E29" s="56"/>
      <c r="F29" s="56"/>
      <c r="G29" s="45"/>
      <c r="H29" s="63"/>
      <c r="I29" s="56"/>
      <c r="J29" s="64"/>
    </row>
    <row r="30" spans="1:10" ht="48" customHeight="1" x14ac:dyDescent="0.25">
      <c r="A30" s="20"/>
      <c r="B30" s="60"/>
      <c r="C30" s="56"/>
      <c r="D30" s="56"/>
      <c r="E30" s="56"/>
      <c r="F30" s="56"/>
      <c r="G30" s="45"/>
      <c r="H30" s="63"/>
      <c r="I30" s="56"/>
      <c r="J30" s="64"/>
    </row>
    <row r="31" spans="1:10" ht="48" customHeight="1" x14ac:dyDescent="0.25">
      <c r="A31" s="20"/>
      <c r="B31" s="60"/>
      <c r="C31" s="56"/>
      <c r="D31" s="56"/>
      <c r="E31" s="56"/>
      <c r="F31" s="56"/>
      <c r="G31" s="45"/>
      <c r="H31" s="63"/>
      <c r="I31" s="56"/>
      <c r="J31" s="64"/>
    </row>
    <row r="32" spans="1:10" ht="48.95" customHeight="1" thickBot="1" x14ac:dyDescent="0.3">
      <c r="A32" s="21"/>
      <c r="B32" s="67"/>
      <c r="C32" s="68"/>
      <c r="D32" s="68"/>
      <c r="E32" s="68"/>
      <c r="F32" s="68"/>
      <c r="G32" s="69"/>
      <c r="H32" s="76"/>
      <c r="I32" s="77"/>
      <c r="J32" s="78"/>
    </row>
    <row r="34" spans="1:10" ht="102" customHeight="1" x14ac:dyDescent="0.25">
      <c r="A34" s="74" t="s">
        <v>230</v>
      </c>
      <c r="B34" s="36"/>
      <c r="C34" s="36"/>
      <c r="D34" s="36"/>
      <c r="E34" s="36"/>
      <c r="F34" s="36"/>
      <c r="G34" s="36"/>
      <c r="H34" s="36"/>
      <c r="I34" s="36"/>
      <c r="J34" s="36"/>
    </row>
    <row r="37" spans="1:10" x14ac:dyDescent="0.25">
      <c r="A37" s="73" t="s">
        <v>231</v>
      </c>
      <c r="B37" s="36"/>
      <c r="C37" s="36"/>
      <c r="D37" s="36"/>
      <c r="E37" s="59"/>
      <c r="F37" s="36"/>
      <c r="G37" s="36"/>
      <c r="H37" s="36"/>
      <c r="I37" s="36"/>
      <c r="J37" s="36"/>
    </row>
    <row r="39" spans="1:10" x14ac:dyDescent="0.25">
      <c r="A39" s="73" t="s">
        <v>232</v>
      </c>
      <c r="B39" s="36"/>
      <c r="C39" s="36"/>
      <c r="D39" s="36"/>
      <c r="E39" s="59"/>
      <c r="F39" s="36"/>
      <c r="G39" s="36"/>
      <c r="H39" s="36"/>
      <c r="I39" s="36"/>
      <c r="J39" s="36"/>
    </row>
    <row r="86" spans="1:1" ht="15.75" x14ac:dyDescent="0.25">
      <c r="A86" t="s">
        <v>233</v>
      </c>
    </row>
  </sheetData>
  <sheetProtection algorithmName="SHA-512" hashValue="Bl0D0TqPOSpNzAM4MEMrt2O0jb0NRtjYyZyY05b7gS5CwenF2cEHk9IYW+dD4hY69T3KXIOXNFFjXrQgkYl+Sg==" saltValue="rVXsmiaIwee+hQwsRV2DLg==" spinCount="100000" sheet="1"/>
  <mergeCells count="65">
    <mergeCell ref="A2:K3"/>
    <mergeCell ref="B30:G30"/>
    <mergeCell ref="A6:B6"/>
    <mergeCell ref="B23:G23"/>
    <mergeCell ref="H23:J23"/>
    <mergeCell ref="C8:E8"/>
    <mergeCell ref="I15:J15"/>
    <mergeCell ref="C12:E12"/>
    <mergeCell ref="I5:J5"/>
    <mergeCell ref="H29:J29"/>
    <mergeCell ref="A13:B13"/>
    <mergeCell ref="F12:H12"/>
    <mergeCell ref="A39:D39"/>
    <mergeCell ref="C15:E15"/>
    <mergeCell ref="A17:J17"/>
    <mergeCell ref="A37:D37"/>
    <mergeCell ref="B31:G31"/>
    <mergeCell ref="H24:J24"/>
    <mergeCell ref="H30:J30"/>
    <mergeCell ref="H26:J26"/>
    <mergeCell ref="E39:J39"/>
    <mergeCell ref="B29:G29"/>
    <mergeCell ref="H25:J25"/>
    <mergeCell ref="A19:J19"/>
    <mergeCell ref="B28:G28"/>
    <mergeCell ref="H22:J22"/>
    <mergeCell ref="A34:J34"/>
    <mergeCell ref="H27:J27"/>
    <mergeCell ref="B32:G32"/>
    <mergeCell ref="B22:G22"/>
    <mergeCell ref="A10:K10"/>
    <mergeCell ref="A15:B15"/>
    <mergeCell ref="B26:G26"/>
    <mergeCell ref="I14:J14"/>
    <mergeCell ref="A14:B14"/>
    <mergeCell ref="I13:J13"/>
    <mergeCell ref="A12:B12"/>
    <mergeCell ref="F13:H13"/>
    <mergeCell ref="H32:J32"/>
    <mergeCell ref="H31:J31"/>
    <mergeCell ref="B24:G24"/>
    <mergeCell ref="I6:J6"/>
    <mergeCell ref="A5:B5"/>
    <mergeCell ref="F7:H7"/>
    <mergeCell ref="F14:H14"/>
    <mergeCell ref="E37:J37"/>
    <mergeCell ref="C13:E13"/>
    <mergeCell ref="B25:G25"/>
    <mergeCell ref="I12:J12"/>
    <mergeCell ref="I7:J7"/>
    <mergeCell ref="H28:J28"/>
    <mergeCell ref="B27:G27"/>
    <mergeCell ref="B21:G21"/>
    <mergeCell ref="H21:J21"/>
    <mergeCell ref="I8:J8"/>
    <mergeCell ref="A8:B8"/>
    <mergeCell ref="C7:E7"/>
    <mergeCell ref="F5:H5"/>
    <mergeCell ref="F8:H8"/>
    <mergeCell ref="C14:E14"/>
    <mergeCell ref="F15:H15"/>
    <mergeCell ref="A7:B7"/>
    <mergeCell ref="C6:E6"/>
    <mergeCell ref="F6:H6"/>
    <mergeCell ref="C5:E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Rasa Bužinskienė</cp:lastModifiedBy>
  <dcterms:created xsi:type="dcterms:W3CDTF">2023-04-04T12:16:45Z</dcterms:created>
  <dcterms:modified xsi:type="dcterms:W3CDTF">2025-08-28T13:09:19Z</dcterms:modified>
</cp:coreProperties>
</file>