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ILI\Konkursai\2023\Santa  662611 Myco\Pasiūlymas\"/>
    </mc:Choice>
  </mc:AlternateContent>
  <bookViews>
    <workbookView xWindow="0" yWindow="0" windowWidth="13896" windowHeight="690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I40" i="1"/>
  <c r="I39" i="1"/>
  <c r="G39" i="1"/>
  <c r="H39" i="1" s="1"/>
  <c r="J39" i="1" s="1"/>
  <c r="J31" i="1"/>
  <c r="H31" i="1"/>
  <c r="J27" i="1"/>
  <c r="I27" i="1"/>
  <c r="G26" i="1"/>
  <c r="H26" i="1" s="1"/>
  <c r="J26" i="1" s="1"/>
  <c r="G25" i="1"/>
  <c r="I25" i="1" s="1"/>
  <c r="G24" i="1"/>
  <c r="I24" i="1" s="1"/>
  <c r="G23" i="1"/>
  <c r="I23" i="1" s="1"/>
  <c r="J21" i="1"/>
  <c r="I21" i="1"/>
  <c r="G20" i="1"/>
  <c r="I20" i="1" s="1"/>
  <c r="J19" i="1"/>
  <c r="I19" i="1"/>
  <c r="H19" i="1"/>
  <c r="G19" i="1"/>
  <c r="I26" i="1" l="1"/>
  <c r="H25" i="1"/>
  <c r="J25" i="1" s="1"/>
  <c r="H24" i="1"/>
  <c r="J24" i="1" s="1"/>
  <c r="H23" i="1"/>
  <c r="J23" i="1" s="1"/>
  <c r="H20" i="1"/>
  <c r="J20" i="1" s="1"/>
</calcChain>
</file>

<file path=xl/sharedStrings.xml><?xml version="1.0" encoding="utf-8"?>
<sst xmlns="http://schemas.openxmlformats.org/spreadsheetml/2006/main" count="110" uniqueCount="98">
  <si>
    <t>1.</t>
  </si>
  <si>
    <t>2.</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</si>
  <si>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</si>
  <si>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t>
  </si>
  <si>
    <t>4.</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</si>
  <si>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</si>
  <si>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</si>
  <si>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</si>
  <si>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Reagento ar pagalbinės priemonės pavadinimas</t>
  </si>
  <si>
    <t>Reagento ar pagalbinės priemonės apibūdinimas</t>
  </si>
  <si>
    <t>Mato vienetas</t>
  </si>
  <si>
    <t>Mueller-Hinton buljonas su OADC</t>
  </si>
  <si>
    <t>Middlebrook 7H9 buljonas su OADC</t>
  </si>
  <si>
    <t>Natrio chlorido tirpalas su Tween ir stiklo rutuliukais</t>
  </si>
  <si>
    <t>1.1</t>
  </si>
  <si>
    <t>1.2</t>
  </si>
  <si>
    <t>2.1</t>
  </si>
  <si>
    <t>2.2.</t>
  </si>
  <si>
    <t>2.3</t>
  </si>
  <si>
    <t>Mueller-Hinton buljonas su TES</t>
  </si>
  <si>
    <t>Reagentai greitai augančių ne tuberkuliozės mikobakterijų jautrumui antimikrobinėms medžiagoms nustatyti</t>
  </si>
  <si>
    <t xml:space="preserve">96 šulinėlių plokštelė greitai augančių ne tuberkuliozės  mikobakterijų jautrumui antimikrobinėms medžiagoms nustatyti. </t>
  </si>
  <si>
    <t xml:space="preserve">96 šulinėlių plokštelė lėtai augančių ne tuberkuliozės mikobakterijų jautrumui antimikrobinėms medžiagoms nustatyti. </t>
  </si>
  <si>
    <t>2.4</t>
  </si>
  <si>
    <t>Reagentai  ne tuberkuliozės mikobakterijų jautrumui antimikrobinėms medžiagoms nustatyti</t>
  </si>
  <si>
    <t>Eil.
Nr</t>
  </si>
  <si>
    <t>vnt.</t>
  </si>
  <si>
    <t>3.1</t>
  </si>
  <si>
    <t>3.2.</t>
  </si>
  <si>
    <t>3.1.1</t>
  </si>
  <si>
    <t>3.1.2</t>
  </si>
  <si>
    <t>3.1.3.</t>
  </si>
  <si>
    <t>3.1.4.</t>
  </si>
  <si>
    <t>3.1.5</t>
  </si>
  <si>
    <t>Paskirtis</t>
  </si>
  <si>
    <t>Dozavimas</t>
  </si>
  <si>
    <t>Saugumas</t>
  </si>
  <si>
    <t>Valdymas</t>
  </si>
  <si>
    <t>Išpilstymo schemos</t>
  </si>
  <si>
    <t>Bent 10 išpilstymo schemų.</t>
  </si>
  <si>
    <t>1. Liečiamas ekranas, tinkamas liesti vienkartinėmis pirštinėmis.
2. USB jungtis prietaisui aptarnauti.</t>
  </si>
  <si>
    <t>Garantija</t>
  </si>
  <si>
    <t>1. Išpilstymo metu mikobakterijų suspensija neturi kontaktuoti su prietaiso korpusu ir neturi susidaryti aerozoliai. 
2. Mikobakterijų suspensijos išpilstymas atliekamas naudojant vienkartines galvutes-antgalius, kurie tvirtinami ant mėgintuvėlio su paruošta suspensija.
3. Prietaisas privalo tilpti į biologinės saugos spintą (išmatavimai ne didesni nei P x G x A: 340 x 320 x 300 mm).</t>
  </si>
  <si>
    <t>Automatinė sistema mikobakterijų suspensijai išpilstyti į MSK nustatymui naudojamas 96 šulinėlių plokšteles</t>
  </si>
  <si>
    <t>Antgaliai suderinami su siūloma sistema</t>
  </si>
  <si>
    <t>Ne trumpiau nei 24 mėn.</t>
  </si>
  <si>
    <t>3.1.7</t>
  </si>
  <si>
    <t>100-240 V, 50/60 Hz</t>
  </si>
  <si>
    <t>Maitinimas</t>
  </si>
  <si>
    <t>3.1.6.</t>
  </si>
  <si>
    <t>Paruošta naudoti 96 šulinėlių plokštelė greitai augančių ne tuberkuliozės mikobakterijų atsparumui vaistams nustatyti praskiedimo principu, nustatant minimalios slopinamosios koncentracijos vertę per 3-5 d. Tyrimui atlikti naudojama 0,5 McF drumstumo mikobakterijų suspensija. Plokštelės šulinėliuose turi būti liofilizuotos antimikrobinės medžiagos, paruoštos taip, kad, įpylus mitybinės terpės, būtų gautas praskiedimų intervalas, kai vienas praskiedimas nuo kito skiriasi dvigubai (trimetoprimas - nuo 0,25 iki 8 µg/ml, ciprofloksacinas - nuo 0,12 iki 4 µg/ml, moksifloksacinas - nuo 0,25 iki 8 µg/ml, cefoksitinas - nuo 4 iki 128 µg/ml, amikacinas - nuo 1 iki 64 µg/ml, doksiciklinas - nuo 0,12 iki 16 µg/ml, tigeciklinas - nuo 0,015 iki 4 µg/ml, klaritromicinas- nuo 0,06 iki 16 µg/ml, linezolidas - nuo 1 iki 32 µg/ml, imipinemas - nuo 2 iki 64 µg/ml, cefepimas - nuo 1 iki 32 µg/ml, amoksicilinas - nuo 2 iki 64 µg/ml, ceftriaksonas - nuo 4 iki 64 µg/ml, minociklinas - nuo 1 iki 8 µg/ml, tobramicinas - nuo 1 iki 16 µg/ml). Vienas šulinėlis turi būti tuščias (be antimikrobinių medžiagų) kontrolei atlikti. Plokštelė turi būti suderinama su Mueller-Hinton-TES buljonu. Komplektacijoje turi būti sterili dengiamoji plokštelė, apsauganti nuo išdžiūvimo. Pritaikytos tirti greitai augančių ne tuberkuliozės mikobakterijų jautrumą antimikrobinėms medžiagoms pagal CLSI standartą ,,M24 Susceptibility Testing of Mycobacteria, Nocardia spp., and Other Aerobic Actinomycetes, 3rd Edition''.</t>
  </si>
  <si>
    <t>Mueller-Hinton buljonas su TES, sterilus. Viename buteliuke ne mažiau kaip 10 ml. Skirtas mikobakterijų suspensijai paruošti.</t>
  </si>
  <si>
    <t>Middlebrook 7H9 buljonas su OADC, sterilus. Viename buteliuke ne mažiau kaip 10 ml. Skirtas mikobakterijų suspensijai paruošti.</t>
  </si>
  <si>
    <t>Sterilus natrio chlorido tirpalas su Tween ir stiklo rutuliukais. Viename buteliuke ne mažiau kaip 5 ml. Skirtas mikobakterijų suspensijai paruošti.</t>
  </si>
  <si>
    <t>Mueller-Hinton buljonas su OADC, sterilus. Viename buteliuke ne mažiau kaip 10 ml. Skirtas mikobakterijų suspensijai paruošti.</t>
  </si>
  <si>
    <t>Antgaliai mėgintuvėliams, suderinami su siūloma išpilstymo sistema ir tinkami Mueller-Hinton buljone su TES ar su OADC paruoštai mikobakterijų suspensijai išpilstyti į 96 šulinėlių plokšteles, vienkartiniai.</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</si>
  <si>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</si>
  <si>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 xml:space="preserve">Reagentų ir pagalbinių priemonių tiekėjas kartu su pasiūlymu turi pateiki tyrimų protokolus, aprašymus, naudojimo instrukcijas, saugos duomenų lapus ir kitą su tyrimo procesu susijusią svarbią informaciją. </t>
  </si>
  <si>
    <t>SPS 1 priedas</t>
  </si>
  <si>
    <t>TECHNINĖ SPECIFIKACIJA</t>
  </si>
  <si>
    <t xml:space="preserve">Supaprastintas atviras konkursas „REAGENTAI MIKOBAKTERIJŲ JAUTRUMO TYRIMAMS (6260)“ </t>
  </si>
  <si>
    <t>Maksimalus kiekis</t>
  </si>
  <si>
    <t xml:space="preserve"> PVM tarifas, %</t>
  </si>
  <si>
    <t>Vnt. įkainis Eur be PVM</t>
  </si>
  <si>
    <t>Vnt. įkainis Eur su PVM</t>
  </si>
  <si>
    <t>Viso kaina Eur be PVM</t>
  </si>
  <si>
    <t>Viso kaina Eur su PVM</t>
  </si>
  <si>
    <t>Tikslus komercinis prekės  pavadinimas, modelis, gamintojas,  Nr. gamintojo kataloge. Dokumento pavadinimas, puslapio Nr., kuriame aprašytas nurodytas parametras. Pastabos.</t>
  </si>
  <si>
    <t>Paruošta naudoti 96 šulinėlių plokštelė lėtai augančių ne tuberkuliozės mikobakterijų atsparumui vaistams nustatyti praskiedimo principu, nustatant minimalios slopinamosios koncentracijos vertę per 7-21 d. Tyrimui atlikti naudojama 0,5 McF drumstumo mikobakterijų suspensija. Plokštelės šulinėliuose turi būti liofilizuotos antimikrobinės medžiagos, paruoštos taip, kad, įpylus mitybinės terpės, būtų gautas praskiedimų intervalas, kai vienas praskiedimas nuo kito skiriasi dvigubai (klaritromicinas - nuo 0,06 iki 16 µg/ml, rifabutinas - nuo 0,25 iki 8 µg/ml, etambutolis - nuo 0,5 iki 16 µg/ml, izoniazidas - nuo 0,25 iki 8µg/ml, moksifloksacinas - nuo 0,12 iki 8 µg/ml, trimetoprimas - nuo 0,12 iki 8 µg/ml, amikacinas -  nuo 1 iki 64 µg/ml, linezolidas -  nuo 1 iki 64 µg/ml, ciprofloksacinas - nuo 0,12 iki 16 µg/ml, streptomicinas - nuo 0,5 iki 64 µg/ml, doksiciklinas - nuo 0,12 iki 16 µg/ml, etionamidas - nuo 0,3 iki 20 µg/ml). Plokštelė turi būti suderinama su Mueller-Hinton-OADC buljonu. Komplektacijoje turi būti sterili dengiamoji plokštelė, apsauganti nuo išdžiūvimo. Pritaikytos tirti lėtai augančių ne tuberkuliozės mikobakterijų jautrumą antimikrobinėms medžiagoms pagal CLSI standartą ,,M24 Susceptibility Testing of Mycobacteria, Nocardia spp., and Other Aerobic Actinomycetes, 3rd Edition''. Vienas šulinėlis turi būti tuščias (be antimikrobinių medžiagų) kontrolei atlikti.</t>
  </si>
  <si>
    <t>Po 50 ir po 100 µl priklausomai nuo naudojamos plokštelės.</t>
  </si>
  <si>
    <t>Bendra 1 pirkimo dalies pasiūlymo kaina, Eur:</t>
  </si>
  <si>
    <t>Bendra 2 pirkimo dalies pasiūlymo kaina, Eur:</t>
  </si>
  <si>
    <t>Bendra  3 pirkimo dalies pasiūlymo kaina, Eur:</t>
  </si>
  <si>
    <t xml:space="preserve">ŽALIEJI REIKALAVIMAI
</t>
  </si>
  <si>
    <t>3 pirkimo dalis: Įranga ir jos korpusas pagaminti iš plastiko, metalo ir stiklo, todėl virtusi atliekomis, tinka perdirbti. Įranga sudaro galimybę sunaudoti tik vieną antgalį mėginio pilstymui vietoje aštuonių pilstant rankiniu būdu. Tiekėjas turi pateikti tiekėjo ar prekių gamintojo dokumentus, patvirtinančius, kad siūlomų prekių pagrindinės medžiagos/komponentai yra tinkamos pakartotinam naudojimui ar perdirbimui (deklaracijas ar kitus lygiaverčius dokumentus).</t>
  </si>
  <si>
    <t>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t>
  </si>
  <si>
    <t>6.1</t>
  </si>
  <si>
    <t>6.2</t>
  </si>
  <si>
    <t>1 ir 2 pirkimo dalys: Pakuotės pagamintos iš  popieriaus ir/ar folijos, todėl gali būti perdirbamos. Tiekėjas turi pateikti tiekėjo ar prekių gamintojo dokumentus, patvirtinančius, kad prekių pakuotės yra perdirbamos (deklaracijas arba kitus lygiaverčius dokumentus).</t>
  </si>
  <si>
    <t>Modelis (tipas):  Sensititre AIM™ Automated Inoculation Delivery System                                    Gamintojas, kilmės šalis TrekDiagnostics, JK            Pagaminimo metai 2022</t>
  </si>
  <si>
    <t>24 mėn.</t>
  </si>
  <si>
    <t>MUELLER HINTON BROTH W/OADC 10 ml CE; YT8006</t>
  </si>
  <si>
    <t>Mueller-Hinton Broth W/TES 100/Box; T3462</t>
  </si>
  <si>
    <t>MIDDLEBROOK 7H9 WITH OADC CE; T3441</t>
  </si>
  <si>
    <t>SALINE WITH TWEEN AND GLASS BEADS, T3491</t>
  </si>
  <si>
    <t>Doseheads for Sensititre AIM™ for plate inoculation; YE3010; https://www.thermofisher.com/order/catalog/product/E3010?SID=srch-hj-E3010</t>
  </si>
  <si>
    <r>
      <t xml:space="preserve">Tikslus mikobakterijų suspensijos išpilstymas į 96 šulinėlių plokšteles (standartines ir </t>
    </r>
    <r>
      <rPr>
        <i/>
        <sz val="9"/>
        <rFont val="Times New Roman"/>
        <family val="1"/>
        <charset val="186"/>
      </rPr>
      <t xml:space="preserve">Sensititre </t>
    </r>
    <r>
      <rPr>
        <sz val="9"/>
        <rFont val="Times New Roman"/>
        <family val="1"/>
        <charset val="186"/>
      </rPr>
      <t>tipo) su antimikrobinėmis medžiagomis minimaliai slopinamajai koncentracijai nustatyti.</t>
    </r>
  </si>
  <si>
    <t>12 išpilstymo schemų (9 psl)</t>
  </si>
  <si>
    <t>1. Liečiamas ekranas, tinkamas liesti vienkartinėmis pirštinėmis.(psl.6)
2. USB jungtis prietaisui aptarnauti. (psl. 22)</t>
  </si>
  <si>
    <t>1. Išpilstymo metu mikobakterijų suspensija nekontaktuoja su prietaiso korpusu , nesusidaro aerozoliai. (psl.7)
2. Mikobakterijų suspensijos išpilstymas atliekamas naudojant vienkartines galvutes-antgalius, kurie tvirtinami ant mėgintuvėlio su paruošta suspensija. (psl.8-9) 
3. Prietaisas tilps į biologinės saugos spintą (išmatavimai ne didesni nei P x G x A: 340 x 320 x 300 mm). (psl.22)</t>
  </si>
  <si>
    <t>Po 50 ir po 100 µl priklausomai nuo naudojamos plokštelės. (psl.3)</t>
  </si>
  <si>
    <t>Tikslus mikobakterijų suspensijos išpilstymas į 96 šulinėlių plokšteles (standartines ir Sensititre tipo) su antimikrobinėmis medžiagomis minimaliai slopinamajai koncentracijai nustatyti. (psl.2)</t>
  </si>
  <si>
    <t>Sensititre™ Myco RAPMYCOI AST Plate YRAPMYCOI; (Sensititre-Plate-Layout-RAPMYCOI.pdf)</t>
  </si>
  <si>
    <t>Sensititre  SLOW GROWING MYCO Plate; YSLOMYCOI; (Sensititre-Plate-Layout-SLOMYCOI.pdf)</t>
  </si>
  <si>
    <t>Pakuotė</t>
  </si>
  <si>
    <t>Pakuotės kaina</t>
  </si>
  <si>
    <t>Reagentai lėtai augančių ne tuberkuliozės mikobakterijų jautrumui antimikrobinėms medžiagoms nustatyti ( Gamintojas Thermo Fisher Scientific Trek Diagnostics)</t>
  </si>
  <si>
    <t xml:space="preserve"> Sensititre AIM™ Automated Inoculation Delivery System, V3020' Vartotojo vadovas 1.pdf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</si>
</sst>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font>
      <sz val="11"/>
      <color theme="1"/>
      <name val="Calibri"/>
      <family val="2"/>
      <charset val="186"/>
      <scheme val="minor"/>
    </font>
    <font>
      <sz val="11"/>
      <color theme="1"/>
      <name val="Calibri"/>
      <family val="2"/>
      <charset val="186"/>
      <scheme val="minor"/>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0000"/>
      <name val="Arial1"/>
    </font>
    <font>
      <sz val="11"/>
      <color rgb="FF2E0927"/>
      <name val="Times New Roman"/>
      <family val="1"/>
      <charset val="186"/>
    </font>
    <font>
      <b/>
      <sz val="11"/>
      <name val="Times New Roman"/>
      <family val="1"/>
      <charset val="186"/>
    </font>
    <font>
      <sz val="11"/>
      <color rgb="FF222222"/>
      <name val="Times New Roman"/>
      <family val="1"/>
      <charset val="186"/>
    </font>
    <font>
      <sz val="11"/>
      <color theme="1"/>
      <name val="Times New Roman"/>
      <family val="1"/>
      <charset val="186"/>
    </font>
    <font>
      <b/>
      <sz val="11"/>
      <color theme="1"/>
      <name val="Times New Roman"/>
      <family val="1"/>
      <charset val="186"/>
    </font>
    <font>
      <u/>
      <sz val="11"/>
      <color theme="10"/>
      <name val="Calibri"/>
      <family val="2"/>
      <charset val="186"/>
      <scheme val="minor"/>
    </font>
    <font>
      <sz val="8"/>
      <name val="Times New Roman"/>
      <family val="1"/>
      <charset val="186"/>
    </font>
    <font>
      <b/>
      <sz val="8"/>
      <color rgb="FF000000"/>
      <name val="Times New Roman"/>
      <family val="1"/>
      <charset val="186"/>
    </font>
    <font>
      <b/>
      <sz val="8"/>
      <name val="Times New Roman"/>
      <family val="1"/>
      <charset val="186"/>
    </font>
    <font>
      <sz val="11"/>
      <name val="Calibri"/>
      <family val="2"/>
      <charset val="186"/>
      <scheme val="minor"/>
    </font>
    <font>
      <sz val="9"/>
      <name val="Times New Roman"/>
      <family val="1"/>
      <charset val="186"/>
    </font>
    <font>
      <i/>
      <sz val="9"/>
      <name val="Times New Roman"/>
      <family val="1"/>
      <charset val="186"/>
    </font>
    <font>
      <sz val="9"/>
      <color rgb="FF2E0927"/>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5" fillId="0" borderId="0"/>
    <xf numFmtId="0" fontId="5" fillId="0" borderId="0"/>
    <xf numFmtId="0" fontId="11" fillId="0" borderId="0" applyNumberFormat="0" applyFill="0" applyBorder="0" applyAlignment="0" applyProtection="0"/>
  </cellStyleXfs>
  <cellXfs count="77">
    <xf numFmtId="0" fontId="0" fillId="0" borderId="0" xfId="0"/>
    <xf numFmtId="49" fontId="2" fillId="0" borderId="7" xfId="0" applyNumberFormat="1" applyFont="1" applyBorder="1" applyAlignment="1">
      <alignment horizontal="left" vertical="top" wrapText="1"/>
    </xf>
    <xf numFmtId="0" fontId="2" fillId="0" borderId="3" xfId="0" applyFont="1" applyBorder="1" applyAlignment="1">
      <alignment horizontal="center" vertical="top" wrapText="1" shrinkToFit="1"/>
    </xf>
    <xf numFmtId="0" fontId="4" fillId="0" borderId="1" xfId="2" applyFont="1" applyFill="1" applyBorder="1" applyAlignment="1">
      <alignment horizontal="center" vertical="top"/>
    </xf>
    <xf numFmtId="0" fontId="2" fillId="0" borderId="4" xfId="0" applyFont="1" applyFill="1" applyBorder="1" applyAlignment="1">
      <alignment horizontal="center" vertical="top" wrapText="1"/>
    </xf>
    <xf numFmtId="2" fontId="2" fillId="0" borderId="1" xfId="0" applyNumberFormat="1" applyFont="1" applyFill="1" applyBorder="1" applyAlignment="1">
      <alignment horizontal="center" vertical="top"/>
    </xf>
    <xf numFmtId="2" fontId="2" fillId="0" borderId="3" xfId="0" applyNumberFormat="1" applyFont="1" applyFill="1" applyBorder="1" applyAlignment="1">
      <alignment horizontal="center" vertical="top"/>
    </xf>
    <xf numFmtId="0" fontId="6" fillId="0" borderId="1" xfId="0" applyFont="1" applyFill="1" applyBorder="1" applyAlignment="1">
      <alignment horizontal="center" vertical="top" wrapText="1"/>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0" fontId="8" fillId="0" borderId="1" xfId="0" applyFont="1" applyFill="1" applyBorder="1" applyAlignment="1">
      <alignment vertical="top" wrapText="1"/>
    </xf>
    <xf numFmtId="0" fontId="2" fillId="0" borderId="5" xfId="0" applyFont="1" applyFill="1" applyBorder="1" applyAlignment="1">
      <alignment vertical="top" wrapText="1"/>
    </xf>
    <xf numFmtId="0" fontId="6" fillId="0" borderId="5" xfId="0" applyFont="1" applyFill="1" applyBorder="1" applyAlignment="1">
      <alignment horizontal="center" vertical="top" wrapText="1"/>
    </xf>
    <xf numFmtId="49" fontId="4" fillId="0" borderId="1" xfId="0" applyNumberFormat="1" applyFont="1" applyFill="1" applyBorder="1" applyAlignment="1">
      <alignment horizontal="center" vertical="top" wrapText="1" shrinkToFit="1"/>
    </xf>
    <xf numFmtId="0" fontId="2" fillId="0" borderId="5"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0" xfId="0" applyFont="1" applyFill="1" applyBorder="1" applyAlignment="1">
      <alignment horizontal="left" vertical="top" wrapText="1"/>
    </xf>
    <xf numFmtId="0" fontId="9" fillId="0" borderId="0" xfId="0" applyFont="1" applyAlignment="1">
      <alignment horizontal="center" vertical="top"/>
    </xf>
    <xf numFmtId="0" fontId="9" fillId="0" borderId="0" xfId="0" applyFont="1" applyAlignment="1">
      <alignment vertical="top"/>
    </xf>
    <xf numFmtId="0" fontId="7" fillId="0" borderId="0" xfId="0" applyFont="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9" fillId="0" borderId="0" xfId="0" applyFont="1" applyFill="1" applyAlignment="1">
      <alignment vertical="top"/>
    </xf>
    <xf numFmtId="0" fontId="2" fillId="0" borderId="0" xfId="0" applyFont="1" applyAlignment="1">
      <alignment horizontal="center" vertical="top"/>
    </xf>
    <xf numFmtId="2" fontId="9" fillId="0" borderId="0" xfId="0" applyNumberFormat="1" applyFont="1" applyAlignment="1">
      <alignment horizontal="center" vertical="top"/>
    </xf>
    <xf numFmtId="0" fontId="2" fillId="0" borderId="0" xfId="0" applyFont="1" applyFill="1" applyAlignment="1">
      <alignment vertical="top"/>
    </xf>
    <xf numFmtId="0" fontId="7" fillId="0" borderId="1" xfId="0" applyFont="1" applyFill="1" applyBorder="1" applyAlignment="1">
      <alignment horizontal="right" vertical="top" wrapText="1"/>
    </xf>
    <xf numFmtId="0" fontId="10" fillId="0" borderId="0" xfId="0" applyFont="1" applyAlignment="1">
      <alignment vertical="top" wrapText="1"/>
    </xf>
    <xf numFmtId="0" fontId="2" fillId="0" borderId="0" xfId="0" applyFont="1" applyFill="1" applyBorder="1" applyAlignment="1">
      <alignment horizontal="left" vertical="top" wrapText="1"/>
    </xf>
    <xf numFmtId="0" fontId="2"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center" vertical="top" wrapText="1" shrinkToFit="1"/>
    </xf>
    <xf numFmtId="0" fontId="13" fillId="0" borderId="4" xfId="0" applyFont="1" applyFill="1" applyBorder="1" applyAlignment="1">
      <alignment horizontal="center" vertical="top" wrapText="1" shrinkToFit="1"/>
    </xf>
    <xf numFmtId="0" fontId="14" fillId="0" borderId="1" xfId="3" applyFont="1" applyFill="1" applyBorder="1" applyAlignment="1">
      <alignment horizontal="center" vertical="top" wrapText="1"/>
    </xf>
    <xf numFmtId="49" fontId="14" fillId="0" borderId="1" xfId="3" applyNumberFormat="1" applyFont="1" applyFill="1" applyBorder="1" applyAlignment="1">
      <alignment horizontal="center" vertical="top" wrapText="1"/>
    </xf>
    <xf numFmtId="0" fontId="9" fillId="0" borderId="0" xfId="0" applyFont="1" applyAlignment="1">
      <alignment horizontal="left" wrapText="1"/>
    </xf>
    <xf numFmtId="0" fontId="7" fillId="0" borderId="0" xfId="0" applyFont="1" applyAlignment="1">
      <alignment horizontal="center" vertical="top" wrapText="1"/>
    </xf>
    <xf numFmtId="0" fontId="9" fillId="0" borderId="0" xfId="0" applyFont="1" applyAlignment="1">
      <alignment vertical="top" wrapText="1"/>
    </xf>
    <xf numFmtId="0" fontId="2" fillId="0" borderId="2" xfId="0" applyFont="1" applyFill="1" applyBorder="1" applyAlignment="1">
      <alignment horizontal="center" vertical="top" wrapText="1"/>
    </xf>
    <xf numFmtId="0" fontId="9" fillId="0" borderId="0" xfId="0" applyFont="1" applyAlignment="1">
      <alignment horizontal="center" vertical="top" wrapText="1"/>
    </xf>
    <xf numFmtId="0" fontId="15" fillId="0" borderId="1" xfId="4" applyFont="1" applyFill="1" applyBorder="1" applyAlignment="1">
      <alignment horizontal="center" vertical="top" wrapText="1"/>
    </xf>
    <xf numFmtId="0" fontId="9" fillId="0" borderId="0" xfId="0" applyFont="1" applyAlignment="1">
      <alignment horizontal="left" vertical="top" wrapText="1"/>
    </xf>
    <xf numFmtId="0" fontId="2" fillId="0" borderId="0" xfId="0" applyFont="1" applyFill="1" applyBorder="1" applyAlignment="1">
      <alignment horizontal="left" vertical="top" wrapText="1"/>
    </xf>
    <xf numFmtId="0" fontId="7" fillId="0" borderId="0" xfId="0" applyFont="1" applyAlignment="1">
      <alignment horizontal="center" vertical="top"/>
    </xf>
    <xf numFmtId="0" fontId="2" fillId="0" borderId="0" xfId="0" applyFont="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0" xfId="0" applyNumberFormat="1" applyFont="1" applyBorder="1" applyAlignment="1">
      <alignment horizontal="left" vertical="top" wrapText="1"/>
    </xf>
    <xf numFmtId="0" fontId="3" fillId="0" borderId="4" xfId="0" applyFont="1" applyFill="1" applyBorder="1" applyAlignment="1">
      <alignment horizontal="left" vertical="top" wrapText="1" shrinkToFit="1"/>
    </xf>
    <xf numFmtId="0" fontId="3" fillId="0" borderId="6"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7" fillId="0" borderId="4" xfId="0" applyFont="1" applyFill="1" applyBorder="1" applyAlignment="1">
      <alignment horizontal="right" vertical="top" wrapText="1"/>
    </xf>
    <xf numFmtId="0" fontId="7" fillId="0" borderId="6" xfId="0" applyFont="1" applyFill="1" applyBorder="1" applyAlignment="1">
      <alignment horizontal="right" vertical="top" wrapText="1"/>
    </xf>
    <xf numFmtId="0" fontId="7" fillId="0" borderId="5" xfId="0" applyFont="1" applyFill="1" applyBorder="1" applyAlignment="1">
      <alignment horizontal="right" vertical="top" wrapText="1"/>
    </xf>
    <xf numFmtId="49" fontId="13" fillId="0" borderId="2" xfId="0" applyNumberFormat="1" applyFont="1" applyFill="1" applyBorder="1" applyAlignment="1">
      <alignment horizontal="center" vertical="top" wrapText="1" shrinkToFit="1"/>
    </xf>
    <xf numFmtId="0" fontId="14" fillId="0" borderId="3" xfId="0" applyFont="1" applyBorder="1" applyAlignment="1">
      <alignment horizontal="center" vertical="top" wrapText="1" shrinkToFit="1"/>
    </xf>
    <xf numFmtId="0" fontId="3" fillId="0" borderId="1" xfId="0" applyFont="1" applyFill="1" applyBorder="1" applyAlignment="1">
      <alignment horizontal="left" vertical="top" wrapText="1" shrinkToFi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49" fontId="3" fillId="0" borderId="1" xfId="0" applyNumberFormat="1" applyFont="1" applyFill="1" applyBorder="1" applyAlignment="1">
      <alignment horizontal="left" vertical="center" wrapText="1" shrinkToFit="1"/>
    </xf>
    <xf numFmtId="0" fontId="2" fillId="0" borderId="4"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5" xfId="0" applyFont="1" applyFill="1" applyBorder="1" applyAlignment="1">
      <alignment horizontal="center" vertical="top" wrapText="1"/>
    </xf>
    <xf numFmtId="0" fontId="7" fillId="0" borderId="1" xfId="0" applyFont="1" applyFill="1" applyBorder="1" applyAlignment="1">
      <alignment horizontal="right" vertical="top" wrapText="1"/>
    </xf>
    <xf numFmtId="0" fontId="2" fillId="0" borderId="4" xfId="0" quotePrefix="1" applyFont="1" applyFill="1" applyBorder="1" applyAlignment="1">
      <alignment horizontal="center" vertical="top" wrapText="1"/>
    </xf>
    <xf numFmtId="0" fontId="16" fillId="0" borderId="5" xfId="0" applyFont="1" applyFill="1" applyBorder="1" applyAlignment="1">
      <alignment horizontal="left" vertical="top" wrapText="1"/>
    </xf>
    <xf numFmtId="0" fontId="16" fillId="0" borderId="1" xfId="0" applyFont="1" applyFill="1" applyBorder="1" applyAlignment="1">
      <alignment horizontal="left" vertical="top" wrapText="1"/>
    </xf>
    <xf numFmtId="43" fontId="16" fillId="0" borderId="1" xfId="1" applyFont="1" applyFill="1" applyBorder="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18" fillId="0" borderId="1" xfId="0" applyFont="1" applyFill="1" applyBorder="1" applyAlignment="1">
      <alignment horizontal="center" vertical="top" wrapText="1"/>
    </xf>
    <xf numFmtId="4" fontId="7" fillId="0" borderId="1" xfId="0" applyNumberFormat="1" applyFont="1" applyFill="1" applyBorder="1" applyAlignment="1">
      <alignment horizontal="center" vertical="top"/>
    </xf>
    <xf numFmtId="2" fontId="7" fillId="0" borderId="3" xfId="0" applyNumberFormat="1" applyFont="1" applyFill="1" applyBorder="1" applyAlignment="1">
      <alignment horizontal="center" vertical="top"/>
    </xf>
    <xf numFmtId="0" fontId="9" fillId="2" borderId="1" xfId="0" applyFont="1" applyFill="1" applyBorder="1" applyAlignment="1">
      <alignment vertical="top"/>
    </xf>
    <xf numFmtId="0" fontId="9" fillId="2" borderId="8" xfId="0" applyFont="1" applyFill="1" applyBorder="1" applyAlignment="1">
      <alignment vertical="top"/>
    </xf>
    <xf numFmtId="0" fontId="9" fillId="2" borderId="9" xfId="0" applyFont="1" applyFill="1" applyBorder="1" applyAlignment="1">
      <alignment vertical="top"/>
    </xf>
    <xf numFmtId="0" fontId="9" fillId="2" borderId="10" xfId="0" applyFont="1" applyFill="1" applyBorder="1" applyAlignment="1">
      <alignment vertical="top"/>
    </xf>
    <xf numFmtId="0" fontId="9" fillId="2" borderId="11" xfId="0" applyFont="1" applyFill="1" applyBorder="1" applyAlignment="1">
      <alignment vertical="top"/>
    </xf>
  </cellXfs>
  <cellStyles count="5">
    <cellStyle name="Comma" xfId="1" builtinId="3"/>
    <cellStyle name="Hyperlink" xfId="4"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hermofisher.com/order/catalog/product/E3010?SID=srch-hj-E30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topLeftCell="A17" zoomScaleNormal="100" workbookViewId="0">
      <pane ySplit="1" topLeftCell="A24" activePane="bottomLeft" state="frozen"/>
      <selection activeCell="A17" sqref="A17"/>
      <selection pane="bottomLeft" activeCell="L39" sqref="L39:M39"/>
    </sheetView>
  </sheetViews>
  <sheetFormatPr defaultColWidth="9.109375" defaultRowHeight="13.8"/>
  <cols>
    <col min="1" max="1" width="9.109375" style="18"/>
    <col min="2" max="2" width="31" style="18" customWidth="1"/>
    <col min="3" max="3" width="40" style="18" customWidth="1"/>
    <col min="4" max="4" width="9.88671875" style="17" customWidth="1"/>
    <col min="5" max="5" width="9.5546875" style="17" customWidth="1"/>
    <col min="6" max="6" width="8.6640625" style="17" customWidth="1"/>
    <col min="7" max="8" width="11.6640625" style="17" customWidth="1"/>
    <col min="9" max="10" width="12.6640625" style="17" customWidth="1"/>
    <col min="11" max="11" width="22.88671875" style="39" customWidth="1"/>
    <col min="12" max="13" width="9.109375" style="67"/>
    <col min="14" max="16384" width="9.109375" style="18"/>
  </cols>
  <sheetData>
    <row r="1" spans="1:11" hidden="1">
      <c r="K1" s="35" t="s">
        <v>58</v>
      </c>
    </row>
    <row r="2" spans="1:11" hidden="1">
      <c r="A2" s="43" t="s">
        <v>59</v>
      </c>
      <c r="B2" s="43"/>
      <c r="C2" s="43"/>
      <c r="D2" s="43"/>
      <c r="E2" s="43"/>
      <c r="F2" s="43"/>
      <c r="G2" s="43"/>
      <c r="H2" s="43"/>
      <c r="I2" s="43"/>
      <c r="J2" s="43"/>
      <c r="K2" s="43"/>
    </row>
    <row r="3" spans="1:11" hidden="1">
      <c r="A3" s="43" t="s">
        <v>60</v>
      </c>
      <c r="B3" s="43"/>
      <c r="C3" s="43"/>
      <c r="D3" s="43"/>
      <c r="E3" s="43"/>
      <c r="F3" s="43"/>
      <c r="G3" s="43"/>
      <c r="H3" s="43"/>
      <c r="I3" s="43"/>
      <c r="J3" s="43"/>
      <c r="K3" s="43"/>
    </row>
    <row r="4" spans="1:11" hidden="1">
      <c r="A4" s="19"/>
      <c r="B4" s="19"/>
      <c r="C4" s="19"/>
      <c r="D4" s="19"/>
      <c r="E4" s="19"/>
      <c r="F4" s="19"/>
      <c r="G4" s="19"/>
      <c r="H4" s="19"/>
      <c r="I4" s="19"/>
      <c r="J4" s="19"/>
      <c r="K4" s="36"/>
    </row>
    <row r="5" spans="1:11" ht="30" hidden="1" customHeight="1">
      <c r="A5" s="20" t="s">
        <v>0</v>
      </c>
      <c r="B5" s="44" t="s">
        <v>2</v>
      </c>
      <c r="C5" s="44"/>
      <c r="D5" s="44"/>
      <c r="E5" s="44"/>
      <c r="F5" s="44"/>
      <c r="G5" s="44"/>
      <c r="H5" s="44"/>
      <c r="I5" s="44"/>
      <c r="J5" s="44"/>
      <c r="K5" s="44"/>
    </row>
    <row r="6" spans="1:11" ht="30" hidden="1" customHeight="1">
      <c r="A6" s="20" t="s">
        <v>1</v>
      </c>
      <c r="B6" s="46" t="s">
        <v>56</v>
      </c>
      <c r="C6" s="46"/>
      <c r="D6" s="46"/>
      <c r="E6" s="46"/>
      <c r="F6" s="46"/>
      <c r="G6" s="46"/>
      <c r="H6" s="46"/>
      <c r="I6" s="46"/>
      <c r="J6" s="46"/>
      <c r="K6" s="46"/>
    </row>
    <row r="7" spans="1:11" ht="59.25" hidden="1" customHeight="1">
      <c r="A7" s="20" t="s">
        <v>3</v>
      </c>
      <c r="B7" s="42" t="s">
        <v>5</v>
      </c>
      <c r="C7" s="42"/>
      <c r="D7" s="42"/>
      <c r="E7" s="42"/>
      <c r="F7" s="42"/>
      <c r="G7" s="42"/>
      <c r="H7" s="42"/>
      <c r="I7" s="42"/>
      <c r="J7" s="42"/>
      <c r="K7" s="42"/>
    </row>
    <row r="8" spans="1:11" hidden="1">
      <c r="A8" s="20" t="s">
        <v>4</v>
      </c>
      <c r="B8" s="45" t="s">
        <v>57</v>
      </c>
      <c r="C8" s="45"/>
      <c r="D8" s="45"/>
      <c r="E8" s="45"/>
      <c r="F8" s="45"/>
      <c r="G8" s="45"/>
      <c r="H8" s="45"/>
      <c r="I8" s="45"/>
      <c r="J8" s="45"/>
      <c r="K8" s="45"/>
    </row>
    <row r="9" spans="1:11" ht="30" hidden="1" customHeight="1">
      <c r="A9" s="20" t="s">
        <v>6</v>
      </c>
      <c r="B9" s="42" t="s">
        <v>7</v>
      </c>
      <c r="C9" s="42"/>
      <c r="D9" s="42"/>
      <c r="E9" s="42"/>
      <c r="F9" s="42"/>
      <c r="G9" s="42"/>
      <c r="H9" s="42"/>
      <c r="I9" s="42"/>
      <c r="J9" s="42"/>
      <c r="K9" s="42"/>
    </row>
    <row r="10" spans="1:11" hidden="1">
      <c r="A10" s="20"/>
      <c r="B10" s="16"/>
      <c r="C10" s="16"/>
      <c r="D10" s="16"/>
      <c r="E10" s="16"/>
      <c r="F10" s="16"/>
      <c r="G10" s="16"/>
      <c r="H10" s="16"/>
      <c r="I10" s="16"/>
      <c r="J10" s="16"/>
      <c r="K10" s="28"/>
    </row>
    <row r="11" spans="1:11" ht="15" hidden="1" customHeight="1">
      <c r="A11" s="20"/>
      <c r="B11" s="27" t="s">
        <v>73</v>
      </c>
      <c r="D11" s="18"/>
      <c r="E11" s="18"/>
      <c r="F11" s="18"/>
      <c r="G11" s="18"/>
      <c r="H11" s="18"/>
      <c r="I11" s="18"/>
      <c r="J11" s="18"/>
      <c r="K11" s="37"/>
    </row>
    <row r="12" spans="1:11" ht="30" hidden="1" customHeight="1">
      <c r="A12" s="20"/>
      <c r="B12" s="41" t="s">
        <v>75</v>
      </c>
      <c r="C12" s="41"/>
      <c r="D12" s="41"/>
      <c r="E12" s="41"/>
      <c r="F12" s="41"/>
      <c r="G12" s="41"/>
      <c r="H12" s="41"/>
      <c r="I12" s="41"/>
      <c r="J12" s="41"/>
      <c r="K12" s="41"/>
    </row>
    <row r="13" spans="1:11" ht="30" hidden="1" customHeight="1">
      <c r="A13" s="20" t="s">
        <v>76</v>
      </c>
      <c r="B13" s="46" t="s">
        <v>78</v>
      </c>
      <c r="C13" s="46"/>
      <c r="D13" s="46"/>
      <c r="E13" s="46"/>
      <c r="F13" s="46"/>
      <c r="G13" s="46"/>
      <c r="H13" s="46"/>
      <c r="I13" s="46"/>
      <c r="J13" s="46"/>
      <c r="K13" s="46"/>
    </row>
    <row r="14" spans="1:11" ht="30" hidden="1" customHeight="1">
      <c r="A14" s="20" t="s">
        <v>77</v>
      </c>
      <c r="B14" s="46" t="s">
        <v>74</v>
      </c>
      <c r="C14" s="46"/>
      <c r="D14" s="46"/>
      <c r="E14" s="46"/>
      <c r="F14" s="46"/>
      <c r="G14" s="46"/>
      <c r="H14" s="46"/>
      <c r="I14" s="46"/>
      <c r="J14" s="46"/>
      <c r="K14" s="46"/>
    </row>
    <row r="15" spans="1:11" ht="20.25" hidden="1" customHeight="1">
      <c r="A15" s="21"/>
      <c r="B15" s="1"/>
      <c r="C15" s="1"/>
      <c r="D15" s="1"/>
      <c r="E15" s="1"/>
      <c r="F15" s="1"/>
      <c r="G15" s="1"/>
      <c r="H15" s="1"/>
      <c r="I15" s="1"/>
      <c r="J15" s="1"/>
      <c r="K15" s="1"/>
    </row>
    <row r="16" spans="1:11" hidden="1">
      <c r="A16" s="53" t="s">
        <v>25</v>
      </c>
      <c r="B16" s="55" t="s">
        <v>24</v>
      </c>
      <c r="C16" s="55"/>
      <c r="D16" s="55"/>
      <c r="E16" s="55"/>
      <c r="F16" s="55"/>
      <c r="G16" s="55"/>
      <c r="H16" s="55"/>
      <c r="I16" s="55"/>
      <c r="J16" s="55"/>
      <c r="K16" s="55"/>
    </row>
    <row r="17" spans="1:14" ht="61.2">
      <c r="A17" s="54"/>
      <c r="B17" s="31" t="s">
        <v>8</v>
      </c>
      <c r="C17" s="32" t="s">
        <v>9</v>
      </c>
      <c r="D17" s="31" t="s">
        <v>10</v>
      </c>
      <c r="E17" s="31" t="s">
        <v>61</v>
      </c>
      <c r="F17" s="31" t="s">
        <v>62</v>
      </c>
      <c r="G17" s="31" t="s">
        <v>63</v>
      </c>
      <c r="H17" s="31" t="s">
        <v>64</v>
      </c>
      <c r="I17" s="33" t="s">
        <v>65</v>
      </c>
      <c r="J17" s="34" t="s">
        <v>66</v>
      </c>
      <c r="K17" s="31" t="s">
        <v>67</v>
      </c>
      <c r="L17" s="68" t="s">
        <v>94</v>
      </c>
      <c r="M17" s="68" t="s">
        <v>95</v>
      </c>
    </row>
    <row r="18" spans="1:14">
      <c r="A18" s="2" t="s">
        <v>0</v>
      </c>
      <c r="B18" s="47" t="s">
        <v>96</v>
      </c>
      <c r="C18" s="48"/>
      <c r="D18" s="48"/>
      <c r="E18" s="48"/>
      <c r="F18" s="48"/>
      <c r="G18" s="48"/>
      <c r="H18" s="48"/>
      <c r="I18" s="48"/>
      <c r="J18" s="48"/>
      <c r="K18" s="49"/>
    </row>
    <row r="19" spans="1:14" ht="229.2" customHeight="1">
      <c r="A19" s="3" t="s">
        <v>14</v>
      </c>
      <c r="B19" s="14" t="s">
        <v>22</v>
      </c>
      <c r="C19" s="30" t="s">
        <v>68</v>
      </c>
      <c r="D19" s="15" t="s">
        <v>26</v>
      </c>
      <c r="E19" s="4">
        <v>800</v>
      </c>
      <c r="F19" s="15">
        <v>5</v>
      </c>
      <c r="G19" s="15">
        <f>M19/L19</f>
        <v>10.199999999999999</v>
      </c>
      <c r="H19" s="15">
        <f>G19*(1+F19/100)</f>
        <v>10.709999999999999</v>
      </c>
      <c r="I19" s="5">
        <f>G19*E19</f>
        <v>8159.9999999999991</v>
      </c>
      <c r="J19" s="6">
        <f>H19*E19</f>
        <v>8568</v>
      </c>
      <c r="K19" s="69" t="s">
        <v>93</v>
      </c>
      <c r="L19" s="72">
        <v>10</v>
      </c>
      <c r="M19" s="72">
        <v>102</v>
      </c>
      <c r="N19" s="22"/>
    </row>
    <row r="20" spans="1:14" ht="37.5" customHeight="1">
      <c r="A20" s="3" t="s">
        <v>15</v>
      </c>
      <c r="B20" s="14" t="s">
        <v>11</v>
      </c>
      <c r="C20" s="64" t="s">
        <v>54</v>
      </c>
      <c r="D20" s="15" t="s">
        <v>26</v>
      </c>
      <c r="E20" s="15">
        <v>800</v>
      </c>
      <c r="F20" s="8">
        <v>5</v>
      </c>
      <c r="G20" s="29">
        <f>M20/L20</f>
        <v>6.9</v>
      </c>
      <c r="H20" s="29">
        <f>G20*(1+F20/100)</f>
        <v>7.245000000000001</v>
      </c>
      <c r="I20" s="5">
        <f>G20*E20</f>
        <v>5520</v>
      </c>
      <c r="J20" s="6">
        <f>H20*E20</f>
        <v>5796.0000000000009</v>
      </c>
      <c r="K20" s="69" t="s">
        <v>81</v>
      </c>
      <c r="L20" s="72">
        <v>10</v>
      </c>
      <c r="M20" s="72">
        <v>69</v>
      </c>
    </row>
    <row r="21" spans="1:14">
      <c r="A21" s="50" t="s">
        <v>70</v>
      </c>
      <c r="B21" s="51"/>
      <c r="C21" s="51"/>
      <c r="D21" s="51"/>
      <c r="E21" s="51"/>
      <c r="F21" s="51"/>
      <c r="G21" s="51"/>
      <c r="H21" s="52"/>
      <c r="I21" s="70">
        <f>SUM(I19:I20)</f>
        <v>13680</v>
      </c>
      <c r="J21" s="71">
        <f>SUM(J19:J20)</f>
        <v>14364</v>
      </c>
      <c r="K21" s="38"/>
      <c r="L21" s="72"/>
      <c r="M21" s="72"/>
    </row>
    <row r="22" spans="1:14">
      <c r="A22" s="4" t="s">
        <v>1</v>
      </c>
      <c r="B22" s="47" t="s">
        <v>20</v>
      </c>
      <c r="C22" s="48"/>
      <c r="D22" s="48"/>
      <c r="E22" s="48"/>
      <c r="F22" s="48"/>
      <c r="G22" s="48"/>
      <c r="H22" s="48"/>
      <c r="I22" s="48"/>
      <c r="J22" s="48"/>
      <c r="K22" s="49"/>
      <c r="L22" s="72"/>
      <c r="M22" s="72"/>
    </row>
    <row r="23" spans="1:14" ht="262.2" customHeight="1">
      <c r="A23" s="3" t="s">
        <v>16</v>
      </c>
      <c r="B23" s="14" t="s">
        <v>21</v>
      </c>
      <c r="C23" s="65" t="s">
        <v>50</v>
      </c>
      <c r="D23" s="15" t="s">
        <v>26</v>
      </c>
      <c r="E23" s="15">
        <v>800</v>
      </c>
      <c r="F23" s="8">
        <v>5</v>
      </c>
      <c r="G23" s="29">
        <f>M23/L23</f>
        <v>10.4</v>
      </c>
      <c r="H23" s="29">
        <f>G23*(1+F23/100)</f>
        <v>10.920000000000002</v>
      </c>
      <c r="I23" s="5">
        <f>G23*E23</f>
        <v>8320</v>
      </c>
      <c r="J23" s="6">
        <f>H23*E23</f>
        <v>8736.0000000000018</v>
      </c>
      <c r="K23" s="7" t="s">
        <v>92</v>
      </c>
      <c r="L23" s="72">
        <v>10</v>
      </c>
      <c r="M23" s="72">
        <v>104</v>
      </c>
    </row>
    <row r="24" spans="1:14" ht="36">
      <c r="A24" s="3" t="s">
        <v>17</v>
      </c>
      <c r="B24" s="14" t="s">
        <v>19</v>
      </c>
      <c r="C24" s="64" t="s">
        <v>51</v>
      </c>
      <c r="D24" s="15" t="s">
        <v>26</v>
      </c>
      <c r="E24" s="15">
        <v>800</v>
      </c>
      <c r="F24" s="8">
        <v>5</v>
      </c>
      <c r="G24" s="29">
        <f>M24/L24</f>
        <v>0.96</v>
      </c>
      <c r="H24" s="29">
        <f>G24*(1+F24/100)</f>
        <v>1.008</v>
      </c>
      <c r="I24" s="5">
        <f>G24*E24</f>
        <v>768</v>
      </c>
      <c r="J24" s="6">
        <f>H24*E24</f>
        <v>806.4</v>
      </c>
      <c r="K24" s="7" t="s">
        <v>82</v>
      </c>
      <c r="L24" s="72">
        <v>100</v>
      </c>
      <c r="M24" s="72">
        <v>96</v>
      </c>
    </row>
    <row r="25" spans="1:14" ht="36" customHeight="1">
      <c r="A25" s="3" t="s">
        <v>18</v>
      </c>
      <c r="B25" s="10" t="s">
        <v>12</v>
      </c>
      <c r="C25" s="64" t="s">
        <v>52</v>
      </c>
      <c r="D25" s="15" t="s">
        <v>26</v>
      </c>
      <c r="E25" s="15">
        <v>100</v>
      </c>
      <c r="F25" s="8">
        <v>5</v>
      </c>
      <c r="G25" s="29">
        <f>M25/L25</f>
        <v>10.9</v>
      </c>
      <c r="H25" s="29">
        <f>G25*(1+F25/100)</f>
        <v>11.445</v>
      </c>
      <c r="I25" s="5">
        <f>G25*E25</f>
        <v>1090</v>
      </c>
      <c r="J25" s="6">
        <f>H25*E25</f>
        <v>1144.5</v>
      </c>
      <c r="K25" s="7" t="s">
        <v>83</v>
      </c>
      <c r="L25" s="72">
        <v>10</v>
      </c>
      <c r="M25" s="72">
        <v>109</v>
      </c>
    </row>
    <row r="26" spans="1:14" ht="41.4">
      <c r="A26" s="3" t="s">
        <v>23</v>
      </c>
      <c r="B26" s="11" t="s">
        <v>13</v>
      </c>
      <c r="C26" s="66" t="s">
        <v>53</v>
      </c>
      <c r="D26" s="15" t="s">
        <v>26</v>
      </c>
      <c r="E26" s="15">
        <v>80</v>
      </c>
      <c r="F26" s="8">
        <v>5</v>
      </c>
      <c r="G26" s="29">
        <f>M26/L26</f>
        <v>8.6</v>
      </c>
      <c r="H26" s="29">
        <f>G26*(1+F26/100)</f>
        <v>9.0299999999999994</v>
      </c>
      <c r="I26" s="5">
        <f>G26*E26</f>
        <v>688</v>
      </c>
      <c r="J26" s="6">
        <f>H26*E26</f>
        <v>722.4</v>
      </c>
      <c r="K26" s="7" t="s">
        <v>84</v>
      </c>
      <c r="L26" s="72">
        <v>10</v>
      </c>
      <c r="M26" s="72">
        <v>86</v>
      </c>
    </row>
    <row r="27" spans="1:14">
      <c r="A27" s="50" t="s">
        <v>71</v>
      </c>
      <c r="B27" s="51"/>
      <c r="C27" s="51"/>
      <c r="D27" s="51"/>
      <c r="E27" s="51"/>
      <c r="F27" s="51"/>
      <c r="G27" s="51"/>
      <c r="H27" s="52"/>
      <c r="I27" s="9">
        <f>SUM(I23:I26)</f>
        <v>10866</v>
      </c>
      <c r="J27" s="6">
        <f>SUM(J23:J26)</f>
        <v>11409.300000000001</v>
      </c>
      <c r="K27" s="12"/>
    </row>
    <row r="28" spans="1:14">
      <c r="A28" s="26"/>
      <c r="B28" s="26"/>
      <c r="C28" s="26"/>
      <c r="D28" s="26"/>
      <c r="E28" s="26"/>
      <c r="F28" s="26"/>
      <c r="G28" s="26"/>
      <c r="H28" s="26"/>
      <c r="I28" s="9"/>
      <c r="J28" s="5"/>
      <c r="K28" s="7"/>
    </row>
    <row r="29" spans="1:14">
      <c r="A29" s="4" t="s">
        <v>3</v>
      </c>
      <c r="B29" s="47" t="s">
        <v>43</v>
      </c>
      <c r="C29" s="48"/>
      <c r="D29" s="48"/>
      <c r="E29" s="48"/>
      <c r="F29" s="48"/>
      <c r="G29" s="48"/>
      <c r="H29" s="48"/>
      <c r="I29" s="48"/>
      <c r="J29" s="48"/>
      <c r="K29" s="49"/>
    </row>
    <row r="30" spans="1:14" ht="30" customHeight="1">
      <c r="A30" s="13"/>
      <c r="B30" s="58" t="s">
        <v>79</v>
      </c>
      <c r="C30" s="58"/>
      <c r="D30" s="58"/>
      <c r="E30" s="58"/>
      <c r="F30" s="58"/>
      <c r="G30" s="58"/>
      <c r="H30" s="58"/>
      <c r="I30" s="58"/>
      <c r="J30" s="58"/>
      <c r="K30" s="58"/>
      <c r="L30" s="73"/>
      <c r="M30" s="74"/>
    </row>
    <row r="31" spans="1:14" ht="13.8" customHeight="1">
      <c r="A31" s="3" t="s">
        <v>27</v>
      </c>
      <c r="B31" s="56" t="s">
        <v>43</v>
      </c>
      <c r="C31" s="57"/>
      <c r="D31" s="15" t="s">
        <v>26</v>
      </c>
      <c r="E31" s="15">
        <v>1</v>
      </c>
      <c r="F31" s="8">
        <v>21</v>
      </c>
      <c r="G31" s="8">
        <v>17864</v>
      </c>
      <c r="H31" s="15">
        <f>G31*1.21</f>
        <v>21615.439999999999</v>
      </c>
      <c r="I31" s="8">
        <v>17864</v>
      </c>
      <c r="J31" s="29">
        <f>I31*1.21</f>
        <v>21615.439999999999</v>
      </c>
      <c r="K31" s="7" t="s">
        <v>97</v>
      </c>
      <c r="L31" s="72"/>
      <c r="M31" s="72"/>
    </row>
    <row r="32" spans="1:14" ht="69" customHeight="1">
      <c r="A32" s="3" t="s">
        <v>29</v>
      </c>
      <c r="B32" s="14" t="s">
        <v>34</v>
      </c>
      <c r="C32" s="64" t="s">
        <v>86</v>
      </c>
      <c r="D32" s="63" t="s">
        <v>91</v>
      </c>
      <c r="E32" s="60"/>
      <c r="F32" s="60"/>
      <c r="G32" s="60"/>
      <c r="H32" s="60"/>
      <c r="I32" s="60"/>
      <c r="J32" s="60"/>
      <c r="K32" s="61"/>
      <c r="L32" s="75"/>
      <c r="M32" s="76"/>
    </row>
    <row r="33" spans="1:13" ht="21" customHeight="1">
      <c r="A33" s="3" t="s">
        <v>30</v>
      </c>
      <c r="B33" s="14" t="s">
        <v>35</v>
      </c>
      <c r="C33" s="64" t="s">
        <v>69</v>
      </c>
      <c r="D33" s="59" t="s">
        <v>90</v>
      </c>
      <c r="E33" s="60"/>
      <c r="F33" s="60"/>
      <c r="G33" s="60"/>
      <c r="H33" s="60"/>
      <c r="I33" s="60"/>
      <c r="J33" s="60"/>
      <c r="K33" s="61"/>
      <c r="L33" s="75"/>
      <c r="M33" s="76"/>
    </row>
    <row r="34" spans="1:13" ht="100.5" customHeight="1">
      <c r="A34" s="3" t="s">
        <v>31</v>
      </c>
      <c r="B34" s="14" t="s">
        <v>36</v>
      </c>
      <c r="C34" s="64" t="s">
        <v>42</v>
      </c>
      <c r="D34" s="59" t="s">
        <v>89</v>
      </c>
      <c r="E34" s="60"/>
      <c r="F34" s="60"/>
      <c r="G34" s="60"/>
      <c r="H34" s="60"/>
      <c r="I34" s="60"/>
      <c r="J34" s="60"/>
      <c r="K34" s="61"/>
      <c r="L34" s="75"/>
      <c r="M34" s="76"/>
    </row>
    <row r="35" spans="1:13" ht="41.4" customHeight="1">
      <c r="A35" s="3" t="s">
        <v>32</v>
      </c>
      <c r="B35" s="14" t="s">
        <v>37</v>
      </c>
      <c r="C35" s="64" t="s">
        <v>40</v>
      </c>
      <c r="D35" s="59" t="s">
        <v>88</v>
      </c>
      <c r="E35" s="60"/>
      <c r="F35" s="60"/>
      <c r="G35" s="60"/>
      <c r="H35" s="60"/>
      <c r="I35" s="60"/>
      <c r="J35" s="60"/>
      <c r="K35" s="61"/>
      <c r="L35" s="75"/>
      <c r="M35" s="76"/>
    </row>
    <row r="36" spans="1:13">
      <c r="A36" s="3" t="s">
        <v>33</v>
      </c>
      <c r="B36" s="14" t="s">
        <v>38</v>
      </c>
      <c r="C36" s="64" t="s">
        <v>39</v>
      </c>
      <c r="D36" s="59" t="s">
        <v>87</v>
      </c>
      <c r="E36" s="60"/>
      <c r="F36" s="60"/>
      <c r="G36" s="60"/>
      <c r="H36" s="60"/>
      <c r="I36" s="60"/>
      <c r="J36" s="60"/>
      <c r="K36" s="61"/>
      <c r="L36" s="75"/>
      <c r="M36" s="76"/>
    </row>
    <row r="37" spans="1:13" ht="13.8" customHeight="1">
      <c r="A37" s="3" t="s">
        <v>49</v>
      </c>
      <c r="B37" s="14" t="s">
        <v>48</v>
      </c>
      <c r="C37" s="64" t="s">
        <v>47</v>
      </c>
      <c r="D37" s="59" t="s">
        <v>47</v>
      </c>
      <c r="E37" s="60"/>
      <c r="F37" s="60"/>
      <c r="G37" s="60"/>
      <c r="H37" s="60"/>
      <c r="I37" s="60"/>
      <c r="J37" s="60"/>
      <c r="K37" s="61"/>
      <c r="L37" s="75"/>
      <c r="M37" s="76"/>
    </row>
    <row r="38" spans="1:13">
      <c r="A38" s="3" t="s">
        <v>46</v>
      </c>
      <c r="B38" s="14" t="s">
        <v>41</v>
      </c>
      <c r="C38" s="64" t="s">
        <v>45</v>
      </c>
      <c r="D38" s="59" t="s">
        <v>80</v>
      </c>
      <c r="E38" s="60"/>
      <c r="F38" s="60"/>
      <c r="G38" s="60"/>
      <c r="H38" s="60"/>
      <c r="I38" s="60"/>
      <c r="J38" s="60"/>
      <c r="K38" s="61"/>
      <c r="L38" s="75"/>
      <c r="M38" s="76"/>
    </row>
    <row r="39" spans="1:13" ht="100.8">
      <c r="A39" s="3" t="s">
        <v>28</v>
      </c>
      <c r="B39" s="14" t="s">
        <v>44</v>
      </c>
      <c r="C39" s="64" t="s">
        <v>55</v>
      </c>
      <c r="D39" s="15" t="s">
        <v>26</v>
      </c>
      <c r="E39" s="15">
        <v>1600</v>
      </c>
      <c r="F39" s="8">
        <v>5</v>
      </c>
      <c r="G39" s="29">
        <f>M39/L39</f>
        <v>1.05</v>
      </c>
      <c r="H39" s="29">
        <f>G39*(1+F39/100)</f>
        <v>1.1025</v>
      </c>
      <c r="I39" s="5">
        <f>G39*E39</f>
        <v>1680</v>
      </c>
      <c r="J39" s="6">
        <f>H39*E39</f>
        <v>1764</v>
      </c>
      <c r="K39" s="40" t="s">
        <v>85</v>
      </c>
      <c r="L39" s="72">
        <v>100</v>
      </c>
      <c r="M39" s="72">
        <v>105</v>
      </c>
    </row>
    <row r="40" spans="1:13">
      <c r="A40" s="62" t="s">
        <v>72</v>
      </c>
      <c r="B40" s="62"/>
      <c r="C40" s="62"/>
      <c r="D40" s="62"/>
      <c r="E40" s="62"/>
      <c r="F40" s="62"/>
      <c r="G40" s="62"/>
      <c r="H40" s="62"/>
      <c r="I40" s="9">
        <f>I39+I31</f>
        <v>19544</v>
      </c>
      <c r="J40" s="9">
        <f>J39+J31</f>
        <v>23379.439999999999</v>
      </c>
      <c r="K40" s="29"/>
      <c r="L40" s="72"/>
      <c r="M40" s="72"/>
    </row>
    <row r="42" spans="1:13">
      <c r="C42" s="22"/>
    </row>
    <row r="44" spans="1:13">
      <c r="I44" s="23"/>
      <c r="J44" s="24"/>
    </row>
    <row r="47" spans="1:13">
      <c r="B47" s="25"/>
      <c r="C47" s="22"/>
    </row>
  </sheetData>
  <mergeCells count="27">
    <mergeCell ref="B31:C31"/>
    <mergeCell ref="B30:K30"/>
    <mergeCell ref="D37:K37"/>
    <mergeCell ref="D38:K38"/>
    <mergeCell ref="A40:H40"/>
    <mergeCell ref="D35:K35"/>
    <mergeCell ref="D36:K36"/>
    <mergeCell ref="D32:K32"/>
    <mergeCell ref="D33:K33"/>
    <mergeCell ref="D34:K34"/>
    <mergeCell ref="B29:K29"/>
    <mergeCell ref="A27:H27"/>
    <mergeCell ref="B13:K13"/>
    <mergeCell ref="B22:K22"/>
    <mergeCell ref="A16:A17"/>
    <mergeCell ref="B16:K16"/>
    <mergeCell ref="A21:H21"/>
    <mergeCell ref="B18:K18"/>
    <mergeCell ref="B14:K14"/>
    <mergeCell ref="B12:K12"/>
    <mergeCell ref="B9:K9"/>
    <mergeCell ref="A2:K2"/>
    <mergeCell ref="B5:K5"/>
    <mergeCell ref="B7:K7"/>
    <mergeCell ref="B8:K8"/>
    <mergeCell ref="B6:K6"/>
    <mergeCell ref="A3:K3"/>
  </mergeCells>
  <hyperlinks>
    <hyperlink ref="K39" r:id="rId1" display="https://www.thermofisher.com/order/catalog/product/E3010?SID=srch-hj-E3010"/>
  </hyperlinks>
  <pageMargins left="0.7" right="0.7" top="0.75" bottom="0.75" header="0.3" footer="0.3"/>
  <pageSetup paperSize="9" orientation="portrait" horizontalDpi="4294967294" verticalDpi="4294967294"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Egle</cp:lastModifiedBy>
  <dcterms:created xsi:type="dcterms:W3CDTF">2022-05-30T06:39:57Z</dcterms:created>
  <dcterms:modified xsi:type="dcterms:W3CDTF">2023-05-08T10:54:21Z</dcterms:modified>
</cp:coreProperties>
</file>