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Vartotojas\Desktop\Kelio A16 Vilnius-Prienai-Marijampolė kap. remontas, įrengiant taką  06-22\DĖL DKŽ 2023 06 12(1)\"/>
    </mc:Choice>
  </mc:AlternateContent>
  <xr:revisionPtr revIDLastSave="0" documentId="13_ncr:1_{B81B8510-C46C-4A68-8DB0-3B5659AD82A3}" xr6:coauthVersionLast="47" xr6:coauthVersionMax="47" xr10:uidLastSave="{00000000-0000-0000-0000-000000000000}"/>
  <bookViews>
    <workbookView xWindow="1410" yWindow="0" windowWidth="27390" windowHeight="15600" xr2:uid="{6BC1EAF5-0D01-43F1-AE22-A39552859E42}"/>
  </bookViews>
  <sheets>
    <sheet name="DKŽ_1" sheetId="5" r:id="rId1"/>
    <sheet name="DKŽ_2" sheetId="7" r:id="rId2"/>
    <sheet name="DKŽ_3" sheetId="8" r:id="rId3"/>
    <sheet name="santrauka" sheetId="3"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8" l="1"/>
  <c r="I20" i="8"/>
  <c r="G65" i="5"/>
  <c r="G64" i="5"/>
  <c r="G28" i="5"/>
  <c r="G7" i="7"/>
  <c r="G8" i="7"/>
  <c r="G9" i="7"/>
  <c r="G10" i="7"/>
  <c r="G11" i="7"/>
  <c r="G12" i="7"/>
  <c r="G15" i="5"/>
  <c r="G13" i="5"/>
  <c r="G71" i="5"/>
  <c r="G72" i="5"/>
  <c r="G73" i="5"/>
  <c r="G74" i="5"/>
  <c r="G75" i="5"/>
  <c r="G76" i="5"/>
  <c r="G68" i="5"/>
  <c r="G69" i="5"/>
  <c r="G70" i="5"/>
  <c r="G77" i="5"/>
  <c r="G78" i="5"/>
  <c r="G79" i="5"/>
  <c r="G40" i="5"/>
  <c r="G41" i="5"/>
  <c r="G42" i="5"/>
  <c r="G43" i="5"/>
  <c r="G44" i="5"/>
  <c r="G45" i="5"/>
  <c r="G22" i="8"/>
  <c r="G23" i="8"/>
  <c r="G24" i="8"/>
  <c r="G16" i="8"/>
  <c r="G25" i="8"/>
  <c r="I25" i="8" s="1"/>
  <c r="G21" i="8"/>
  <c r="G20" i="8"/>
  <c r="G19" i="8"/>
  <c r="G18" i="8"/>
  <c r="G17" i="8"/>
  <c r="G15" i="8"/>
  <c r="G14" i="8"/>
  <c r="G13" i="8"/>
  <c r="G12" i="8"/>
  <c r="G11" i="8"/>
  <c r="G10" i="8"/>
  <c r="G9" i="8"/>
  <c r="G8" i="8"/>
  <c r="G6" i="8"/>
  <c r="G5" i="8"/>
  <c r="G33" i="7"/>
  <c r="I33" i="7" s="1"/>
  <c r="G32" i="7"/>
  <c r="G31" i="7"/>
  <c r="I31" i="7" s="1"/>
  <c r="G30" i="7"/>
  <c r="G29" i="7"/>
  <c r="G28" i="7"/>
  <c r="G27" i="7"/>
  <c r="G26" i="7"/>
  <c r="G25" i="7"/>
  <c r="G24" i="7"/>
  <c r="G23" i="7"/>
  <c r="G22" i="7"/>
  <c r="G21" i="7"/>
  <c r="G20" i="7"/>
  <c r="G19" i="7"/>
  <c r="G18" i="7"/>
  <c r="G17" i="7"/>
  <c r="G16" i="7"/>
  <c r="G15" i="7"/>
  <c r="G14" i="7"/>
  <c r="G13" i="7"/>
  <c r="G6" i="7"/>
  <c r="G5" i="7"/>
  <c r="G97" i="5"/>
  <c r="G91" i="5"/>
  <c r="G92" i="5"/>
  <c r="G50" i="5"/>
  <c r="G51" i="5"/>
  <c r="G52" i="5"/>
  <c r="G53" i="5"/>
  <c r="G54" i="5"/>
  <c r="G55" i="5"/>
  <c r="G56" i="5"/>
  <c r="G57" i="5"/>
  <c r="G18" i="5"/>
  <c r="G19" i="5"/>
  <c r="G20" i="5"/>
  <c r="G21" i="5"/>
  <c r="G22" i="5"/>
  <c r="G23" i="5"/>
  <c r="G24" i="5"/>
  <c r="G25" i="5"/>
  <c r="G26" i="5"/>
  <c r="G27" i="5"/>
  <c r="G10" i="5"/>
  <c r="G11" i="5"/>
  <c r="G12" i="5"/>
  <c r="G14" i="5"/>
  <c r="G16" i="5"/>
  <c r="G17" i="5"/>
  <c r="G29" i="5"/>
  <c r="I92" i="5" l="1"/>
  <c r="I25" i="7"/>
  <c r="I79" i="5"/>
  <c r="I24" i="8"/>
  <c r="I15" i="8"/>
  <c r="G26" i="8"/>
  <c r="C6" i="3" s="1"/>
  <c r="I10" i="8"/>
  <c r="I27" i="7"/>
  <c r="I32" i="7"/>
  <c r="I17" i="7"/>
  <c r="G34" i="7"/>
  <c r="C5" i="3" s="1"/>
  <c r="I30" i="7"/>
  <c r="I11" i="7"/>
  <c r="I97" i="5" l="1"/>
  <c r="G96" i="5"/>
  <c r="G95" i="5"/>
  <c r="G94" i="5"/>
  <c r="G93" i="5"/>
  <c r="G90" i="5"/>
  <c r="I90" i="5" s="1"/>
  <c r="G89" i="5"/>
  <c r="G88" i="5"/>
  <c r="G87" i="5"/>
  <c r="G86" i="5"/>
  <c r="G85" i="5"/>
  <c r="G84" i="5"/>
  <c r="G83" i="5"/>
  <c r="G82" i="5"/>
  <c r="G81" i="5"/>
  <c r="G80" i="5"/>
  <c r="G67" i="5"/>
  <c r="G66" i="5"/>
  <c r="G63" i="5"/>
  <c r="G62" i="5"/>
  <c r="G61" i="5"/>
  <c r="G60" i="5"/>
  <c r="G59" i="5"/>
  <c r="G58" i="5"/>
  <c r="G49" i="5"/>
  <c r="G48" i="5"/>
  <c r="G47" i="5"/>
  <c r="G46" i="5"/>
  <c r="G39" i="5"/>
  <c r="G38" i="5"/>
  <c r="G37" i="5"/>
  <c r="G36" i="5"/>
  <c r="G35" i="5"/>
  <c r="G34" i="5"/>
  <c r="G33" i="5"/>
  <c r="G32" i="5"/>
  <c r="G31" i="5"/>
  <c r="G30" i="5"/>
  <c r="G9" i="5"/>
  <c r="G8" i="5"/>
  <c r="I58" i="5" l="1"/>
  <c r="I29" i="5"/>
  <c r="I96" i="5"/>
  <c r="I46" i="5"/>
  <c r="I67" i="5"/>
  <c r="I86" i="5"/>
  <c r="I35" i="5"/>
  <c r="I89" i="5"/>
  <c r="G98" i="5"/>
  <c r="C4" i="3" s="1"/>
  <c r="C7" i="3" l="1"/>
</calcChain>
</file>

<file path=xl/sharedStrings.xml><?xml version="1.0" encoding="utf-8"?>
<sst xmlns="http://schemas.openxmlformats.org/spreadsheetml/2006/main" count="747" uniqueCount="323">
  <si>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</si>
  <si>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</si>
  <si>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</si>
  <si>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</si>
  <si>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</si>
  <si>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</si>
  <si>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</si>
  <si>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</si>
  <si>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</si>
  <si>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1.2</t>
  </si>
  <si>
    <t>1.3</t>
  </si>
  <si>
    <t>1.4</t>
  </si>
  <si>
    <t>1.5</t>
  </si>
  <si>
    <t>1.6</t>
  </si>
  <si>
    <t>1.7</t>
  </si>
  <si>
    <t>1.8</t>
  </si>
  <si>
    <t>1.9</t>
  </si>
  <si>
    <t>Iš viso skyriuje 1, 
Eur be PVM</t>
  </si>
  <si>
    <t>2. Žemės sankasa</t>
  </si>
  <si>
    <t>2.1</t>
  </si>
  <si>
    <t>2.2</t>
  </si>
  <si>
    <t>2.3</t>
  </si>
  <si>
    <t>2.4</t>
  </si>
  <si>
    <t>2.5</t>
  </si>
  <si>
    <t>2.6</t>
  </si>
  <si>
    <t>Iš viso skyriuje 2, 
Eur be PVM</t>
  </si>
  <si>
    <t>3.1</t>
  </si>
  <si>
    <t>3.2</t>
  </si>
  <si>
    <t>3.3</t>
  </si>
  <si>
    <t>3.4</t>
  </si>
  <si>
    <t>3.5</t>
  </si>
  <si>
    <t>3.6</t>
  </si>
  <si>
    <t>3.7</t>
  </si>
  <si>
    <t>Iš viso skyriuje 3, 
Eur be PVM</t>
  </si>
  <si>
    <t>4.1</t>
  </si>
  <si>
    <t>4.2</t>
  </si>
  <si>
    <t>4.3</t>
  </si>
  <si>
    <t>4.4</t>
  </si>
  <si>
    <t>4.5</t>
  </si>
  <si>
    <t>Iš viso skyriuje 4, 
Eur be PVM</t>
  </si>
  <si>
    <t>5. Vieno lygio sankryžos ir nuovažos</t>
  </si>
  <si>
    <t>5.1</t>
  </si>
  <si>
    <t>5.2</t>
  </si>
  <si>
    <t>5.3</t>
  </si>
  <si>
    <t>5.4</t>
  </si>
  <si>
    <t>5.5</t>
  </si>
  <si>
    <t>5.6</t>
  </si>
  <si>
    <t>5.7</t>
  </si>
  <si>
    <t>Iš viso skyriuje 5, 
Eur be PVM</t>
  </si>
  <si>
    <t>6.1</t>
  </si>
  <si>
    <t>6.2</t>
  </si>
  <si>
    <t>6.3</t>
  </si>
  <si>
    <t>6.4</t>
  </si>
  <si>
    <t>6.5</t>
  </si>
  <si>
    <t>6.6</t>
  </si>
  <si>
    <t>Iš viso skyriuje 6, 
Eur be PVM</t>
  </si>
  <si>
    <t>7. Vandens pralaidos, kertančios kelią</t>
  </si>
  <si>
    <t>7.1</t>
  </si>
  <si>
    <t>7.2</t>
  </si>
  <si>
    <t>7.3</t>
  </si>
  <si>
    <t>7.4</t>
  </si>
  <si>
    <t>7.5</t>
  </si>
  <si>
    <t>7.6</t>
  </si>
  <si>
    <t>7.7</t>
  </si>
  <si>
    <t>Iš viso skyriuje 7, 
Eur be PVM</t>
  </si>
  <si>
    <t>8. Kelio apstatymas ir saugaus eismo organizavimas (kelio ženklai)</t>
  </si>
  <si>
    <t>8.1</t>
  </si>
  <si>
    <t>8.2</t>
  </si>
  <si>
    <t>8.3</t>
  </si>
  <si>
    <t>Iš viso skyriuje 8, 
Eur be PVM</t>
  </si>
  <si>
    <t>9. Kelio apstatymas ir saugaus eismo organizavimas (horizontalusis ženklinimas)</t>
  </si>
  <si>
    <t>9.1</t>
  </si>
  <si>
    <t>Iš viso skyriuje 9, 
Eur be PVM</t>
  </si>
  <si>
    <t>10. Kelio apstatymas ir saugaus eismo organizavimas (eismo saugumo priemonės)</t>
  </si>
  <si>
    <t>10.1</t>
  </si>
  <si>
    <t>Iš viso skyriuje 10, 
Eur be PVM</t>
  </si>
  <si>
    <t>11.1</t>
  </si>
  <si>
    <t>11.2</t>
  </si>
  <si>
    <t>11.3</t>
  </si>
  <si>
    <t>11.4</t>
  </si>
  <si>
    <t>Iš viso skyriuje 11, 
Eur be PVM</t>
  </si>
  <si>
    <t>12.1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</si>
  <si>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</si>
  <si>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</si>
  <si>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Iš viso skyriuje 12, 
Eur be PVM</t>
  </si>
  <si>
    <t>IŠ VISO ŽINIARAŠTYJE 1, EUR BE PVM</t>
  </si>
  <si>
    <t>1.10</t>
  </si>
  <si>
    <t>1.11</t>
  </si>
  <si>
    <t>1.12</t>
  </si>
  <si>
    <t>1.13</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</si>
  <si>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</si>
  <si>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</si>
  <si>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</si>
  <si>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</si>
  <si>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</si>
  <si>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</si>
  <si>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</si>
  <si>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</si>
  <si>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Valstybinės reikšmės magistralinio kelio A16 Vilnius-Prienai-Marijampolė ruožo nuo 85,669 iki 89,069 km kapitalinins remontas, įrengiant taką</t>
  </si>
  <si>
    <t>Geodezinis trasos nužymėjimas</t>
  </si>
  <si>
    <t>1.14</t>
  </si>
  <si>
    <t>1.15</t>
  </si>
  <si>
    <t>1.16</t>
  </si>
  <si>
    <t>1.17</t>
  </si>
  <si>
    <t>1.18</t>
  </si>
  <si>
    <t>1.19</t>
  </si>
  <si>
    <t>1.20</t>
  </si>
  <si>
    <t>A tipo signalinių stulpelių išardymas neapgadinant</t>
  </si>
  <si>
    <t>Asfaltbetonio dangos frezavimas vid. h=0,10 m</t>
  </si>
  <si>
    <t xml:space="preserve">Žvyro dangos ardymas vid. h=0,15 m </t>
  </si>
  <si>
    <t>Augalinio grunto pašalinimas kai vid. h=0,35 m</t>
  </si>
  <si>
    <t xml:space="preserve">Augalinio grunto sandėliavimas vietoje iki 1 km </t>
  </si>
  <si>
    <t>m</t>
  </si>
  <si>
    <t>vnt.</t>
  </si>
  <si>
    <t>m³</t>
  </si>
  <si>
    <t>3482</t>
  </si>
  <si>
    <t>1</t>
  </si>
  <si>
    <t>5</t>
  </si>
  <si>
    <t>1493</t>
  </si>
  <si>
    <t>6715</t>
  </si>
  <si>
    <t>6</t>
  </si>
  <si>
    <t>2</t>
  </si>
  <si>
    <t>15</t>
  </si>
  <si>
    <t>4</t>
  </si>
  <si>
    <t>Susiekimo dalis (Kelio A16 kapitalinis remontas)</t>
  </si>
  <si>
    <t>DARBŲ KIEKIŲ ŽINIARAŠTIS NR. 1 – SUSISIEKIMO DALIS (KELIO A16 KAPITALINIS REMONTAS)</t>
  </si>
  <si>
    <t>Išardytų betono ir gelžbetonio elementų pakrovimas mechanizuotai į savivarčius ir išvežimas (žiūrėti žiniaraščio priedą dėl išvežimo)</t>
  </si>
  <si>
    <t>t</t>
  </si>
  <si>
    <t>Grunto kasimas</t>
  </si>
  <si>
    <t>Žemės sankasos formavimas (atsivežant naujus gruntus ŽB, ŽG, ŽP, SB, SG, ŽD, ŽM, SD, SM)</t>
  </si>
  <si>
    <t>Žemės sankasos viršaus planiravimas mechanizuotai</t>
  </si>
  <si>
    <t>Žemės sankasos viršaus planiravimas rankiniu būdu</t>
  </si>
  <si>
    <t>Žemės sankasos dugno tankinimas h=0,30m</t>
  </si>
  <si>
    <t>5081</t>
  </si>
  <si>
    <t>10359</t>
  </si>
  <si>
    <t>m²</t>
  </si>
  <si>
    <t>25191</t>
  </si>
  <si>
    <t>1326</t>
  </si>
  <si>
    <t>7955</t>
  </si>
  <si>
    <t>Grunto kasimas ir išvežimas*</t>
  </si>
  <si>
    <t>200,7</t>
  </si>
  <si>
    <t>PP pralaidų d=400 įrengimas</t>
  </si>
  <si>
    <t>Smėlio pagrindo pralaidoms įrengimas</t>
  </si>
  <si>
    <t>10,4</t>
  </si>
  <si>
    <t>Pralaidų užpylimas (ŽB, ŽG, ŽP, SB, SG, ŽD, ŽM, SD, SM)</t>
  </si>
  <si>
    <t>255,2</t>
  </si>
  <si>
    <t>Skaldos sluoksnio įrengimas pagrindui, šlaitų tvirtinimui ir vagos tvirtinimui h=10cm fr. 22/32</t>
  </si>
  <si>
    <t>5,0</t>
  </si>
  <si>
    <t>Betoniniai antgaliai PP d=400 pralaidai</t>
  </si>
  <si>
    <t>20</t>
  </si>
  <si>
    <t>Filtruojanti neaustinė geotekstilė, 200 g/m2</t>
  </si>
  <si>
    <t>409,5</t>
  </si>
  <si>
    <t>Kelio ženklų metalinių 76,1 mm skersmens (sienelės storis 2,9 mm, h=4,00) atramų įrengimas</t>
  </si>
  <si>
    <t>Kelio ženklų skydų plotas</t>
  </si>
  <si>
    <t>Kelio ženklų skydų montavimas prie vienstiebių atramų</t>
  </si>
  <si>
    <t>Horizontalusis ženklinimas polimerais</t>
  </si>
  <si>
    <t>10.2</t>
  </si>
  <si>
    <t>Pėsčiųjų tvorelės įrengimas</t>
  </si>
  <si>
    <t xml:space="preserve">Esamų išardytų A tipo signalinių stulpelių įrengimas </t>
  </si>
  <si>
    <t>Metaliniai raudonos/geltonos spalvos stulepeliai eismo srautams atskirti</t>
  </si>
  <si>
    <t>4.6</t>
  </si>
  <si>
    <t>4.7</t>
  </si>
  <si>
    <t>4.8</t>
  </si>
  <si>
    <t>4.9</t>
  </si>
  <si>
    <t>4.10</t>
  </si>
  <si>
    <t>4.11</t>
  </si>
  <si>
    <t>4.12</t>
  </si>
  <si>
    <t xml:space="preserve">Šalčiui nejautraus medžiagų sluoksnio įrengimas, h min =0,27 m </t>
  </si>
  <si>
    <t xml:space="preserve">Šalčiui nejautraus medžiagų sluoksnio įrengimas, h min =0,19 m </t>
  </si>
  <si>
    <t>Skaldos pagrindo sluoksnio iš nesurišto mineralinių medžiagų mišinio įrengimas fr. 0/45 h=0,15 m</t>
  </si>
  <si>
    <t xml:space="preserve">Skaldos pagrindo sluoksnio iš nesurišto mineralinių medžiagų mišinio įrengimas fr. 0/45 h=0,20 m </t>
  </si>
  <si>
    <t>Asfaltbetonio sluoksnio įrengimas iš mišinio AC16PD, h=0,08 m</t>
  </si>
  <si>
    <t>8800</t>
  </si>
  <si>
    <t xml:space="preserve">Betoninių trinkelių 200x100x80 dangos įrengimas </t>
  </si>
  <si>
    <t>60</t>
  </si>
  <si>
    <t>Asfaltbetonio frezavimas taktilinės dangos įrengimui, h=0,08 m</t>
  </si>
  <si>
    <t>38</t>
  </si>
  <si>
    <t>Betoninių geltonos spalvos su burbulais trinkelių įrengimas 200x100x80</t>
  </si>
  <si>
    <t>30</t>
  </si>
  <si>
    <t>Betoninių geltonos spalvos su lygiagrečiomis juost. trinkelių įrengimas 200x100x80</t>
  </si>
  <si>
    <t>8</t>
  </si>
  <si>
    <t>Išlyginamasis sluoksnis iš skaldos atsijų 0/5  h=0,03 m</t>
  </si>
  <si>
    <t>Betoninių vejos bordiūrų 1000x80x200 įrengimas ant betono pagrindo</t>
  </si>
  <si>
    <t>7205</t>
  </si>
  <si>
    <t>Drenuojančio grunto įrengimas (atsivežant naujus gruntus ŽB, ŽG, ŽP, SB, SG, SP, ŽD, ŽM, SD, SM)</t>
  </si>
  <si>
    <t>525</t>
  </si>
  <si>
    <t>5.8</t>
  </si>
  <si>
    <t>5.9</t>
  </si>
  <si>
    <t>Apsauginio šalčiui atsparaus sluoksnio įrengimas kf≥1,5×10-5 m/s, h min =0,49 m (nuovažose)</t>
  </si>
  <si>
    <t>Skaldos pagrindo sluoksnio iš nesurišto mineralinių medžiagų mišinio įrengimas fr. 0/45 h=0,20 m (nuovažose)</t>
  </si>
  <si>
    <t>Asfaltbetonio sluoksnio įrengimas iš mišinio AC16PD, h=0,06 m (nuovažose)</t>
  </si>
  <si>
    <t>723</t>
  </si>
  <si>
    <t>Kelkraščių įrengimas h= 0,10 m (apželdinti kelkraščiai); Skaldos pagrindas fr. 11/16  85%  Augalinis gruntas 15% kelkraščiams</t>
  </si>
  <si>
    <t>631</t>
  </si>
  <si>
    <t>Betoninių bordiūrų 1000x150x300 įrengimas ant betono pagrindo</t>
  </si>
  <si>
    <t>9</t>
  </si>
  <si>
    <t>Sandūrų prie bordiūrų izoliavimas sandariklio juostomis</t>
  </si>
  <si>
    <t>Asfalto armavimo tinklo sujungimuose su esamu asfaltu įrengimas</t>
  </si>
  <si>
    <t>139</t>
  </si>
  <si>
    <t>Išilginių ir skersinių siūlių sandarinimas polimerais modifikuota bitumo juosta</t>
  </si>
  <si>
    <t>167</t>
  </si>
  <si>
    <t>Dangų suvedimas nuovažose/sankryžose pažvyruojant fr. 0/32</t>
  </si>
  <si>
    <t>11</t>
  </si>
  <si>
    <t>11. Kiti darbai</t>
  </si>
  <si>
    <t>12. Baigaimieji darbai</t>
  </si>
  <si>
    <t>Šlaitų stiprinimas priešerozinių dembliu</t>
  </si>
  <si>
    <t>291</t>
  </si>
  <si>
    <t>Augalinio sluoksnio ir vejos įrengimas h=0,10 m</t>
  </si>
  <si>
    <t>Suoliukų įrengimas</t>
  </si>
  <si>
    <t>Šiukšliadėžių įrengimas</t>
  </si>
  <si>
    <t>2973</t>
  </si>
  <si>
    <t>12</t>
  </si>
  <si>
    <t>DARBŲ KIEKIŲ ŽINIARAŠTIS NR. 1 – SUSISIEKIMO DALIS (SUVEDIMAS SU PAVASARIO G.)</t>
  </si>
  <si>
    <t>25</t>
  </si>
  <si>
    <t>62</t>
  </si>
  <si>
    <t>3</t>
  </si>
  <si>
    <t>65</t>
  </si>
  <si>
    <t>45</t>
  </si>
  <si>
    <t>37</t>
  </si>
  <si>
    <t>2,5</t>
  </si>
  <si>
    <t>7</t>
  </si>
  <si>
    <t>0,5</t>
  </si>
  <si>
    <t>Iš viso skyriuje 3, Eur be PVM</t>
  </si>
  <si>
    <t xml:space="preserve">4. Tako dangos konstrukcija 
</t>
  </si>
  <si>
    <t xml:space="preserve">3. Tako dangos konstrukcija 
</t>
  </si>
  <si>
    <t>5. Baigaimieji darbai</t>
  </si>
  <si>
    <t>4. Vieno lygio sankryžos ir nuovažos</t>
  </si>
  <si>
    <t>Susiekimo dalis (Suvedimas su Pavasario g.)</t>
  </si>
  <si>
    <t>Susiekimo dalis (Suvedimas su Beržų g.)</t>
  </si>
  <si>
    <t>3. Vandens nuvedimas</t>
  </si>
  <si>
    <t>Savitakinio nuotakyno iš PP movinių vamzdžių DN 200 mm, su visomis reikalingomis jungtimis bei atramomis tiekimas, montavimas žemėje, pajungimas į šulinius, išbandymas ir pridavimas užsakovui</t>
  </si>
  <si>
    <t>19,60</t>
  </si>
  <si>
    <t>Naujų plastikinių d315 mm surinkimo šulinėlių, 1,20 – 1,50 m gylio, su visomis reikalingomis jungtimis (teleskopiniais adapteriais, betoniniais atraminiais žiedais, kinetėmis ir kt.) bei atramomis tiekimas, sumontavimas, išbandymas ir pridavimas užsakovui</t>
  </si>
  <si>
    <t>Apvalios ketinės grotelės lietaus surinkimo d315 mm šuliniams  su visomis reikalingomis jungtimis (teleskopiniu vamzdžiu, guminiu sandarinimo žiedu ir kt.), D400 apkrovos.  Tiekimas, sumontavimas, išbandymas, pridavimas užsakovui</t>
  </si>
  <si>
    <t>Lietaus nuotekų tinklų TV diagnostika ir praplovimas be dezinfikavimo</t>
  </si>
  <si>
    <t>19,6</t>
  </si>
  <si>
    <t>Lietaus nuotekų tinklų hidraulinis bandymas</t>
  </si>
  <si>
    <t>Lietaus nuotekų tinklų DN200 mm išleistuvas</t>
  </si>
  <si>
    <t xml:space="preserve">Smėlis vamzdžių pagrindui </t>
  </si>
  <si>
    <t>Smėlis pirminiam užpylimui, įskaitant sutankinimą</t>
  </si>
  <si>
    <t>Mechanizuotas tranšėjų iki 3,00 m gylio kasimas ir iškasto grunto laikinas sandėliavimas, bei galutinis tranšėjos užpylimas</t>
  </si>
  <si>
    <t>55</t>
  </si>
  <si>
    <t>Tranšėjų sienų išramstymas</t>
  </si>
  <si>
    <t>80</t>
  </si>
  <si>
    <t>3.8</t>
  </si>
  <si>
    <t>3.9</t>
  </si>
  <si>
    <t>3.10</t>
  </si>
  <si>
    <t>3.11</t>
  </si>
  <si>
    <t>Iš viso skyruje 4, Eur be PVM</t>
  </si>
  <si>
    <t xml:space="preserve">4. Tako dangos konstrukcija </t>
  </si>
  <si>
    <t>6. Ryšių tinklai</t>
  </si>
  <si>
    <t xml:space="preserve">Sudedamas vamzdis PVC D110x100x3000mm </t>
  </si>
  <si>
    <t>RKŠ 2-5 pusinis šulinio korpusas, viršutinė dalis</t>
  </si>
  <si>
    <t>RKŠ 2-6 pusinis šulinio korpusas, apatinė dalis</t>
  </si>
  <si>
    <t>Lengvo tipo liuko komplektas MTT-L</t>
  </si>
  <si>
    <t>G/b paaukštinimo žiedas</t>
  </si>
  <si>
    <t>Smulkios medžiagos</t>
  </si>
  <si>
    <t>Grunto 1-2 kategorijos kasimas ir užkasimas rankiniu būdu, kai tranšėjos plotis iki 0,4 m</t>
  </si>
  <si>
    <t>Sudedamųjų kabelių apsaugos vamzdžių paklojimas paruoštoje tranšėjoje</t>
  </si>
  <si>
    <t>Surenkamų tipinių RKŠ-2 g/b šulinių įrengimas, kasant gruntą rankiniu būdu</t>
  </si>
  <si>
    <t>G/b įspėjamojo stulpelio demontavimas/statymas</t>
  </si>
  <si>
    <t xml:space="preserve">Požeminių komunikacijų išpildomoji geodezinė nuotrauka </t>
  </si>
  <si>
    <t>RKKS šulinio kortelė</t>
  </si>
  <si>
    <t>6.7</t>
  </si>
  <si>
    <t>6.8</t>
  </si>
  <si>
    <t>6.9</t>
  </si>
  <si>
    <t>6.10</t>
  </si>
  <si>
    <t>6.11</t>
  </si>
  <si>
    <t>6.12</t>
  </si>
  <si>
    <t>6,7</t>
  </si>
  <si>
    <t>22</t>
  </si>
  <si>
    <t>18</t>
  </si>
  <si>
    <t>Betoninių d400 pralaidų ardymas</t>
  </si>
  <si>
    <t>Betoninių d600 pralaidų ardymas</t>
  </si>
  <si>
    <t>Iškasto grunto išvežimas (žiūrėti žiniaraščio priedą dėl išvežimo)</t>
  </si>
  <si>
    <t>Trupinto asfalto išvežimas (žiūrėti žiniaraščio priedą dėl išvežimo)</t>
  </si>
  <si>
    <t>Perteklinio grunto išvežimas (žiūrėti žiniaraščio priedą dėl išvežimo)</t>
  </si>
  <si>
    <t>Augalinio grunto išvežimas (žiūrėti žiniaraščio priedą dėl išvežimo)</t>
  </si>
  <si>
    <t>297</t>
  </si>
  <si>
    <t>972</t>
  </si>
  <si>
    <t>146</t>
  </si>
  <si>
    <t>23450</t>
  </si>
  <si>
    <t>75</t>
  </si>
  <si>
    <t>10</t>
  </si>
  <si>
    <t>14930</t>
  </si>
  <si>
    <t>844</t>
  </si>
  <si>
    <t>287</t>
  </si>
  <si>
    <t>3,0</t>
  </si>
  <si>
    <t>1760</t>
  </si>
  <si>
    <t>1.21</t>
  </si>
  <si>
    <t>Vienstiebių kelio ženklų atramų (kartu su skydais) išardymas ir išvežimas (žiūrėti žiniaraščio priedą dėl išvežimo)</t>
  </si>
  <si>
    <t>14</t>
  </si>
  <si>
    <t xml:space="preserve">3. Tako dangos konstrukcija </t>
  </si>
  <si>
    <t>0,1</t>
  </si>
  <si>
    <t>8. Baigaimieji darbai</t>
  </si>
  <si>
    <t>7. Kiti darbai</t>
  </si>
  <si>
    <t>6. Kelio apstatymas ir saugaus eismo organizavimas (eismo saugumo priemonės)</t>
  </si>
  <si>
    <t>5. Kelio apstatymas ir saugaus eismo organizavimas (kelio ženklai)</t>
  </si>
  <si>
    <t>1,25</t>
  </si>
  <si>
    <t>23</t>
  </si>
  <si>
    <t>0,65</t>
  </si>
  <si>
    <t>0,25</t>
  </si>
  <si>
    <t>Išrautų medžių kelmų pakrovimas į autosavivarčius ir išvežimas rangovo pasirinktu atstumu utilizavimui</t>
  </si>
  <si>
    <t>1.22</t>
  </si>
  <si>
    <t xml:space="preserve">Minkštų veislių medžių 12-16 cm skersmens pašalinimas su kelmais </t>
  </si>
  <si>
    <t>Minkštų veislių medžių 25-32 cm skersmens pašalinimas su kelmais</t>
  </si>
  <si>
    <t>Kietų veislių medžių virš 12-16 cm skersmens pašalinimas su kelmais</t>
  </si>
  <si>
    <t>Kietų veislių medžių virš 17-24 cm skersmens pašalinimas su kelmais</t>
  </si>
  <si>
    <t>Kietų veislių medžių virš 25-32 cm skersmens pašalinimas su kelmais</t>
  </si>
  <si>
    <t>Kietų veislių medžių virš 32 cm skersmens pašalinimas su kelmais</t>
  </si>
  <si>
    <t>32</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</si>
  <si>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(32 vnt.)</t>
  </si>
  <si>
    <r>
      <t xml:space="preserve">Vykdant valstybinės reikšmės kelių rekonstravimo/remonto darbus susidarančios medžiagos, kurios nenaudojamos projekte ir kurios gali būti panaudotos pakartotinai, turi būti gabenamos į užsakovo – AB Lietuvos automobilių kelių direkcijos (toliau – Kelių direkcija) nurodytą sandėliavimo vietą – </t>
    </r>
    <r>
      <rPr>
        <b/>
        <sz val="10"/>
        <rFont val="Times New Roman"/>
        <family val="1"/>
        <charset val="186"/>
      </rPr>
      <t xml:space="preserve"> Marijampolės kelių tarnybos bazę Gamyklų g. 12, Marjampolė.</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</si>
  <si>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DARBŲ KIEKIŲ ŽINIARAŠTIS NR. 1 – SUSISIEKIMO DALIS (SUVEDIMAS SU BERŽŲ G.)</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</si>
  <si>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žiniarašytyje utilizavimo išlaidos vertinamos su pliuso ženklu. Jei mediena nėra menkavertė ir gali būti parduota,  žiniaraštyje tai vertinama su minuso ženklu. Medienos būklę ir kainą vertinasi pats rangovas savarankiškai savo rizika.</t>
    </r>
  </si>
  <si>
    <t>11 priedas</t>
  </si>
  <si>
    <t xml:space="preserve">                                                           Žiniaraščio priedas dėl išvežimo</t>
  </si>
  <si>
    <t>Grįžtamosios medžiagos (nufrezuotas asfaltas), įkainis ≥ 5,99 Eur/t (be to, žiniaraštyje įkaiinis ir kaina įrašoma su minuso ženklu, atitinkamai mažėja pasiūlymo kaina. Šios medžiagos atiteks rangovui)</t>
  </si>
  <si>
    <t>Trupinto asfalto išvežimas)</t>
  </si>
  <si>
    <t>Žvyro dangos išvežimas (žiūrėti žiniaraščio priedą dėl išvežimo;  be to, žiniaraštyje įkainis ir kaina įrašoma su minuso ženklu, atitinkamai mažėja pasiūlymo kaina. Šios medžiagos atiteks rangovui)</t>
  </si>
  <si>
    <t>Darbų kiekių žiniaraščiai ir jų santrauka negali būti konfidencialūs.</t>
  </si>
  <si>
    <t>Grįžtamosios medžiagos (nufrezuotas asfaltas), įkainis ≥ 5,99 Eur/t (be to, žiniaraštyje įkainis ir kaina įrašoma su minuso ženklu, atitinkamai mažėja pasiūlymo kaina. Šios medžiagos atiteks rangovui)</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</si>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</sst>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8"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0"/>
      <name val="Arial"/>
      <family val="2"/>
      <charset val="186"/>
    </font>
    <font>
      <sz val="11"/>
      <color rgb="FF000000"/>
      <name val="Times New Roman"/>
      <family val="1"/>
      <charset val="186"/>
    </font>
    <font>
      <b/>
      <sz val="16"/>
      <color theme="1"/>
      <name val="Times New Roman"/>
      <family val="1"/>
      <charset val="186"/>
    </font>
    <font>
      <sz val="12"/>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4" fillId="0" borderId="0"/>
  </cellStyleXfs>
  <cellXfs count="177">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164" fontId="5" fillId="4" borderId="2" xfId="0" applyNumberFormat="1" applyFont="1" applyFill="1" applyBorder="1" applyAlignment="1" applyProtection="1">
      <alignment horizontal="center" vertical="center"/>
      <protection locked="0"/>
    </xf>
    <xf numFmtId="164" fontId="5" fillId="4" borderId="5" xfId="0" applyNumberFormat="1" applyFont="1" applyFill="1" applyBorder="1" applyAlignment="1" applyProtection="1">
      <alignment horizontal="center" vertical="center"/>
      <protection locked="0"/>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9" fillId="0" borderId="10" xfId="0" applyNumberFormat="1" applyFont="1" applyBorder="1" applyAlignment="1">
      <alignment horizontal="center" vertical="center" wrapText="1"/>
    </xf>
    <xf numFmtId="49" fontId="5" fillId="0" borderId="10" xfId="0" applyNumberFormat="1" applyFont="1" applyBorder="1" applyAlignment="1">
      <alignment horizontal="left" vertical="center" wrapText="1"/>
    </xf>
    <xf numFmtId="4" fontId="4" fillId="4" borderId="10" xfId="4" applyNumberFormat="1" applyFont="1" applyFill="1" applyBorder="1" applyAlignment="1" applyProtection="1">
      <alignment horizontal="center" vertical="center" wrapText="1"/>
      <protection locked="0"/>
    </xf>
    <xf numFmtId="4" fontId="5" fillId="0" borderId="11" xfId="0" applyNumberFormat="1" applyFont="1" applyBorder="1" applyAlignment="1">
      <alignment horizontal="center" vertical="center" wrapText="1"/>
    </xf>
    <xf numFmtId="49" fontId="9" fillId="0" borderId="10" xfId="4" applyNumberFormat="1" applyFont="1" applyBorder="1" applyAlignment="1">
      <alignment horizontal="center" vertical="center" wrapText="1"/>
    </xf>
    <xf numFmtId="0" fontId="5" fillId="0" borderId="10" xfId="4" applyFont="1" applyBorder="1" applyAlignment="1">
      <alignment horizontal="left" vertical="center" wrapText="1"/>
    </xf>
    <xf numFmtId="0" fontId="5" fillId="0" borderId="10" xfId="0" applyFont="1" applyBorder="1" applyAlignment="1">
      <alignment horizontal="center" vertical="center" wrapText="1"/>
    </xf>
    <xf numFmtId="4" fontId="5" fillId="4" borderId="10" xfId="4" applyNumberFormat="1" applyFont="1" applyFill="1" applyBorder="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2" xfId="3" applyFont="1" applyBorder="1" applyAlignment="1">
      <alignment horizontal="center" vertical="center" wrapText="1"/>
    </xf>
    <xf numFmtId="4" fontId="4" fillId="0" borderId="11" xfId="3"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2" fontId="5" fillId="0" borderId="10" xfId="0" applyNumberFormat="1" applyFont="1" applyBorder="1" applyAlignment="1">
      <alignment horizontal="center" vertical="center"/>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4" fontId="4" fillId="4" borderId="15" xfId="3" applyNumberFormat="1" applyFont="1" applyFill="1" applyBorder="1" applyAlignment="1" applyProtection="1">
      <alignment horizontal="center" vertical="center" wrapText="1"/>
      <protection locked="0"/>
    </xf>
    <xf numFmtId="4" fontId="5" fillId="0" borderId="16"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7" xfId="0" applyFont="1" applyBorder="1" applyAlignment="1">
      <alignment horizontal="center" vertical="center"/>
    </xf>
    <xf numFmtId="49" fontId="5" fillId="0" borderId="17" xfId="0" applyNumberFormat="1" applyFont="1" applyBorder="1" applyAlignment="1">
      <alignment horizontal="left" vertical="center" wrapText="1"/>
    </xf>
    <xf numFmtId="49" fontId="5" fillId="0" borderId="17"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1" xfId="4" applyNumberFormat="1" applyFont="1" applyBorder="1" applyAlignment="1">
      <alignment horizontal="left" vertical="center" wrapText="1"/>
    </xf>
    <xf numFmtId="49" fontId="9" fillId="0" borderId="17" xfId="0"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xf>
    <xf numFmtId="49" fontId="9" fillId="0" borderId="19" xfId="0" applyNumberFormat="1" applyFont="1" applyBorder="1" applyAlignment="1">
      <alignment horizontal="center" vertical="center" wrapText="1"/>
    </xf>
    <xf numFmtId="4" fontId="4" fillId="4" borderId="19" xfId="4" applyNumberFormat="1" applyFont="1" applyFill="1" applyBorder="1" applyAlignment="1" applyProtection="1">
      <alignment horizontal="center" vertical="center" wrapText="1"/>
      <protection locked="0"/>
    </xf>
    <xf numFmtId="49" fontId="9" fillId="0" borderId="18" xfId="0" applyNumberFormat="1" applyFont="1" applyBorder="1" applyAlignment="1">
      <alignment horizontal="center" vertical="center" wrapText="1"/>
    </xf>
    <xf numFmtId="4" fontId="5" fillId="0" borderId="21" xfId="0" applyNumberFormat="1" applyFont="1" applyBorder="1" applyAlignment="1">
      <alignment horizontal="center" vertical="center" wrapText="1"/>
    </xf>
    <xf numFmtId="4" fontId="10" fillId="0" borderId="20" xfId="0" applyNumberFormat="1" applyFont="1" applyBorder="1" applyAlignment="1" applyProtection="1">
      <alignment horizontal="center" vertical="center"/>
      <protection locked="0"/>
    </xf>
    <xf numFmtId="4" fontId="4" fillId="0" borderId="0" xfId="0" applyNumberFormat="1" applyFont="1" applyAlignment="1" applyProtection="1">
      <alignment horizontal="center" vertical="center" wrapText="1"/>
      <protection locked="0"/>
    </xf>
    <xf numFmtId="4" fontId="10" fillId="0" borderId="24" xfId="0" applyNumberFormat="1" applyFont="1" applyBorder="1" applyAlignment="1" applyProtection="1">
      <alignment horizontal="center" vertical="center"/>
      <protection locked="0"/>
    </xf>
    <xf numFmtId="4" fontId="4" fillId="4" borderId="15" xfId="4" applyNumberFormat="1" applyFont="1" applyFill="1" applyBorder="1" applyAlignment="1" applyProtection="1">
      <alignment horizontal="center" vertical="center" wrapText="1"/>
      <protection locked="0"/>
    </xf>
    <xf numFmtId="49" fontId="9" fillId="0" borderId="26"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27" xfId="0" applyFont="1" applyBorder="1" applyAlignment="1">
      <alignment horizontal="center" vertical="center"/>
    </xf>
    <xf numFmtId="0" fontId="5" fillId="0" borderId="0" xfId="0" applyFont="1" applyAlignment="1">
      <alignment horizontal="center" vertical="center"/>
    </xf>
    <xf numFmtId="49" fontId="5" fillId="0" borderId="17" xfId="0" applyNumberFormat="1" applyFont="1" applyBorder="1" applyAlignment="1">
      <alignment horizontal="left" vertical="top" wrapText="1"/>
    </xf>
    <xf numFmtId="0" fontId="5" fillId="0" borderId="17" xfId="0" applyFont="1" applyBorder="1" applyAlignment="1">
      <alignment horizontal="center" vertical="center" wrapText="1"/>
    </xf>
    <xf numFmtId="4" fontId="5" fillId="0" borderId="17" xfId="0" applyNumberFormat="1" applyFont="1" applyBorder="1" applyAlignment="1">
      <alignment horizontal="center" vertical="center"/>
    </xf>
    <xf numFmtId="49" fontId="5" fillId="0" borderId="5" xfId="4" applyNumberFormat="1" applyFont="1" applyBorder="1" applyAlignment="1">
      <alignment horizontal="left" vertical="center" wrapText="1"/>
    </xf>
    <xf numFmtId="0" fontId="5" fillId="0" borderId="5" xfId="0" applyFont="1" applyBorder="1" applyAlignment="1">
      <alignment horizontal="center" vertical="center"/>
    </xf>
    <xf numFmtId="49" fontId="5" fillId="0" borderId="23" xfId="0" applyNumberFormat="1" applyFont="1" applyBorder="1" applyAlignment="1">
      <alignment horizontal="left" vertical="center" wrapText="1"/>
    </xf>
    <xf numFmtId="49" fontId="5" fillId="0" borderId="17" xfId="4" applyNumberFormat="1" applyFont="1" applyBorder="1" applyAlignment="1">
      <alignment horizontal="left" vertical="center" wrapText="1"/>
    </xf>
    <xf numFmtId="49" fontId="5" fillId="0" borderId="17" xfId="0" applyNumberFormat="1" applyFont="1" applyBorder="1" applyAlignment="1">
      <alignment horizontal="center" vertical="center" wrapText="1"/>
    </xf>
    <xf numFmtId="0" fontId="7" fillId="0" borderId="1" xfId="0" applyFont="1" applyBorder="1" applyAlignment="1" applyProtection="1">
      <alignment vertical="center" wrapText="1"/>
      <protection locked="0"/>
    </xf>
    <xf numFmtId="4" fontId="4" fillId="4" borderId="17" xfId="4" applyNumberFormat="1" applyFont="1" applyFill="1" applyBorder="1" applyAlignment="1" applyProtection="1">
      <alignment horizontal="center" vertical="center" wrapText="1"/>
      <protection locked="0"/>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0" fontId="6" fillId="0" borderId="0" xfId="0" applyFont="1" applyAlignment="1">
      <alignment vertical="center" wrapText="1"/>
    </xf>
    <xf numFmtId="4" fontId="5" fillId="0" borderId="28"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7" fillId="0" borderId="17" xfId="0" applyNumberFormat="1" applyFont="1" applyBorder="1" applyAlignment="1">
      <alignment horizontal="center" vertical="center"/>
    </xf>
    <xf numFmtId="0" fontId="10" fillId="0" borderId="22" xfId="0" applyFont="1" applyBorder="1" applyAlignment="1" applyProtection="1">
      <alignment horizontal="center" vertical="center" wrapText="1"/>
      <protection locked="0"/>
    </xf>
    <xf numFmtId="164" fontId="5" fillId="4" borderId="17" xfId="0" applyNumberFormat="1" applyFont="1" applyFill="1" applyBorder="1" applyAlignment="1" applyProtection="1">
      <alignment horizontal="center" vertical="center"/>
      <protection locked="0"/>
    </xf>
    <xf numFmtId="0" fontId="5" fillId="0" borderId="30" xfId="0" applyFont="1" applyBorder="1" applyAlignment="1">
      <alignment horizontal="center" vertical="center"/>
    </xf>
    <xf numFmtId="49" fontId="9" fillId="0" borderId="31"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33" xfId="0" applyNumberFormat="1" applyFont="1" applyBorder="1" applyAlignment="1">
      <alignment horizontal="center" vertical="center" wrapText="1"/>
    </xf>
    <xf numFmtId="0" fontId="6" fillId="0" borderId="34" xfId="0" applyFont="1" applyBorder="1" applyAlignment="1" applyProtection="1">
      <alignment horizontal="center" vertical="center" wrapText="1"/>
      <protection locked="0"/>
    </xf>
    <xf numFmtId="0" fontId="5" fillId="0" borderId="1" xfId="0" applyFont="1" applyBorder="1" applyAlignment="1">
      <alignment horizontal="center" vertical="top" wrapText="1"/>
    </xf>
    <xf numFmtId="0" fontId="5" fillId="0" borderId="1" xfId="0" applyFont="1" applyBorder="1" applyAlignment="1">
      <alignment horizontal="center" wrapText="1"/>
    </xf>
    <xf numFmtId="0" fontId="17" fillId="0" borderId="1" xfId="0" applyFont="1" applyBorder="1" applyAlignment="1">
      <alignment horizontal="center" vertical="top" wrapText="1"/>
    </xf>
    <xf numFmtId="0" fontId="17" fillId="0" borderId="1" xfId="0" applyFont="1" applyBorder="1" applyAlignment="1">
      <alignment horizontal="center" vertical="center" wrapText="1"/>
    </xf>
    <xf numFmtId="0" fontId="17" fillId="0" borderId="25" xfId="0" applyFont="1" applyBorder="1" applyAlignment="1">
      <alignment horizontal="center" wrapText="1"/>
    </xf>
    <xf numFmtId="0" fontId="17" fillId="0" borderId="17" xfId="0" applyFont="1" applyBorder="1" applyAlignment="1">
      <alignment horizontal="center" vertical="center" wrapText="1"/>
    </xf>
    <xf numFmtId="0" fontId="17" fillId="0" borderId="23" xfId="0" applyFont="1" applyBorder="1" applyAlignment="1">
      <alignment horizontal="center" wrapText="1"/>
    </xf>
    <xf numFmtId="0" fontId="17" fillId="0" borderId="23" xfId="0" applyFont="1" applyBorder="1" applyAlignment="1">
      <alignment horizontal="center" vertical="top" wrapText="1"/>
    </xf>
    <xf numFmtId="0" fontId="17" fillId="0" borderId="29" xfId="0" applyFont="1" applyBorder="1" applyAlignment="1">
      <alignment horizontal="center" wrapText="1"/>
    </xf>
    <xf numFmtId="0" fontId="17" fillId="0" borderId="5" xfId="0" applyFont="1" applyBorder="1" applyAlignment="1">
      <alignment horizontal="center" vertical="center" wrapText="1"/>
    </xf>
    <xf numFmtId="0" fontId="5" fillId="0" borderId="17" xfId="0" applyFont="1" applyBorder="1" applyAlignment="1">
      <alignment horizontal="center" vertical="top" wrapText="1"/>
    </xf>
    <xf numFmtId="49" fontId="5" fillId="0" borderId="5" xfId="0" applyNumberFormat="1" applyFont="1" applyBorder="1" applyAlignment="1">
      <alignment vertical="center" wrapText="1"/>
    </xf>
    <xf numFmtId="49" fontId="5" fillId="0" borderId="17"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vertical="center" wrapText="1"/>
    </xf>
    <xf numFmtId="0" fontId="5" fillId="0" borderId="25" xfId="0" applyFont="1" applyBorder="1" applyAlignment="1">
      <alignment vertical="center" wrapText="1"/>
    </xf>
    <xf numFmtId="0" fontId="5" fillId="0" borderId="23" xfId="0" applyFont="1" applyBorder="1" applyAlignment="1">
      <alignment vertical="center" wrapText="1"/>
    </xf>
    <xf numFmtId="0" fontId="5" fillId="0" borderId="5" xfId="0" applyFont="1" applyBorder="1" applyAlignment="1">
      <alignment vertical="center" wrapText="1"/>
    </xf>
    <xf numFmtId="49" fontId="7" fillId="0" borderId="17" xfId="0" applyNumberFormat="1" applyFont="1" applyBorder="1" applyAlignment="1">
      <alignment horizontal="left" vertical="center" wrapText="1"/>
    </xf>
    <xf numFmtId="4" fontId="4" fillId="0" borderId="1" xfId="3" applyNumberFormat="1" applyFont="1" applyBorder="1" applyAlignment="1" applyProtection="1">
      <alignment horizontal="center" vertical="center" wrapText="1"/>
      <protection locked="0"/>
    </xf>
    <xf numFmtId="4" fontId="4" fillId="0" borderId="15" xfId="3" applyNumberFormat="1" applyFont="1" applyBorder="1" applyAlignment="1" applyProtection="1">
      <alignment horizontal="center" vertical="center" wrapText="1"/>
      <protection locked="0"/>
    </xf>
    <xf numFmtId="49" fontId="5" fillId="0" borderId="5" xfId="0" applyNumberFormat="1" applyFont="1" applyBorder="1" applyAlignment="1">
      <alignment horizontal="left" vertical="top" wrapText="1"/>
    </xf>
    <xf numFmtId="0" fontId="5" fillId="0" borderId="5" xfId="0" applyFont="1" applyBorder="1" applyAlignment="1">
      <alignment horizontal="center" vertical="center" wrapText="1"/>
    </xf>
    <xf numFmtId="49" fontId="5" fillId="0" borderId="30" xfId="0" applyNumberFormat="1" applyFont="1" applyBorder="1" applyAlignment="1">
      <alignment horizontal="center" vertical="center"/>
    </xf>
    <xf numFmtId="0" fontId="7" fillId="0" borderId="5" xfId="0" applyFont="1" applyBorder="1" applyAlignment="1" applyProtection="1">
      <alignment vertical="center" wrapText="1"/>
      <protection locked="0"/>
    </xf>
    <xf numFmtId="0" fontId="5" fillId="0" borderId="35" xfId="0" applyFont="1" applyBorder="1" applyAlignment="1">
      <alignment horizontal="center" vertical="center" wrapText="1"/>
    </xf>
    <xf numFmtId="49" fontId="7" fillId="0" borderId="5" xfId="0" applyNumberFormat="1" applyFont="1" applyBorder="1" applyAlignment="1">
      <alignment horizontal="center" vertical="center"/>
    </xf>
    <xf numFmtId="4" fontId="4" fillId="0" borderId="36" xfId="0" applyNumberFormat="1"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4" fontId="4" fillId="0" borderId="37" xfId="0" applyNumberFormat="1" applyFont="1" applyBorder="1" applyAlignment="1" applyProtection="1">
      <alignment horizontal="center" vertical="center" wrapText="1"/>
      <protection locked="0"/>
    </xf>
    <xf numFmtId="0" fontId="2" fillId="0" borderId="39" xfId="2" applyFont="1" applyBorder="1" applyAlignment="1" applyProtection="1">
      <alignment horizontal="center" vertical="center" wrapText="1"/>
    </xf>
    <xf numFmtId="49" fontId="9" fillId="0" borderId="39"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9" xfId="4" applyNumberFormat="1" applyFont="1" applyBorder="1" applyAlignment="1">
      <alignment horizontal="center" vertical="center" wrapText="1"/>
    </xf>
    <xf numFmtId="0" fontId="6" fillId="0" borderId="37"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49" fontId="9" fillId="0" borderId="14" xfId="0" applyNumberFormat="1" applyFont="1" applyBorder="1" applyAlignment="1">
      <alignment horizontal="center" vertical="center" wrapText="1"/>
    </xf>
    <xf numFmtId="0" fontId="5" fillId="0" borderId="1" xfId="0" applyFont="1" applyBorder="1" applyAlignment="1">
      <alignment horizontal="left" vertical="center" wrapText="1"/>
    </xf>
    <xf numFmtId="0" fontId="15" fillId="0" borderId="1" xfId="0" applyFont="1" applyBorder="1" applyAlignment="1">
      <alignment horizontal="center" vertical="center"/>
    </xf>
    <xf numFmtId="1" fontId="5" fillId="0" borderId="1" xfId="0" applyNumberFormat="1" applyFont="1" applyBorder="1" applyAlignment="1">
      <alignment horizontal="center" vertical="center"/>
    </xf>
    <xf numFmtId="49" fontId="7" fillId="0" borderId="17"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1" fontId="5" fillId="0" borderId="5" xfId="0" applyNumberFormat="1" applyFont="1" applyBorder="1" applyAlignment="1">
      <alignment horizontal="center" vertical="center"/>
    </xf>
    <xf numFmtId="1" fontId="5" fillId="0" borderId="10" xfId="0" applyNumberFormat="1" applyFont="1" applyBorder="1" applyAlignment="1">
      <alignment horizontal="center" vertical="center"/>
    </xf>
    <xf numFmtId="3" fontId="5" fillId="0" borderId="17" xfId="0" applyNumberFormat="1" applyFont="1" applyBorder="1" applyAlignment="1">
      <alignment horizontal="center" vertical="center"/>
    </xf>
    <xf numFmtId="0" fontId="16" fillId="2" borderId="0" xfId="1" applyFont="1" applyFill="1" applyAlignment="1" applyProtection="1">
      <alignment horizontal="center" vertical="center" wrapText="1"/>
    </xf>
    <xf numFmtId="0" fontId="2" fillId="3" borderId="3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0" fillId="0" borderId="0" xfId="0" applyAlignment="1">
      <alignment vertical="center"/>
    </xf>
    <xf numFmtId="0" fontId="12"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xf numFmtId="0" fontId="12" fillId="0" borderId="0" xfId="0" applyFont="1"/>
    <xf numFmtId="0" fontId="0" fillId="0" borderId="0" xfId="0"/>
  </cellXfs>
  <cellStyles count="6">
    <cellStyle name="Įprastas" xfId="0" builtinId="0"/>
    <cellStyle name="Įprastas 2" xfId="5" xr:uid="{7B2FC5F9-26DE-41CD-96A4-516864D5524F}"/>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sheetPr>
    <pageSetUpPr fitToPage="1"/>
  </sheetPr>
  <dimension ref="A2:I103"/>
  <sheetViews>
    <sheetView tabSelected="1" topLeftCell="A64" zoomScaleNormal="100" workbookViewId="0">
      <selection activeCell="M79" sqref="M79"/>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56" customWidth="1"/>
    <col min="6" max="6" width="20.7109375" style="10" customWidth="1"/>
    <col min="7" max="7" width="14.7109375" style="8" customWidth="1"/>
    <col min="8" max="8" width="21.5703125" style="11" customWidth="1"/>
    <col min="9" max="9" width="16.140625" style="5" customWidth="1"/>
    <col min="10" max="16384" width="9.140625" style="5"/>
  </cols>
  <sheetData>
    <row r="2" spans="1:7" ht="13.9" x14ac:dyDescent="0.25">
      <c r="G2" s="8" t="s">
        <v>315</v>
      </c>
    </row>
    <row r="4" spans="1:7" ht="40.15" customHeight="1" x14ac:dyDescent="0.25">
      <c r="A4" s="163" t="s">
        <v>98</v>
      </c>
      <c r="B4" s="163"/>
      <c r="C4" s="163"/>
      <c r="D4" s="163"/>
      <c r="E4" s="163"/>
      <c r="F4" s="163"/>
      <c r="G4" s="163"/>
    </row>
    <row r="5" spans="1:7" ht="21.75" customHeight="1" thickBot="1" x14ac:dyDescent="0.3">
      <c r="A5" s="1"/>
      <c r="B5" s="1"/>
      <c r="C5" s="1"/>
      <c r="D5" s="1"/>
      <c r="E5" s="51"/>
      <c r="F5" s="1"/>
      <c r="G5" s="1"/>
    </row>
    <row r="6" spans="1:7" ht="21.75" customHeight="1" x14ac:dyDescent="0.25">
      <c r="A6" s="164" t="s">
        <v>125</v>
      </c>
      <c r="B6" s="165"/>
      <c r="C6" s="165"/>
      <c r="D6" s="165"/>
      <c r="E6" s="165"/>
      <c r="F6" s="165"/>
      <c r="G6" s="166"/>
    </row>
    <row r="7" spans="1:7" ht="43.5" thickBot="1" x14ac:dyDescent="0.3">
      <c r="A7" s="145" t="s">
        <v>0</v>
      </c>
      <c r="B7" s="27" t="s">
        <v>1</v>
      </c>
      <c r="C7" s="27" t="s">
        <v>2</v>
      </c>
      <c r="D7" s="27" t="s">
        <v>3</v>
      </c>
      <c r="E7" s="52" t="s">
        <v>4</v>
      </c>
      <c r="F7" s="28" t="s">
        <v>5</v>
      </c>
      <c r="G7" s="29" t="s">
        <v>6</v>
      </c>
    </row>
    <row r="8" spans="1:7" x14ac:dyDescent="0.25">
      <c r="A8" s="111" t="s">
        <v>7</v>
      </c>
      <c r="B8" s="16" t="s">
        <v>8</v>
      </c>
      <c r="C8" s="2" t="s">
        <v>99</v>
      </c>
      <c r="D8" s="69" t="s">
        <v>112</v>
      </c>
      <c r="E8" s="70" t="s">
        <v>115</v>
      </c>
      <c r="F8" s="17">
        <v>0.62</v>
      </c>
      <c r="G8" s="18">
        <f t="shared" ref="G8:G85" si="0">ROUND((E8*F8),2)</f>
        <v>2158.84</v>
      </c>
    </row>
    <row r="9" spans="1:7" s="11" customFormat="1" ht="30" x14ac:dyDescent="0.25">
      <c r="A9" s="112" t="s">
        <v>7</v>
      </c>
      <c r="B9" s="14" t="s">
        <v>9</v>
      </c>
      <c r="C9" s="2" t="s">
        <v>290</v>
      </c>
      <c r="D9" s="69" t="s">
        <v>113</v>
      </c>
      <c r="E9" s="70" t="s">
        <v>116</v>
      </c>
      <c r="F9" s="134">
        <v>36.880000000000003</v>
      </c>
      <c r="G9" s="19">
        <f t="shared" si="0"/>
        <v>36.880000000000003</v>
      </c>
    </row>
    <row r="10" spans="1:7" x14ac:dyDescent="0.25">
      <c r="A10" s="112" t="s">
        <v>7</v>
      </c>
      <c r="B10" s="14" t="s">
        <v>10</v>
      </c>
      <c r="C10" s="2" t="s">
        <v>107</v>
      </c>
      <c r="D10" s="69" t="s">
        <v>113</v>
      </c>
      <c r="E10" s="70" t="s">
        <v>117</v>
      </c>
      <c r="F10" s="134">
        <v>7.99</v>
      </c>
      <c r="G10" s="19">
        <f t="shared" si="0"/>
        <v>39.950000000000003</v>
      </c>
    </row>
    <row r="11" spans="1:7" s="11" customFormat="1" x14ac:dyDescent="0.25">
      <c r="A11" s="112" t="s">
        <v>7</v>
      </c>
      <c r="B11" s="14" t="s">
        <v>11</v>
      </c>
      <c r="C11" s="2" t="s">
        <v>272</v>
      </c>
      <c r="D11" s="69" t="s">
        <v>112</v>
      </c>
      <c r="E11" s="70" t="s">
        <v>270</v>
      </c>
      <c r="F11" s="134">
        <v>22.14</v>
      </c>
      <c r="G11" s="19">
        <f t="shared" si="0"/>
        <v>487.08</v>
      </c>
    </row>
    <row r="12" spans="1:7" s="11" customFormat="1" x14ac:dyDescent="0.25">
      <c r="A12" s="112" t="s">
        <v>7</v>
      </c>
      <c r="B12" s="14" t="s">
        <v>12</v>
      </c>
      <c r="C12" s="2" t="s">
        <v>273</v>
      </c>
      <c r="D12" s="69" t="s">
        <v>112</v>
      </c>
      <c r="E12" s="70" t="s">
        <v>271</v>
      </c>
      <c r="F12" s="134">
        <v>27.13</v>
      </c>
      <c r="G12" s="19">
        <f t="shared" si="0"/>
        <v>488.34</v>
      </c>
    </row>
    <row r="13" spans="1:7" s="11" customFormat="1" ht="30" x14ac:dyDescent="0.25">
      <c r="A13" s="112" t="s">
        <v>7</v>
      </c>
      <c r="B13" s="14" t="s">
        <v>13</v>
      </c>
      <c r="C13" s="2" t="s">
        <v>126</v>
      </c>
      <c r="D13" s="69" t="s">
        <v>127</v>
      </c>
      <c r="E13" s="70" t="s">
        <v>269</v>
      </c>
      <c r="F13" s="134">
        <v>30.96</v>
      </c>
      <c r="G13" s="19">
        <f t="shared" si="0"/>
        <v>207.43</v>
      </c>
    </row>
    <row r="14" spans="1:7" x14ac:dyDescent="0.25">
      <c r="A14" s="112" t="s">
        <v>7</v>
      </c>
      <c r="B14" s="14" t="s">
        <v>14</v>
      </c>
      <c r="C14" s="2" t="s">
        <v>108</v>
      </c>
      <c r="D14" s="69" t="s">
        <v>135</v>
      </c>
      <c r="E14" s="70" t="s">
        <v>278</v>
      </c>
      <c r="F14" s="134">
        <v>3.65</v>
      </c>
      <c r="G14" s="19">
        <f t="shared" si="0"/>
        <v>1084.05</v>
      </c>
    </row>
    <row r="15" spans="1:7" ht="45" x14ac:dyDescent="0.25">
      <c r="A15" s="112" t="s">
        <v>7</v>
      </c>
      <c r="B15" s="14" t="s">
        <v>15</v>
      </c>
      <c r="C15" s="2" t="s">
        <v>317</v>
      </c>
      <c r="D15" s="69" t="s">
        <v>127</v>
      </c>
      <c r="E15" s="70" t="s">
        <v>282</v>
      </c>
      <c r="F15" s="134">
        <v>-5.99</v>
      </c>
      <c r="G15" s="19">
        <f t="shared" si="0"/>
        <v>-449.25</v>
      </c>
    </row>
    <row r="16" spans="1:7" x14ac:dyDescent="0.25">
      <c r="A16" s="112" t="s">
        <v>7</v>
      </c>
      <c r="B16" s="14" t="s">
        <v>16</v>
      </c>
      <c r="C16" s="2" t="s">
        <v>318</v>
      </c>
      <c r="D16" s="69" t="s">
        <v>114</v>
      </c>
      <c r="E16" s="70" t="s">
        <v>178</v>
      </c>
      <c r="F16" s="134">
        <v>7.39</v>
      </c>
      <c r="G16" s="19">
        <f t="shared" si="0"/>
        <v>221.7</v>
      </c>
    </row>
    <row r="17" spans="1:9" x14ac:dyDescent="0.25">
      <c r="A17" s="112" t="s">
        <v>7</v>
      </c>
      <c r="B17" s="14" t="s">
        <v>86</v>
      </c>
      <c r="C17" s="2" t="s">
        <v>109</v>
      </c>
      <c r="D17" s="69" t="s">
        <v>135</v>
      </c>
      <c r="E17" s="70" t="s">
        <v>279</v>
      </c>
      <c r="F17" s="134">
        <v>0.92</v>
      </c>
      <c r="G17" s="19">
        <f t="shared" si="0"/>
        <v>894.24</v>
      </c>
      <c r="H17" s="32"/>
    </row>
    <row r="18" spans="1:9" ht="42.6" customHeight="1" x14ac:dyDescent="0.25">
      <c r="A18" s="112" t="s">
        <v>7</v>
      </c>
      <c r="B18" s="14" t="s">
        <v>87</v>
      </c>
      <c r="C18" s="2" t="s">
        <v>319</v>
      </c>
      <c r="D18" s="69" t="s">
        <v>114</v>
      </c>
      <c r="E18" s="70" t="s">
        <v>280</v>
      </c>
      <c r="F18" s="135">
        <v>9.98</v>
      </c>
      <c r="G18" s="19">
        <f t="shared" si="0"/>
        <v>1457.08</v>
      </c>
      <c r="H18" s="32"/>
    </row>
    <row r="19" spans="1:9" x14ac:dyDescent="0.25">
      <c r="A19" s="112" t="s">
        <v>7</v>
      </c>
      <c r="B19" s="14" t="s">
        <v>88</v>
      </c>
      <c r="C19" s="2" t="s">
        <v>110</v>
      </c>
      <c r="D19" s="69" t="s">
        <v>135</v>
      </c>
      <c r="E19" s="70" t="s">
        <v>281</v>
      </c>
      <c r="F19" s="135">
        <v>0.05</v>
      </c>
      <c r="G19" s="19">
        <f t="shared" si="0"/>
        <v>1172.5</v>
      </c>
      <c r="H19" s="32"/>
    </row>
    <row r="20" spans="1:9" x14ac:dyDescent="0.25">
      <c r="A20" s="112" t="s">
        <v>7</v>
      </c>
      <c r="B20" s="14" t="s">
        <v>89</v>
      </c>
      <c r="C20" s="2" t="s">
        <v>111</v>
      </c>
      <c r="D20" s="69" t="s">
        <v>114</v>
      </c>
      <c r="E20" s="70" t="s">
        <v>118</v>
      </c>
      <c r="F20" s="135">
        <v>3.35</v>
      </c>
      <c r="G20" s="19">
        <f t="shared" si="0"/>
        <v>5001.55</v>
      </c>
      <c r="H20" s="32"/>
    </row>
    <row r="21" spans="1:9" x14ac:dyDescent="0.25">
      <c r="A21" s="112" t="s">
        <v>7</v>
      </c>
      <c r="B21" s="14" t="s">
        <v>100</v>
      </c>
      <c r="C21" s="2" t="s">
        <v>277</v>
      </c>
      <c r="D21" s="69" t="s">
        <v>114</v>
      </c>
      <c r="E21" s="70" t="s">
        <v>119</v>
      </c>
      <c r="F21" s="135">
        <v>7.67</v>
      </c>
      <c r="G21" s="19">
        <f t="shared" si="0"/>
        <v>51504.05</v>
      </c>
      <c r="H21" s="32"/>
    </row>
    <row r="22" spans="1:9" x14ac:dyDescent="0.25">
      <c r="A22" s="112" t="s">
        <v>7</v>
      </c>
      <c r="B22" s="14" t="s">
        <v>101</v>
      </c>
      <c r="C22" s="2" t="s">
        <v>304</v>
      </c>
      <c r="D22" s="69" t="s">
        <v>113</v>
      </c>
      <c r="E22" s="157" t="s">
        <v>116</v>
      </c>
      <c r="F22" s="67">
        <v>272.76</v>
      </c>
      <c r="G22" s="19">
        <f t="shared" si="0"/>
        <v>272.76</v>
      </c>
      <c r="H22" s="32"/>
    </row>
    <row r="23" spans="1:9" x14ac:dyDescent="0.25">
      <c r="A23" s="112" t="s">
        <v>7</v>
      </c>
      <c r="B23" s="14" t="s">
        <v>102</v>
      </c>
      <c r="C23" s="2" t="s">
        <v>305</v>
      </c>
      <c r="D23" s="69" t="s">
        <v>113</v>
      </c>
      <c r="E23" s="157" t="s">
        <v>120</v>
      </c>
      <c r="F23" s="67">
        <v>278.19</v>
      </c>
      <c r="G23" s="19">
        <f t="shared" si="0"/>
        <v>1669.14</v>
      </c>
      <c r="H23" s="32"/>
    </row>
    <row r="24" spans="1:9" x14ac:dyDescent="0.25">
      <c r="A24" s="112" t="s">
        <v>7</v>
      </c>
      <c r="B24" s="14" t="s">
        <v>103</v>
      </c>
      <c r="C24" s="2" t="s">
        <v>306</v>
      </c>
      <c r="D24" s="69" t="s">
        <v>113</v>
      </c>
      <c r="E24" s="157" t="s">
        <v>121</v>
      </c>
      <c r="F24" s="67">
        <v>275.8</v>
      </c>
      <c r="G24" s="19">
        <f t="shared" si="0"/>
        <v>551.6</v>
      </c>
      <c r="H24" s="32"/>
    </row>
    <row r="25" spans="1:9" x14ac:dyDescent="0.25">
      <c r="A25" s="112" t="s">
        <v>7</v>
      </c>
      <c r="B25" s="14" t="s">
        <v>104</v>
      </c>
      <c r="C25" s="2" t="s">
        <v>307</v>
      </c>
      <c r="D25" s="69" t="s">
        <v>113</v>
      </c>
      <c r="E25" s="157" t="s">
        <v>122</v>
      </c>
      <c r="F25" s="67">
        <v>281.23</v>
      </c>
      <c r="G25" s="19">
        <f t="shared" si="0"/>
        <v>4218.45</v>
      </c>
      <c r="H25" s="32"/>
    </row>
    <row r="26" spans="1:9" x14ac:dyDescent="0.25">
      <c r="A26" s="112" t="s">
        <v>7</v>
      </c>
      <c r="B26" s="14" t="s">
        <v>105</v>
      </c>
      <c r="C26" s="2" t="s">
        <v>308</v>
      </c>
      <c r="D26" s="69" t="s">
        <v>113</v>
      </c>
      <c r="E26" s="157" t="s">
        <v>123</v>
      </c>
      <c r="F26" s="67">
        <v>287.75</v>
      </c>
      <c r="G26" s="19">
        <f t="shared" si="0"/>
        <v>1151</v>
      </c>
      <c r="H26" s="32"/>
    </row>
    <row r="27" spans="1:9" x14ac:dyDescent="0.25">
      <c r="A27" s="112" t="s">
        <v>7</v>
      </c>
      <c r="B27" s="14" t="s">
        <v>106</v>
      </c>
      <c r="C27" s="2" t="s">
        <v>309</v>
      </c>
      <c r="D27" s="69" t="s">
        <v>113</v>
      </c>
      <c r="E27" s="157" t="s">
        <v>123</v>
      </c>
      <c r="F27" s="67">
        <v>295.57</v>
      </c>
      <c r="G27" s="19">
        <f t="shared" si="0"/>
        <v>1182.28</v>
      </c>
      <c r="H27" s="32"/>
    </row>
    <row r="28" spans="1:9" ht="30.75" thickBot="1" x14ac:dyDescent="0.3">
      <c r="A28" s="112" t="s">
        <v>7</v>
      </c>
      <c r="B28" s="14" t="s">
        <v>289</v>
      </c>
      <c r="C28" s="155" t="s">
        <v>302</v>
      </c>
      <c r="D28" s="156" t="s">
        <v>113</v>
      </c>
      <c r="E28" s="70" t="s">
        <v>310</v>
      </c>
      <c r="F28" s="67">
        <v>27.72</v>
      </c>
      <c r="G28" s="68">
        <f t="shared" si="0"/>
        <v>887.04</v>
      </c>
      <c r="H28" s="32"/>
    </row>
    <row r="29" spans="1:9" ht="75.75" thickBot="1" x14ac:dyDescent="0.3">
      <c r="A29" s="146" t="s">
        <v>7</v>
      </c>
      <c r="B29" s="14" t="s">
        <v>303</v>
      </c>
      <c r="C29" s="155" t="s">
        <v>311</v>
      </c>
      <c r="D29" s="78" t="s">
        <v>83</v>
      </c>
      <c r="E29" s="70" t="s">
        <v>116</v>
      </c>
      <c r="F29" s="23">
        <v>-200</v>
      </c>
      <c r="G29" s="24">
        <f t="shared" si="0"/>
        <v>-200</v>
      </c>
      <c r="H29" s="142" t="s">
        <v>17</v>
      </c>
      <c r="I29" s="42">
        <f>ROUND(SUM(G8:G29),2)</f>
        <v>74036.710000000006</v>
      </c>
    </row>
    <row r="30" spans="1:9" s="6" customFormat="1" x14ac:dyDescent="0.25">
      <c r="A30" s="111" t="s">
        <v>18</v>
      </c>
      <c r="B30" s="16" t="s">
        <v>19</v>
      </c>
      <c r="C30" s="72" t="s">
        <v>128</v>
      </c>
      <c r="D30" s="71" t="s">
        <v>114</v>
      </c>
      <c r="E30" s="73" t="s">
        <v>133</v>
      </c>
      <c r="F30" s="25">
        <v>2.59</v>
      </c>
      <c r="G30" s="18">
        <f t="shared" si="0"/>
        <v>13159.79</v>
      </c>
      <c r="H30" s="7"/>
    </row>
    <row r="31" spans="1:9" s="6" customFormat="1" ht="30" x14ac:dyDescent="0.25">
      <c r="A31" s="112" t="s">
        <v>18</v>
      </c>
      <c r="B31" s="14" t="s">
        <v>20</v>
      </c>
      <c r="C31" s="2" t="s">
        <v>129</v>
      </c>
      <c r="D31" s="69" t="s">
        <v>114</v>
      </c>
      <c r="E31" s="70" t="s">
        <v>134</v>
      </c>
      <c r="F31" s="4">
        <v>27.31</v>
      </c>
      <c r="G31" s="19">
        <f t="shared" si="0"/>
        <v>282904.28999999998</v>
      </c>
      <c r="H31" s="7"/>
    </row>
    <row r="32" spans="1:9" s="6" customFormat="1" x14ac:dyDescent="0.25">
      <c r="A32" s="112" t="s">
        <v>18</v>
      </c>
      <c r="B32" s="14" t="s">
        <v>21</v>
      </c>
      <c r="C32" s="2" t="s">
        <v>274</v>
      </c>
      <c r="D32" s="69" t="s">
        <v>114</v>
      </c>
      <c r="E32" s="70" t="s">
        <v>133</v>
      </c>
      <c r="F32" s="4">
        <v>7.65</v>
      </c>
      <c r="G32" s="19">
        <f t="shared" si="0"/>
        <v>38869.65</v>
      </c>
      <c r="H32" s="7"/>
    </row>
    <row r="33" spans="1:9" s="6" customFormat="1" x14ac:dyDescent="0.25">
      <c r="A33" s="112" t="s">
        <v>18</v>
      </c>
      <c r="B33" s="14" t="s">
        <v>22</v>
      </c>
      <c r="C33" s="2" t="s">
        <v>130</v>
      </c>
      <c r="D33" s="69" t="s">
        <v>135</v>
      </c>
      <c r="E33" s="70" t="s">
        <v>136</v>
      </c>
      <c r="F33" s="4">
        <v>0.27</v>
      </c>
      <c r="G33" s="19">
        <f t="shared" si="0"/>
        <v>6801.57</v>
      </c>
      <c r="H33" s="7"/>
    </row>
    <row r="34" spans="1:9" s="6" customFormat="1" ht="15.75" thickBot="1" x14ac:dyDescent="0.3">
      <c r="A34" s="112" t="s">
        <v>18</v>
      </c>
      <c r="B34" s="14" t="s">
        <v>23</v>
      </c>
      <c r="C34" s="2" t="s">
        <v>131</v>
      </c>
      <c r="D34" s="69" t="s">
        <v>135</v>
      </c>
      <c r="E34" s="70" t="s">
        <v>137</v>
      </c>
      <c r="F34" s="4">
        <v>2.89</v>
      </c>
      <c r="G34" s="19">
        <f t="shared" si="0"/>
        <v>3832.14</v>
      </c>
      <c r="H34" s="7"/>
    </row>
    <row r="35" spans="1:9" s="6" customFormat="1" ht="28.15" customHeight="1" thickBot="1" x14ac:dyDescent="0.3">
      <c r="A35" s="146" t="s">
        <v>18</v>
      </c>
      <c r="B35" s="14" t="s">
        <v>24</v>
      </c>
      <c r="C35" s="21" t="s">
        <v>132</v>
      </c>
      <c r="D35" s="96" t="s">
        <v>114</v>
      </c>
      <c r="E35" s="74" t="s">
        <v>138</v>
      </c>
      <c r="F35" s="26">
        <v>1.05</v>
      </c>
      <c r="G35" s="24">
        <f t="shared" si="0"/>
        <v>8352.75</v>
      </c>
      <c r="H35" s="142" t="s">
        <v>25</v>
      </c>
      <c r="I35" s="42">
        <f>ROUND(SUM(G30:G35),2)</f>
        <v>353920.19</v>
      </c>
    </row>
    <row r="36" spans="1:9" s="6" customFormat="1" ht="45" x14ac:dyDescent="0.25">
      <c r="A36" s="111" t="s">
        <v>229</v>
      </c>
      <c r="B36" s="16" t="s">
        <v>26</v>
      </c>
      <c r="C36" s="72" t="s">
        <v>230</v>
      </c>
      <c r="D36" s="71" t="s">
        <v>112</v>
      </c>
      <c r="E36" s="73" t="s">
        <v>231</v>
      </c>
      <c r="F36" s="101">
        <v>19.920000000000002</v>
      </c>
      <c r="G36" s="18">
        <f t="shared" si="0"/>
        <v>390.43</v>
      </c>
      <c r="H36" s="7"/>
    </row>
    <row r="37" spans="1:9" s="6" customFormat="1" ht="60" x14ac:dyDescent="0.25">
      <c r="A37" s="112" t="s">
        <v>229</v>
      </c>
      <c r="B37" s="14" t="s">
        <v>27</v>
      </c>
      <c r="C37" s="2" t="s">
        <v>232</v>
      </c>
      <c r="D37" s="69" t="s">
        <v>113</v>
      </c>
      <c r="E37" s="70" t="s">
        <v>215</v>
      </c>
      <c r="F37" s="12">
        <v>339.14</v>
      </c>
      <c r="G37" s="19">
        <f t="shared" si="0"/>
        <v>1017.42</v>
      </c>
      <c r="H37" s="7"/>
    </row>
    <row r="38" spans="1:9" s="6" customFormat="1" ht="45" x14ac:dyDescent="0.25">
      <c r="A38" s="112" t="s">
        <v>229</v>
      </c>
      <c r="B38" s="14" t="s">
        <v>28</v>
      </c>
      <c r="C38" s="2" t="s">
        <v>233</v>
      </c>
      <c r="D38" s="69" t="s">
        <v>113</v>
      </c>
      <c r="E38" s="70" t="s">
        <v>215</v>
      </c>
      <c r="F38" s="12">
        <v>205.61</v>
      </c>
      <c r="G38" s="19">
        <f t="shared" si="0"/>
        <v>616.83000000000004</v>
      </c>
      <c r="H38" s="7"/>
    </row>
    <row r="39" spans="1:9" s="6" customFormat="1" x14ac:dyDescent="0.25">
      <c r="A39" s="112" t="s">
        <v>229</v>
      </c>
      <c r="B39" s="14" t="s">
        <v>29</v>
      </c>
      <c r="C39" s="2" t="s">
        <v>234</v>
      </c>
      <c r="D39" s="71" t="s">
        <v>112</v>
      </c>
      <c r="E39" s="70" t="s">
        <v>235</v>
      </c>
      <c r="F39" s="12">
        <v>3.67</v>
      </c>
      <c r="G39" s="19">
        <f t="shared" si="0"/>
        <v>71.930000000000007</v>
      </c>
      <c r="H39" s="7"/>
    </row>
    <row r="40" spans="1:9" s="6" customFormat="1" x14ac:dyDescent="0.25">
      <c r="A40" s="112" t="s">
        <v>229</v>
      </c>
      <c r="B40" s="14" t="s">
        <v>30</v>
      </c>
      <c r="C40" s="2" t="s">
        <v>236</v>
      </c>
      <c r="D40" s="71" t="s">
        <v>112</v>
      </c>
      <c r="E40" s="70" t="s">
        <v>235</v>
      </c>
      <c r="F40" s="12">
        <v>2.78</v>
      </c>
      <c r="G40" s="19">
        <f t="shared" si="0"/>
        <v>54.49</v>
      </c>
      <c r="H40" s="7"/>
    </row>
    <row r="41" spans="1:9" s="6" customFormat="1" x14ac:dyDescent="0.25">
      <c r="A41" s="112" t="s">
        <v>229</v>
      </c>
      <c r="B41" s="14" t="s">
        <v>31</v>
      </c>
      <c r="C41" s="2" t="s">
        <v>238</v>
      </c>
      <c r="D41" s="13" t="s">
        <v>114</v>
      </c>
      <c r="E41" s="70" t="s">
        <v>117</v>
      </c>
      <c r="F41" s="12">
        <v>35.229999999999997</v>
      </c>
      <c r="G41" s="19">
        <f t="shared" si="0"/>
        <v>176.15</v>
      </c>
      <c r="H41" s="7"/>
    </row>
    <row r="42" spans="1:9" s="6" customFormat="1" x14ac:dyDescent="0.25">
      <c r="A42" s="112" t="s">
        <v>229</v>
      </c>
      <c r="B42" s="14" t="s">
        <v>32</v>
      </c>
      <c r="C42" s="2" t="s">
        <v>239</v>
      </c>
      <c r="D42" s="13" t="s">
        <v>114</v>
      </c>
      <c r="E42" s="70" t="s">
        <v>122</v>
      </c>
      <c r="F42" s="12">
        <v>31.8</v>
      </c>
      <c r="G42" s="19">
        <f t="shared" si="0"/>
        <v>477</v>
      </c>
      <c r="H42" s="7"/>
    </row>
    <row r="43" spans="1:9" s="6" customFormat="1" ht="30" x14ac:dyDescent="0.25">
      <c r="A43" s="112" t="s">
        <v>229</v>
      </c>
      <c r="B43" s="14" t="s">
        <v>244</v>
      </c>
      <c r="C43" s="2" t="s">
        <v>240</v>
      </c>
      <c r="D43" s="13" t="s">
        <v>114</v>
      </c>
      <c r="E43" s="70" t="s">
        <v>241</v>
      </c>
      <c r="F43" s="12">
        <v>4.79</v>
      </c>
      <c r="G43" s="19">
        <f t="shared" si="0"/>
        <v>263.45</v>
      </c>
      <c r="H43" s="7"/>
    </row>
    <row r="44" spans="1:9" s="6" customFormat="1" x14ac:dyDescent="0.25">
      <c r="A44" s="112" t="s">
        <v>229</v>
      </c>
      <c r="B44" s="14" t="s">
        <v>245</v>
      </c>
      <c r="C44" s="2" t="s">
        <v>242</v>
      </c>
      <c r="D44" s="69" t="s">
        <v>135</v>
      </c>
      <c r="E44" s="70" t="s">
        <v>243</v>
      </c>
      <c r="F44" s="12">
        <v>17.489999999999998</v>
      </c>
      <c r="G44" s="19">
        <f t="shared" si="0"/>
        <v>1399.2</v>
      </c>
      <c r="H44" s="7"/>
    </row>
    <row r="45" spans="1:9" s="6" customFormat="1" ht="15.75" thickBot="1" x14ac:dyDescent="0.3">
      <c r="A45" s="112" t="s">
        <v>229</v>
      </c>
      <c r="B45" s="14" t="s">
        <v>246</v>
      </c>
      <c r="C45" s="2" t="s">
        <v>276</v>
      </c>
      <c r="D45" s="13" t="s">
        <v>114</v>
      </c>
      <c r="E45" s="70" t="s">
        <v>149</v>
      </c>
      <c r="F45" s="12">
        <v>9.02</v>
      </c>
      <c r="G45" s="19">
        <f t="shared" si="0"/>
        <v>180.4</v>
      </c>
      <c r="H45" s="32"/>
    </row>
    <row r="46" spans="1:9" s="6" customFormat="1" ht="29.25" thickBot="1" x14ac:dyDescent="0.3">
      <c r="A46" s="113" t="s">
        <v>229</v>
      </c>
      <c r="B46" s="20" t="s">
        <v>247</v>
      </c>
      <c r="C46" s="21" t="s">
        <v>237</v>
      </c>
      <c r="D46" s="96" t="s">
        <v>83</v>
      </c>
      <c r="E46" s="74" t="s">
        <v>215</v>
      </c>
      <c r="F46" s="31">
        <v>915.22</v>
      </c>
      <c r="G46" s="24">
        <f t="shared" si="0"/>
        <v>2745.66</v>
      </c>
      <c r="H46" s="142" t="s">
        <v>33</v>
      </c>
      <c r="I46" s="42">
        <f>ROUND(SUM(G36:G46),2)</f>
        <v>7392.96</v>
      </c>
    </row>
    <row r="47" spans="1:9" s="6" customFormat="1" ht="30" x14ac:dyDescent="0.25">
      <c r="A47" s="147" t="s">
        <v>223</v>
      </c>
      <c r="B47" s="82" t="s">
        <v>34</v>
      </c>
      <c r="C47" s="72" t="s">
        <v>167</v>
      </c>
      <c r="D47" s="71" t="s">
        <v>114</v>
      </c>
      <c r="E47" s="73" t="s">
        <v>210</v>
      </c>
      <c r="F47" s="101">
        <v>24.4</v>
      </c>
      <c r="G47" s="18">
        <f t="shared" si="0"/>
        <v>72541.2</v>
      </c>
      <c r="H47" s="150"/>
    </row>
    <row r="48" spans="1:9" s="6" customFormat="1" ht="41.25" customHeight="1" x14ac:dyDescent="0.25">
      <c r="A48" s="112" t="s">
        <v>249</v>
      </c>
      <c r="B48" s="14" t="s">
        <v>35</v>
      </c>
      <c r="C48" s="2" t="s">
        <v>168</v>
      </c>
      <c r="D48" s="69" t="s">
        <v>114</v>
      </c>
      <c r="E48" s="70" t="s">
        <v>211</v>
      </c>
      <c r="F48" s="12">
        <v>24.4</v>
      </c>
      <c r="G48" s="19">
        <f t="shared" si="0"/>
        <v>292.8</v>
      </c>
      <c r="H48" s="114"/>
    </row>
    <row r="49" spans="1:9" s="6" customFormat="1" ht="41.25" customHeight="1" x14ac:dyDescent="0.25">
      <c r="A49" s="112" t="s">
        <v>249</v>
      </c>
      <c r="B49" s="14" t="s">
        <v>36</v>
      </c>
      <c r="C49" s="2" t="s">
        <v>169</v>
      </c>
      <c r="D49" s="69" t="s">
        <v>114</v>
      </c>
      <c r="E49" s="70" t="s">
        <v>195</v>
      </c>
      <c r="F49" s="12">
        <v>85.11</v>
      </c>
      <c r="G49" s="19">
        <f t="shared" si="0"/>
        <v>765.99</v>
      </c>
      <c r="H49" s="114"/>
    </row>
    <row r="50" spans="1:9" s="6" customFormat="1" ht="41.25" customHeight="1" x14ac:dyDescent="0.25">
      <c r="A50" s="112" t="s">
        <v>249</v>
      </c>
      <c r="B50" s="14" t="s">
        <v>37</v>
      </c>
      <c r="C50" s="2" t="s">
        <v>170</v>
      </c>
      <c r="D50" s="69" t="s">
        <v>114</v>
      </c>
      <c r="E50" s="70" t="s">
        <v>288</v>
      </c>
      <c r="F50" s="12">
        <v>85.11</v>
      </c>
      <c r="G50" s="19">
        <f t="shared" si="0"/>
        <v>149793.60000000001</v>
      </c>
      <c r="H50" s="114"/>
    </row>
    <row r="51" spans="1:9" s="6" customFormat="1" ht="41.25" customHeight="1" x14ac:dyDescent="0.25">
      <c r="A51" s="112" t="s">
        <v>249</v>
      </c>
      <c r="B51" s="14" t="s">
        <v>38</v>
      </c>
      <c r="C51" s="2" t="s">
        <v>171</v>
      </c>
      <c r="D51" s="78" t="s">
        <v>135</v>
      </c>
      <c r="E51" s="70" t="s">
        <v>172</v>
      </c>
      <c r="F51" s="87">
        <v>23.29</v>
      </c>
      <c r="G51" s="19">
        <f t="shared" si="0"/>
        <v>204952</v>
      </c>
      <c r="H51" s="114"/>
    </row>
    <row r="52" spans="1:9" s="6" customFormat="1" ht="41.25" customHeight="1" x14ac:dyDescent="0.25">
      <c r="A52" s="112" t="s">
        <v>249</v>
      </c>
      <c r="B52" s="14" t="s">
        <v>160</v>
      </c>
      <c r="C52" s="2" t="s">
        <v>173</v>
      </c>
      <c r="D52" s="13" t="s">
        <v>135</v>
      </c>
      <c r="E52" s="70" t="s">
        <v>174</v>
      </c>
      <c r="F52" s="87">
        <v>34.450000000000003</v>
      </c>
      <c r="G52" s="19">
        <f t="shared" si="0"/>
        <v>2067</v>
      </c>
      <c r="H52" s="114"/>
    </row>
    <row r="53" spans="1:9" s="6" customFormat="1" ht="41.25" customHeight="1" x14ac:dyDescent="0.25">
      <c r="A53" s="112" t="s">
        <v>249</v>
      </c>
      <c r="B53" s="14" t="s">
        <v>161</v>
      </c>
      <c r="C53" s="2" t="s">
        <v>175</v>
      </c>
      <c r="D53" s="13" t="s">
        <v>135</v>
      </c>
      <c r="E53" s="70" t="s">
        <v>176</v>
      </c>
      <c r="F53" s="87">
        <v>7.53</v>
      </c>
      <c r="G53" s="19">
        <f t="shared" si="0"/>
        <v>286.14</v>
      </c>
      <c r="H53" s="114"/>
    </row>
    <row r="54" spans="1:9" s="6" customFormat="1" ht="41.25" customHeight="1" x14ac:dyDescent="0.25">
      <c r="A54" s="112" t="s">
        <v>249</v>
      </c>
      <c r="B54" s="14" t="s">
        <v>162</v>
      </c>
      <c r="C54" s="2" t="s">
        <v>177</v>
      </c>
      <c r="D54" s="13" t="s">
        <v>135</v>
      </c>
      <c r="E54" s="70" t="s">
        <v>178</v>
      </c>
      <c r="F54" s="87">
        <v>47.64</v>
      </c>
      <c r="G54" s="19">
        <f t="shared" si="0"/>
        <v>1429.2</v>
      </c>
      <c r="H54" s="114"/>
    </row>
    <row r="55" spans="1:9" s="6" customFormat="1" ht="41.25" customHeight="1" x14ac:dyDescent="0.25">
      <c r="A55" s="112" t="s">
        <v>249</v>
      </c>
      <c r="B55" s="14" t="s">
        <v>163</v>
      </c>
      <c r="C55" s="2" t="s">
        <v>179</v>
      </c>
      <c r="D55" s="13" t="s">
        <v>135</v>
      </c>
      <c r="E55" s="70" t="s">
        <v>180</v>
      </c>
      <c r="F55" s="87">
        <v>47.64</v>
      </c>
      <c r="G55" s="19">
        <f t="shared" si="0"/>
        <v>381.12</v>
      </c>
      <c r="H55" s="114"/>
    </row>
    <row r="56" spans="1:9" s="6" customFormat="1" ht="41.25" customHeight="1" x14ac:dyDescent="0.25">
      <c r="A56" s="112" t="s">
        <v>249</v>
      </c>
      <c r="B56" s="14" t="s">
        <v>164</v>
      </c>
      <c r="C56" s="2" t="s">
        <v>181</v>
      </c>
      <c r="D56" s="69" t="s">
        <v>114</v>
      </c>
      <c r="E56" s="70" t="s">
        <v>287</v>
      </c>
      <c r="F56" s="87">
        <v>128.74</v>
      </c>
      <c r="G56" s="19">
        <f t="shared" si="0"/>
        <v>386.22</v>
      </c>
      <c r="H56" s="114"/>
    </row>
    <row r="57" spans="1:9" s="6" customFormat="1" ht="41.25" customHeight="1" thickBot="1" x14ac:dyDescent="0.3">
      <c r="A57" s="112" t="s">
        <v>249</v>
      </c>
      <c r="B57" s="14" t="s">
        <v>165</v>
      </c>
      <c r="C57" s="2" t="s">
        <v>182</v>
      </c>
      <c r="D57" s="69" t="s">
        <v>112</v>
      </c>
      <c r="E57" s="70" t="s">
        <v>183</v>
      </c>
      <c r="F57" s="87">
        <v>17.47</v>
      </c>
      <c r="G57" s="19">
        <f t="shared" si="0"/>
        <v>125871.35</v>
      </c>
      <c r="H57" s="114"/>
    </row>
    <row r="58" spans="1:9" s="6" customFormat="1" ht="33.6" customHeight="1" thickBot="1" x14ac:dyDescent="0.3">
      <c r="A58" s="113" t="s">
        <v>223</v>
      </c>
      <c r="B58" s="76" t="s">
        <v>166</v>
      </c>
      <c r="C58" s="21" t="s">
        <v>184</v>
      </c>
      <c r="D58" s="22" t="s">
        <v>114</v>
      </c>
      <c r="E58" s="74" t="s">
        <v>185</v>
      </c>
      <c r="F58" s="31">
        <v>23.24</v>
      </c>
      <c r="G58" s="24">
        <f t="shared" si="0"/>
        <v>12201</v>
      </c>
      <c r="H58" s="151" t="s">
        <v>248</v>
      </c>
      <c r="I58" s="86">
        <f>ROUND(SUM(G47:G58),2)</f>
        <v>570967.62</v>
      </c>
    </row>
    <row r="59" spans="1:9" s="6" customFormat="1" ht="30" x14ac:dyDescent="0.25">
      <c r="A59" s="111" t="s">
        <v>40</v>
      </c>
      <c r="B59" s="16" t="s">
        <v>41</v>
      </c>
      <c r="C59" s="72" t="s">
        <v>188</v>
      </c>
      <c r="D59" s="71" t="s">
        <v>114</v>
      </c>
      <c r="E59" s="73" t="s">
        <v>285</v>
      </c>
      <c r="F59" s="30">
        <v>24.4</v>
      </c>
      <c r="G59" s="18">
        <f t="shared" si="0"/>
        <v>20593.599999999999</v>
      </c>
      <c r="H59" s="7"/>
    </row>
    <row r="60" spans="1:9" s="6" customFormat="1" ht="30" x14ac:dyDescent="0.25">
      <c r="A60" s="112" t="s">
        <v>40</v>
      </c>
      <c r="B60" s="14" t="s">
        <v>42</v>
      </c>
      <c r="C60" s="2" t="s">
        <v>189</v>
      </c>
      <c r="D60" s="69" t="s">
        <v>114</v>
      </c>
      <c r="E60" s="70" t="s">
        <v>286</v>
      </c>
      <c r="F60" s="12">
        <v>85.11</v>
      </c>
      <c r="G60" s="19">
        <f t="shared" si="0"/>
        <v>24426.57</v>
      </c>
      <c r="H60" s="7"/>
    </row>
    <row r="61" spans="1:9" s="6" customFormat="1" ht="30" x14ac:dyDescent="0.25">
      <c r="A61" s="112" t="s">
        <v>40</v>
      </c>
      <c r="B61" s="14" t="s">
        <v>43</v>
      </c>
      <c r="C61" s="2" t="s">
        <v>190</v>
      </c>
      <c r="D61" s="78" t="s">
        <v>135</v>
      </c>
      <c r="E61" s="70" t="s">
        <v>191</v>
      </c>
      <c r="F61" s="12">
        <v>18.05</v>
      </c>
      <c r="G61" s="19">
        <f t="shared" si="0"/>
        <v>13050.15</v>
      </c>
      <c r="H61" s="7"/>
    </row>
    <row r="62" spans="1:9" s="6" customFormat="1" ht="30" x14ac:dyDescent="0.25">
      <c r="A62" s="112" t="s">
        <v>40</v>
      </c>
      <c r="B62" s="14" t="s">
        <v>44</v>
      </c>
      <c r="C62" s="2" t="s">
        <v>192</v>
      </c>
      <c r="D62" s="89" t="s">
        <v>135</v>
      </c>
      <c r="E62" s="70" t="s">
        <v>193</v>
      </c>
      <c r="F62" s="12">
        <v>7.36</v>
      </c>
      <c r="G62" s="19">
        <f t="shared" si="0"/>
        <v>4644.16</v>
      </c>
      <c r="H62" s="7"/>
    </row>
    <row r="63" spans="1:9" s="6" customFormat="1" ht="30" x14ac:dyDescent="0.25">
      <c r="A63" s="112" t="s">
        <v>40</v>
      </c>
      <c r="B63" s="14" t="s">
        <v>45</v>
      </c>
      <c r="C63" s="2" t="s">
        <v>194</v>
      </c>
      <c r="D63" s="90" t="s">
        <v>112</v>
      </c>
      <c r="E63" s="70" t="s">
        <v>195</v>
      </c>
      <c r="F63" s="12">
        <v>41.86</v>
      </c>
      <c r="G63" s="19">
        <f t="shared" si="0"/>
        <v>376.74</v>
      </c>
      <c r="H63" s="7"/>
    </row>
    <row r="64" spans="1:9" s="6" customFormat="1" ht="30" x14ac:dyDescent="0.25">
      <c r="A64" s="112" t="s">
        <v>40</v>
      </c>
      <c r="B64" s="14" t="s">
        <v>46</v>
      </c>
      <c r="C64" s="100" t="s">
        <v>196</v>
      </c>
      <c r="D64" s="89" t="s">
        <v>112</v>
      </c>
      <c r="E64" s="70" t="s">
        <v>195</v>
      </c>
      <c r="F64" s="12">
        <v>2.59</v>
      </c>
      <c r="G64" s="19">
        <f t="shared" si="0"/>
        <v>23.31</v>
      </c>
      <c r="H64" s="7"/>
    </row>
    <row r="65" spans="1:9" s="6" customFormat="1" ht="30" x14ac:dyDescent="0.25">
      <c r="A65" s="112" t="s">
        <v>40</v>
      </c>
      <c r="B65" s="14" t="s">
        <v>47</v>
      </c>
      <c r="C65" s="2" t="s">
        <v>197</v>
      </c>
      <c r="D65" s="91" t="s">
        <v>135</v>
      </c>
      <c r="E65" s="70" t="s">
        <v>198</v>
      </c>
      <c r="F65" s="12">
        <v>1.47</v>
      </c>
      <c r="G65" s="19">
        <f t="shared" si="0"/>
        <v>204.33</v>
      </c>
      <c r="H65" s="7"/>
    </row>
    <row r="66" spans="1:9" s="6" customFormat="1" ht="30.75" thickBot="1" x14ac:dyDescent="0.3">
      <c r="A66" s="112" t="s">
        <v>40</v>
      </c>
      <c r="B66" s="14" t="s">
        <v>186</v>
      </c>
      <c r="C66" s="100" t="s">
        <v>199</v>
      </c>
      <c r="D66" s="89" t="s">
        <v>112</v>
      </c>
      <c r="E66" s="70" t="s">
        <v>200</v>
      </c>
      <c r="F66" s="12">
        <v>2.59</v>
      </c>
      <c r="G66" s="19">
        <f t="shared" si="0"/>
        <v>432.53</v>
      </c>
      <c r="H66" s="32"/>
    </row>
    <row r="67" spans="1:9" s="6" customFormat="1" ht="30.75" thickBot="1" x14ac:dyDescent="0.3">
      <c r="A67" s="146" t="s">
        <v>40</v>
      </c>
      <c r="B67" s="20" t="s">
        <v>187</v>
      </c>
      <c r="C67" s="126" t="s">
        <v>201</v>
      </c>
      <c r="D67" s="22" t="s">
        <v>114</v>
      </c>
      <c r="E67" s="74" t="s">
        <v>202</v>
      </c>
      <c r="F67" s="12">
        <v>45.2</v>
      </c>
      <c r="G67" s="24">
        <f t="shared" si="0"/>
        <v>497.2</v>
      </c>
      <c r="H67" s="142" t="s">
        <v>48</v>
      </c>
      <c r="I67" s="42">
        <f>ROUND(SUM(G59:G67),2)</f>
        <v>64248.59</v>
      </c>
    </row>
    <row r="68" spans="1:9" s="6" customFormat="1" ht="28.15" customHeight="1" x14ac:dyDescent="0.25">
      <c r="A68" s="113" t="s">
        <v>250</v>
      </c>
      <c r="B68" s="76" t="s">
        <v>49</v>
      </c>
      <c r="C68" s="127" t="s">
        <v>251</v>
      </c>
      <c r="D68" s="125" t="s">
        <v>112</v>
      </c>
      <c r="E68" s="93">
        <v>90</v>
      </c>
      <c r="F68" s="30">
        <v>9.5299999999999994</v>
      </c>
      <c r="G68" s="18">
        <f t="shared" si="0"/>
        <v>857.7</v>
      </c>
      <c r="H68" s="150"/>
    </row>
    <row r="69" spans="1:9" s="6" customFormat="1" x14ac:dyDescent="0.25">
      <c r="A69" s="112" t="s">
        <v>250</v>
      </c>
      <c r="B69" s="14" t="s">
        <v>50</v>
      </c>
      <c r="C69" s="128" t="s">
        <v>252</v>
      </c>
      <c r="D69" s="116" t="s">
        <v>113</v>
      </c>
      <c r="E69" s="78">
        <v>1</v>
      </c>
      <c r="F69" s="12">
        <v>297.67</v>
      </c>
      <c r="G69" s="19">
        <f t="shared" si="0"/>
        <v>297.67</v>
      </c>
      <c r="H69" s="114"/>
    </row>
    <row r="70" spans="1:9" s="6" customFormat="1" x14ac:dyDescent="0.25">
      <c r="A70" s="112" t="s">
        <v>250</v>
      </c>
      <c r="B70" s="14" t="s">
        <v>51</v>
      </c>
      <c r="C70" s="129" t="s">
        <v>253</v>
      </c>
      <c r="D70" s="116" t="s">
        <v>113</v>
      </c>
      <c r="E70" s="78">
        <v>1</v>
      </c>
      <c r="F70" s="12">
        <v>298.7</v>
      </c>
      <c r="G70" s="19">
        <f t="shared" si="0"/>
        <v>298.7</v>
      </c>
      <c r="H70" s="114"/>
    </row>
    <row r="71" spans="1:9" s="6" customFormat="1" x14ac:dyDescent="0.25">
      <c r="A71" s="112" t="s">
        <v>250</v>
      </c>
      <c r="B71" s="14" t="s">
        <v>52</v>
      </c>
      <c r="C71" s="129" t="s">
        <v>254</v>
      </c>
      <c r="D71" s="115" t="s">
        <v>83</v>
      </c>
      <c r="E71" s="78">
        <v>1</v>
      </c>
      <c r="F71" s="12">
        <v>221.45</v>
      </c>
      <c r="G71" s="19">
        <f t="shared" si="0"/>
        <v>221.45</v>
      </c>
      <c r="H71" s="114"/>
    </row>
    <row r="72" spans="1:9" s="6" customFormat="1" x14ac:dyDescent="0.25">
      <c r="A72" s="112" t="s">
        <v>250</v>
      </c>
      <c r="B72" s="14" t="s">
        <v>53</v>
      </c>
      <c r="C72" s="129" t="s">
        <v>255</v>
      </c>
      <c r="D72" s="116" t="s">
        <v>113</v>
      </c>
      <c r="E72" s="78">
        <v>5</v>
      </c>
      <c r="F72" s="12">
        <v>15.45</v>
      </c>
      <c r="G72" s="19">
        <f t="shared" si="0"/>
        <v>77.25</v>
      </c>
      <c r="H72" s="114"/>
    </row>
    <row r="73" spans="1:9" s="6" customFormat="1" x14ac:dyDescent="0.25">
      <c r="A73" s="112" t="s">
        <v>250</v>
      </c>
      <c r="B73" s="14" t="s">
        <v>54</v>
      </c>
      <c r="C73" s="129" t="s">
        <v>256</v>
      </c>
      <c r="D73" s="115" t="s">
        <v>83</v>
      </c>
      <c r="E73" s="78">
        <v>1</v>
      </c>
      <c r="F73" s="12">
        <v>155.53</v>
      </c>
      <c r="G73" s="19">
        <f t="shared" si="0"/>
        <v>155.53</v>
      </c>
      <c r="H73" s="114"/>
      <c r="I73" s="43"/>
    </row>
    <row r="74" spans="1:9" s="6" customFormat="1" ht="15.75" x14ac:dyDescent="0.25">
      <c r="A74" s="112" t="s">
        <v>250</v>
      </c>
      <c r="B74" s="14" t="s">
        <v>263</v>
      </c>
      <c r="C74" s="129" t="s">
        <v>257</v>
      </c>
      <c r="D74" s="117" t="s">
        <v>112</v>
      </c>
      <c r="E74" s="118">
        <v>90</v>
      </c>
      <c r="F74" s="12">
        <v>14.42</v>
      </c>
      <c r="G74" s="19">
        <f t="shared" si="0"/>
        <v>1297.8</v>
      </c>
      <c r="H74" s="114"/>
    </row>
    <row r="75" spans="1:9" s="6" customFormat="1" ht="15.75" x14ac:dyDescent="0.25">
      <c r="A75" s="112" t="s">
        <v>250</v>
      </c>
      <c r="B75" s="14" t="s">
        <v>264</v>
      </c>
      <c r="C75" s="129" t="s">
        <v>258</v>
      </c>
      <c r="D75" s="117" t="s">
        <v>112</v>
      </c>
      <c r="E75" s="118">
        <v>90</v>
      </c>
      <c r="F75" s="12">
        <v>12.36</v>
      </c>
      <c r="G75" s="19">
        <f t="shared" si="0"/>
        <v>1112.4000000000001</v>
      </c>
      <c r="H75" s="114"/>
    </row>
    <row r="76" spans="1:9" s="6" customFormat="1" ht="15.75" x14ac:dyDescent="0.25">
      <c r="A76" s="113" t="s">
        <v>250</v>
      </c>
      <c r="B76" s="14" t="s">
        <v>265</v>
      </c>
      <c r="C76" s="130" t="s">
        <v>259</v>
      </c>
      <c r="D76" s="119" t="s">
        <v>113</v>
      </c>
      <c r="E76" s="120">
        <v>1</v>
      </c>
      <c r="F76" s="101">
        <v>770.44</v>
      </c>
      <c r="G76" s="19">
        <f t="shared" si="0"/>
        <v>770.44</v>
      </c>
      <c r="H76" s="114"/>
    </row>
    <row r="77" spans="1:9" s="6" customFormat="1" ht="15.75" x14ac:dyDescent="0.25">
      <c r="A77" s="112" t="s">
        <v>250</v>
      </c>
      <c r="B77" s="14" t="s">
        <v>266</v>
      </c>
      <c r="C77" s="131" t="s">
        <v>260</v>
      </c>
      <c r="D77" s="121" t="s">
        <v>113</v>
      </c>
      <c r="E77" s="70" t="s">
        <v>322</v>
      </c>
      <c r="F77" s="12">
        <v>0</v>
      </c>
      <c r="G77" s="19">
        <f t="shared" si="0"/>
        <v>0</v>
      </c>
      <c r="H77" s="114"/>
    </row>
    <row r="78" spans="1:9" s="6" customFormat="1" ht="16.5" thickBot="1" x14ac:dyDescent="0.3">
      <c r="A78" s="112" t="s">
        <v>250</v>
      </c>
      <c r="B78" s="14" t="s">
        <v>267</v>
      </c>
      <c r="C78" s="131" t="s">
        <v>261</v>
      </c>
      <c r="D78" s="122" t="s">
        <v>112</v>
      </c>
      <c r="E78" s="118">
        <v>90</v>
      </c>
      <c r="F78" s="12">
        <v>1.24</v>
      </c>
      <c r="G78" s="19">
        <f t="shared" si="0"/>
        <v>111.6</v>
      </c>
      <c r="H78" s="152"/>
    </row>
    <row r="79" spans="1:9" s="6" customFormat="1" ht="29.25" thickBot="1" x14ac:dyDescent="0.3">
      <c r="A79" s="146" t="s">
        <v>250</v>
      </c>
      <c r="B79" s="20" t="s">
        <v>268</v>
      </c>
      <c r="C79" s="132" t="s">
        <v>262</v>
      </c>
      <c r="D79" s="123" t="s">
        <v>113</v>
      </c>
      <c r="E79" s="124">
        <v>1</v>
      </c>
      <c r="F79" s="31">
        <v>100</v>
      </c>
      <c r="G79" s="19">
        <f t="shared" si="0"/>
        <v>100</v>
      </c>
      <c r="H79" s="142" t="s">
        <v>55</v>
      </c>
      <c r="I79" s="42">
        <f>ROUND(SUM(G68:G79),2)</f>
        <v>5300.54</v>
      </c>
    </row>
    <row r="80" spans="1:9" s="6" customFormat="1" ht="28.5" customHeight="1" x14ac:dyDescent="0.25">
      <c r="A80" s="113" t="s">
        <v>56</v>
      </c>
      <c r="B80" s="76" t="s">
        <v>57</v>
      </c>
      <c r="C80" s="98" t="s">
        <v>139</v>
      </c>
      <c r="D80" s="99" t="s">
        <v>114</v>
      </c>
      <c r="E80" s="73" t="s">
        <v>140</v>
      </c>
      <c r="F80" s="101">
        <v>9.02</v>
      </c>
      <c r="G80" s="18">
        <f t="shared" si="0"/>
        <v>1810.31</v>
      </c>
      <c r="H80" s="7"/>
    </row>
    <row r="81" spans="1:9" s="6" customFormat="1" ht="30" x14ac:dyDescent="0.25">
      <c r="A81" s="112" t="s">
        <v>56</v>
      </c>
      <c r="B81" s="14" t="s">
        <v>58</v>
      </c>
      <c r="C81" s="75" t="s">
        <v>141</v>
      </c>
      <c r="D81" s="69" t="s">
        <v>113</v>
      </c>
      <c r="E81" s="70" t="s">
        <v>283</v>
      </c>
      <c r="F81" s="12">
        <v>569.91</v>
      </c>
      <c r="G81" s="19">
        <f t="shared" si="0"/>
        <v>5699.1</v>
      </c>
      <c r="H81" s="7"/>
    </row>
    <row r="82" spans="1:9" s="6" customFormat="1" ht="30" x14ac:dyDescent="0.25">
      <c r="A82" s="112" t="s">
        <v>56</v>
      </c>
      <c r="B82" s="14" t="s">
        <v>59</v>
      </c>
      <c r="C82" s="75" t="s">
        <v>142</v>
      </c>
      <c r="D82" s="13" t="s">
        <v>114</v>
      </c>
      <c r="E82" s="70" t="s">
        <v>143</v>
      </c>
      <c r="F82" s="12">
        <v>50.86</v>
      </c>
      <c r="G82" s="19">
        <f t="shared" si="0"/>
        <v>528.94000000000005</v>
      </c>
      <c r="H82" s="7"/>
    </row>
    <row r="83" spans="1:9" s="6" customFormat="1" ht="30" x14ac:dyDescent="0.25">
      <c r="A83" s="112" t="s">
        <v>56</v>
      </c>
      <c r="B83" s="14" t="s">
        <v>60</v>
      </c>
      <c r="C83" s="75" t="s">
        <v>144</v>
      </c>
      <c r="D83" s="13" t="s">
        <v>114</v>
      </c>
      <c r="E83" s="70" t="s">
        <v>145</v>
      </c>
      <c r="F83" s="12">
        <v>27.28</v>
      </c>
      <c r="G83" s="19">
        <f t="shared" si="0"/>
        <v>6961.86</v>
      </c>
      <c r="H83" s="7"/>
    </row>
    <row r="84" spans="1:9" s="6" customFormat="1" ht="30" x14ac:dyDescent="0.25">
      <c r="A84" s="112" t="s">
        <v>56</v>
      </c>
      <c r="B84" s="14" t="s">
        <v>61</v>
      </c>
      <c r="C84" s="75" t="s">
        <v>146</v>
      </c>
      <c r="D84" s="13" t="s">
        <v>114</v>
      </c>
      <c r="E84" s="70" t="s">
        <v>147</v>
      </c>
      <c r="F84" s="12">
        <v>125.53</v>
      </c>
      <c r="G84" s="19">
        <f t="shared" si="0"/>
        <v>627.65</v>
      </c>
      <c r="H84" s="7"/>
    </row>
    <row r="85" spans="1:9" s="6" customFormat="1" ht="30.75" thickBot="1" x14ac:dyDescent="0.3">
      <c r="A85" s="112" t="s">
        <v>56</v>
      </c>
      <c r="B85" s="14" t="s">
        <v>62</v>
      </c>
      <c r="C85" s="75" t="s">
        <v>148</v>
      </c>
      <c r="D85" s="69" t="s">
        <v>113</v>
      </c>
      <c r="E85" s="70" t="s">
        <v>149</v>
      </c>
      <c r="F85" s="12">
        <v>71.94</v>
      </c>
      <c r="G85" s="19">
        <f t="shared" si="0"/>
        <v>1438.8</v>
      </c>
      <c r="H85" s="7"/>
    </row>
    <row r="86" spans="1:9" s="6" customFormat="1" ht="30.75" thickBot="1" x14ac:dyDescent="0.3">
      <c r="A86" s="146" t="s">
        <v>56</v>
      </c>
      <c r="B86" s="76" t="s">
        <v>63</v>
      </c>
      <c r="C86" s="95" t="s">
        <v>150</v>
      </c>
      <c r="D86" s="96" t="s">
        <v>135</v>
      </c>
      <c r="E86" s="74" t="s">
        <v>151</v>
      </c>
      <c r="F86" s="31">
        <v>1.37</v>
      </c>
      <c r="G86" s="24">
        <f t="shared" ref="G86:G97" si="1">ROUND((E86*F86),2)</f>
        <v>561.02</v>
      </c>
      <c r="H86" s="142" t="s">
        <v>64</v>
      </c>
      <c r="I86" s="42">
        <f>ROUND(SUM(G80:G86),2)</f>
        <v>17627.68</v>
      </c>
    </row>
    <row r="87" spans="1:9" s="6" customFormat="1" ht="45" x14ac:dyDescent="0.25">
      <c r="A87" s="111" t="s">
        <v>65</v>
      </c>
      <c r="B87" s="16" t="s">
        <v>66</v>
      </c>
      <c r="C87" s="92" t="s">
        <v>152</v>
      </c>
      <c r="D87" s="93" t="s">
        <v>113</v>
      </c>
      <c r="E87" s="94">
        <v>14</v>
      </c>
      <c r="F87" s="30">
        <v>152.44</v>
      </c>
      <c r="G87" s="18">
        <f t="shared" si="1"/>
        <v>2134.16</v>
      </c>
      <c r="H87" s="7"/>
    </row>
    <row r="88" spans="1:9" s="6" customFormat="1" ht="45.75" thickBot="1" x14ac:dyDescent="0.3">
      <c r="A88" s="112" t="s">
        <v>65</v>
      </c>
      <c r="B88" s="14" t="s">
        <v>67</v>
      </c>
      <c r="C88" s="77" t="s">
        <v>153</v>
      </c>
      <c r="D88" s="78" t="s">
        <v>135</v>
      </c>
      <c r="E88" s="79">
        <v>8</v>
      </c>
      <c r="F88" s="12">
        <v>185.4</v>
      </c>
      <c r="G88" s="19">
        <f t="shared" si="1"/>
        <v>1483.2</v>
      </c>
      <c r="H88" s="7"/>
    </row>
    <row r="89" spans="1:9" s="6" customFormat="1" ht="45.75" thickBot="1" x14ac:dyDescent="0.3">
      <c r="A89" s="146" t="s">
        <v>65</v>
      </c>
      <c r="B89" s="76" t="s">
        <v>68</v>
      </c>
      <c r="C89" s="77" t="s">
        <v>154</v>
      </c>
      <c r="D89" s="78" t="s">
        <v>113</v>
      </c>
      <c r="E89" s="79">
        <v>21</v>
      </c>
      <c r="F89" s="31">
        <v>10.82</v>
      </c>
      <c r="G89" s="24">
        <f t="shared" si="1"/>
        <v>227.22</v>
      </c>
      <c r="H89" s="144" t="s">
        <v>69</v>
      </c>
      <c r="I89" s="84">
        <f>ROUND(SUM(G87:G89),2)</f>
        <v>3844.58</v>
      </c>
    </row>
    <row r="90" spans="1:9" s="6" customFormat="1" ht="45.75" thickBot="1" x14ac:dyDescent="0.3">
      <c r="A90" s="148" t="s">
        <v>70</v>
      </c>
      <c r="B90" s="33" t="s">
        <v>71</v>
      </c>
      <c r="C90" s="34" t="s">
        <v>155</v>
      </c>
      <c r="D90" s="39" t="s">
        <v>135</v>
      </c>
      <c r="E90" s="53">
        <v>12.5</v>
      </c>
      <c r="F90" s="35">
        <v>103</v>
      </c>
      <c r="G90" s="36">
        <f t="shared" si="1"/>
        <v>1287.5</v>
      </c>
      <c r="H90" s="153" t="s">
        <v>72</v>
      </c>
      <c r="I90" s="86">
        <f>ROUND(SUM(G90),2)</f>
        <v>1287.5</v>
      </c>
    </row>
    <row r="91" spans="1:9" s="6" customFormat="1" ht="45.75" thickBot="1" x14ac:dyDescent="0.3">
      <c r="A91" s="113" t="s">
        <v>73</v>
      </c>
      <c r="B91" s="82" t="s">
        <v>74</v>
      </c>
      <c r="C91" s="97" t="s">
        <v>157</v>
      </c>
      <c r="D91" s="78" t="s">
        <v>112</v>
      </c>
      <c r="E91" s="79">
        <v>144</v>
      </c>
      <c r="F91" s="101">
        <v>56.75</v>
      </c>
      <c r="G91" s="105">
        <f t="shared" si="1"/>
        <v>8172</v>
      </c>
      <c r="H91" s="85"/>
      <c r="I91" s="43"/>
    </row>
    <row r="92" spans="1:9" s="6" customFormat="1" ht="45.75" thickBot="1" x14ac:dyDescent="0.3">
      <c r="A92" s="146" t="s">
        <v>73</v>
      </c>
      <c r="B92" s="20" t="s">
        <v>156</v>
      </c>
      <c r="C92" s="21" t="s">
        <v>158</v>
      </c>
      <c r="D92" s="137" t="s">
        <v>113</v>
      </c>
      <c r="E92" s="160">
        <v>5</v>
      </c>
      <c r="F92" s="31">
        <v>25.24</v>
      </c>
      <c r="G92" s="83">
        <f t="shared" si="1"/>
        <v>126.2</v>
      </c>
      <c r="H92" s="142" t="s">
        <v>75</v>
      </c>
      <c r="I92" s="42">
        <f>ROUND(SUM(G91:G92),2)</f>
        <v>8298.2000000000007</v>
      </c>
    </row>
    <row r="93" spans="1:9" s="6" customFormat="1" x14ac:dyDescent="0.25">
      <c r="A93" s="154" t="s">
        <v>203</v>
      </c>
      <c r="B93" s="76" t="s">
        <v>76</v>
      </c>
      <c r="C93" s="133" t="s">
        <v>205</v>
      </c>
      <c r="D93" s="158" t="s">
        <v>135</v>
      </c>
      <c r="E93" s="73" t="s">
        <v>206</v>
      </c>
      <c r="F93" s="101">
        <v>6.81</v>
      </c>
      <c r="G93" s="18">
        <f t="shared" si="1"/>
        <v>1981.71</v>
      </c>
      <c r="H93" s="7"/>
    </row>
    <row r="94" spans="1:9" s="6" customFormat="1" x14ac:dyDescent="0.25">
      <c r="A94" s="112" t="s">
        <v>203</v>
      </c>
      <c r="B94" s="14" t="s">
        <v>77</v>
      </c>
      <c r="C94" s="102" t="s">
        <v>207</v>
      </c>
      <c r="D94" s="13" t="s">
        <v>135</v>
      </c>
      <c r="E94" s="70" t="s">
        <v>284</v>
      </c>
      <c r="F94" s="12">
        <v>2.1800000000000002</v>
      </c>
      <c r="G94" s="19">
        <f t="shared" si="1"/>
        <v>32547.4</v>
      </c>
      <c r="H94" s="7"/>
    </row>
    <row r="95" spans="1:9" s="6" customFormat="1" ht="15.75" thickBot="1" x14ac:dyDescent="0.3">
      <c r="A95" s="112" t="s">
        <v>203</v>
      </c>
      <c r="B95" s="14" t="s">
        <v>78</v>
      </c>
      <c r="C95" s="102" t="s">
        <v>208</v>
      </c>
      <c r="D95" s="103" t="s">
        <v>113</v>
      </c>
      <c r="E95" s="70" t="s">
        <v>123</v>
      </c>
      <c r="F95" s="12">
        <v>273.39999999999998</v>
      </c>
      <c r="G95" s="19">
        <f t="shared" si="1"/>
        <v>1093.5999999999999</v>
      </c>
      <c r="H95" s="7"/>
    </row>
    <row r="96" spans="1:9" s="6" customFormat="1" ht="29.25" thickBot="1" x14ac:dyDescent="0.3">
      <c r="A96" s="113" t="s">
        <v>203</v>
      </c>
      <c r="B96" s="14" t="s">
        <v>79</v>
      </c>
      <c r="C96" s="102" t="s">
        <v>209</v>
      </c>
      <c r="D96" s="103" t="s">
        <v>113</v>
      </c>
      <c r="E96" s="70" t="s">
        <v>123</v>
      </c>
      <c r="F96" s="31">
        <v>79.400000000000006</v>
      </c>
      <c r="G96" s="24">
        <f t="shared" si="1"/>
        <v>317.60000000000002</v>
      </c>
      <c r="H96" s="142" t="s">
        <v>80</v>
      </c>
      <c r="I96" s="42">
        <f>ROUND(SUM(G93:G96),2)</f>
        <v>35940.31</v>
      </c>
    </row>
    <row r="97" spans="1:9" s="6" customFormat="1" ht="75" customHeight="1" thickBot="1" x14ac:dyDescent="0.3">
      <c r="A97" s="149" t="s">
        <v>204</v>
      </c>
      <c r="B97" s="37" t="s">
        <v>81</v>
      </c>
      <c r="C97" s="38" t="s">
        <v>82</v>
      </c>
      <c r="D97" s="39" t="s">
        <v>83</v>
      </c>
      <c r="E97" s="159">
        <v>1</v>
      </c>
      <c r="F97" s="40">
        <v>4000</v>
      </c>
      <c r="G97" s="24">
        <f t="shared" si="1"/>
        <v>4000</v>
      </c>
      <c r="H97" s="142" t="s">
        <v>84</v>
      </c>
      <c r="I97" s="42">
        <f>ROUND(SUM(G97),2)</f>
        <v>4000</v>
      </c>
    </row>
    <row r="98" spans="1:9" ht="44.25" customHeight="1" thickBot="1" x14ac:dyDescent="0.3">
      <c r="A98" s="45"/>
      <c r="B98" s="45"/>
      <c r="C98" s="45"/>
      <c r="D98" s="44"/>
      <c r="E98" s="54"/>
      <c r="F98" s="49" t="s">
        <v>85</v>
      </c>
      <c r="G98" s="50">
        <f>SUM(G8:G97)</f>
        <v>1146864.8799999997</v>
      </c>
      <c r="H98" s="32"/>
      <c r="I98" s="43"/>
    </row>
    <row r="99" spans="1:9" ht="20.25" customHeight="1" x14ac:dyDescent="0.25">
      <c r="A99" s="48"/>
      <c r="B99" s="48"/>
      <c r="C99" s="47"/>
      <c r="D99" s="47"/>
      <c r="E99" s="55"/>
      <c r="F99" s="47"/>
      <c r="G99" s="46"/>
    </row>
    <row r="103" spans="1:9" x14ac:dyDescent="0.25">
      <c r="C103" s="104"/>
    </row>
  </sheetData>
  <mergeCells count="2">
    <mergeCell ref="A4:G4"/>
    <mergeCell ref="A6:G6"/>
  </mergeCells>
  <phoneticPr fontId="8" type="noConversion"/>
  <pageMargins left="0.31496062992125984" right="0.11811023622047245" top="0.55118110236220474" bottom="0.35433070866141736"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F1AC-33A0-48F7-B844-573FA317C67A}">
  <dimension ref="A1:I39"/>
  <sheetViews>
    <sheetView topLeftCell="A28" zoomScale="115" zoomScaleNormal="115" workbookViewId="0">
      <selection activeCell="G33" sqref="G33"/>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56"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63" t="s">
        <v>98</v>
      </c>
      <c r="B1" s="163"/>
      <c r="C1" s="163"/>
      <c r="D1" s="163"/>
      <c r="E1" s="163"/>
      <c r="F1" s="163"/>
      <c r="G1" s="163"/>
    </row>
    <row r="2" spans="1:9" ht="21.75" customHeight="1" thickBot="1" x14ac:dyDescent="0.3">
      <c r="A2" s="1"/>
      <c r="B2" s="1"/>
      <c r="C2" s="1"/>
      <c r="D2" s="1"/>
      <c r="E2" s="51"/>
      <c r="F2" s="1"/>
      <c r="G2" s="1"/>
    </row>
    <row r="3" spans="1:9" ht="21.75" customHeight="1" x14ac:dyDescent="0.25">
      <c r="A3" s="164" t="s">
        <v>212</v>
      </c>
      <c r="B3" s="165"/>
      <c r="C3" s="165"/>
      <c r="D3" s="165"/>
      <c r="E3" s="165"/>
      <c r="F3" s="165"/>
      <c r="G3" s="166"/>
    </row>
    <row r="4" spans="1:9" ht="43.5" thickBot="1" x14ac:dyDescent="0.3">
      <c r="A4" s="145" t="s">
        <v>0</v>
      </c>
      <c r="B4" s="27" t="s">
        <v>1</v>
      </c>
      <c r="C4" s="27" t="s">
        <v>2</v>
      </c>
      <c r="D4" s="27" t="s">
        <v>3</v>
      </c>
      <c r="E4" s="52" t="s">
        <v>4</v>
      </c>
      <c r="F4" s="28" t="s">
        <v>5</v>
      </c>
      <c r="G4" s="29" t="s">
        <v>6</v>
      </c>
    </row>
    <row r="5" spans="1:9" x14ac:dyDescent="0.25">
      <c r="A5" s="111" t="s">
        <v>7</v>
      </c>
      <c r="B5" s="16" t="s">
        <v>8</v>
      </c>
      <c r="C5" s="2" t="s">
        <v>99</v>
      </c>
      <c r="D5" s="69" t="s">
        <v>112</v>
      </c>
      <c r="E5" s="70" t="s">
        <v>149</v>
      </c>
      <c r="F5" s="17">
        <v>0.62</v>
      </c>
      <c r="G5" s="18">
        <f t="shared" ref="G5:G27" si="0">ROUND((E5*F5),2)</f>
        <v>12.4</v>
      </c>
    </row>
    <row r="6" spans="1:9" x14ac:dyDescent="0.25">
      <c r="A6" s="112" t="s">
        <v>7</v>
      </c>
      <c r="B6" s="14" t="s">
        <v>9</v>
      </c>
      <c r="C6" s="2" t="s">
        <v>108</v>
      </c>
      <c r="D6" s="69" t="s">
        <v>135</v>
      </c>
      <c r="E6" s="70" t="s">
        <v>117</v>
      </c>
      <c r="F6" s="3">
        <v>3.65</v>
      </c>
      <c r="G6" s="19">
        <f t="shared" si="0"/>
        <v>18.25</v>
      </c>
    </row>
    <row r="7" spans="1:9" ht="45" x14ac:dyDescent="0.25">
      <c r="A7" s="112"/>
      <c r="B7" s="14" t="s">
        <v>10</v>
      </c>
      <c r="C7" s="2" t="s">
        <v>321</v>
      </c>
      <c r="D7" s="69" t="s">
        <v>127</v>
      </c>
      <c r="E7" s="70" t="s">
        <v>298</v>
      </c>
      <c r="F7" s="3">
        <v>-5.99</v>
      </c>
      <c r="G7" s="19">
        <f t="shared" si="0"/>
        <v>-7.49</v>
      </c>
    </row>
    <row r="8" spans="1:9" x14ac:dyDescent="0.25">
      <c r="A8" s="112" t="s">
        <v>7</v>
      </c>
      <c r="B8" s="14" t="s">
        <v>11</v>
      </c>
      <c r="C8" s="2" t="s">
        <v>275</v>
      </c>
      <c r="D8" s="69" t="s">
        <v>114</v>
      </c>
      <c r="E8" s="70" t="s">
        <v>221</v>
      </c>
      <c r="F8" s="3">
        <v>7.39</v>
      </c>
      <c r="G8" s="19">
        <f t="shared" si="0"/>
        <v>3.7</v>
      </c>
    </row>
    <row r="9" spans="1:9" x14ac:dyDescent="0.25">
      <c r="A9" s="112" t="s">
        <v>7</v>
      </c>
      <c r="B9" s="14" t="s">
        <v>12</v>
      </c>
      <c r="C9" s="2" t="s">
        <v>110</v>
      </c>
      <c r="D9" s="69" t="s">
        <v>135</v>
      </c>
      <c r="E9" s="70" t="s">
        <v>216</v>
      </c>
      <c r="F9" s="67">
        <v>0.05</v>
      </c>
      <c r="G9" s="19">
        <f t="shared" si="0"/>
        <v>3.25</v>
      </c>
      <c r="H9" s="32"/>
    </row>
    <row r="10" spans="1:9" ht="15.75" thickBot="1" x14ac:dyDescent="0.3">
      <c r="A10" s="112" t="s">
        <v>7</v>
      </c>
      <c r="B10" s="14" t="s">
        <v>13</v>
      </c>
      <c r="C10" s="2" t="s">
        <v>111</v>
      </c>
      <c r="D10" s="69" t="s">
        <v>114</v>
      </c>
      <c r="E10" s="70" t="s">
        <v>121</v>
      </c>
      <c r="F10" s="67">
        <v>3.35</v>
      </c>
      <c r="G10" s="19">
        <f t="shared" si="0"/>
        <v>6.7</v>
      </c>
      <c r="H10" s="32"/>
    </row>
    <row r="11" spans="1:9" ht="29.25" thickBot="1" x14ac:dyDescent="0.3">
      <c r="A11" s="146" t="s">
        <v>7</v>
      </c>
      <c r="B11" s="80" t="s">
        <v>14</v>
      </c>
      <c r="C11" s="21" t="s">
        <v>277</v>
      </c>
      <c r="D11" s="96" t="s">
        <v>114</v>
      </c>
      <c r="E11" s="74" t="s">
        <v>299</v>
      </c>
      <c r="F11" s="23">
        <v>7.67</v>
      </c>
      <c r="G11" s="24">
        <f t="shared" si="0"/>
        <v>176.41</v>
      </c>
      <c r="H11" s="142" t="s">
        <v>17</v>
      </c>
      <c r="I11" s="42">
        <f>ROUND(SUM(G5:G11),2)</f>
        <v>213.22</v>
      </c>
    </row>
    <row r="12" spans="1:9" s="6" customFormat="1" x14ac:dyDescent="0.25">
      <c r="A12" s="113" t="s">
        <v>18</v>
      </c>
      <c r="B12" s="76" t="s">
        <v>19</v>
      </c>
      <c r="C12" s="72" t="s">
        <v>128</v>
      </c>
      <c r="D12" s="71" t="s">
        <v>114</v>
      </c>
      <c r="E12" s="73" t="s">
        <v>213</v>
      </c>
      <c r="F12" s="25">
        <v>2.59</v>
      </c>
      <c r="G12" s="105">
        <f t="shared" si="0"/>
        <v>64.75</v>
      </c>
      <c r="H12" s="7"/>
    </row>
    <row r="13" spans="1:9" s="6" customFormat="1" ht="30" x14ac:dyDescent="0.25">
      <c r="A13" s="112" t="s">
        <v>18</v>
      </c>
      <c r="B13" s="14" t="s">
        <v>20</v>
      </c>
      <c r="C13" s="2" t="s">
        <v>129</v>
      </c>
      <c r="D13" s="69" t="s">
        <v>114</v>
      </c>
      <c r="E13" s="70" t="s">
        <v>121</v>
      </c>
      <c r="F13" s="4">
        <v>27.31</v>
      </c>
      <c r="G13" s="19">
        <f t="shared" si="0"/>
        <v>54.62</v>
      </c>
      <c r="H13" s="7"/>
    </row>
    <row r="14" spans="1:9" s="6" customFormat="1" x14ac:dyDescent="0.25">
      <c r="A14" s="112" t="s">
        <v>18</v>
      </c>
      <c r="B14" s="14" t="s">
        <v>21</v>
      </c>
      <c r="C14" s="2" t="s">
        <v>274</v>
      </c>
      <c r="D14" s="69" t="s">
        <v>114</v>
      </c>
      <c r="E14" s="70" t="s">
        <v>213</v>
      </c>
      <c r="F14" s="4">
        <v>7.67</v>
      </c>
      <c r="G14" s="19">
        <f t="shared" si="0"/>
        <v>191.75</v>
      </c>
      <c r="H14" s="7"/>
    </row>
    <row r="15" spans="1:9" s="6" customFormat="1" x14ac:dyDescent="0.25">
      <c r="A15" s="112" t="s">
        <v>18</v>
      </c>
      <c r="B15" s="14" t="s">
        <v>22</v>
      </c>
      <c r="C15" s="2" t="s">
        <v>130</v>
      </c>
      <c r="D15" s="69" t="s">
        <v>135</v>
      </c>
      <c r="E15" s="70" t="s">
        <v>214</v>
      </c>
      <c r="F15" s="4">
        <v>0.27</v>
      </c>
      <c r="G15" s="19">
        <f t="shared" si="0"/>
        <v>16.739999999999998</v>
      </c>
      <c r="H15" s="7"/>
    </row>
    <row r="16" spans="1:9" s="6" customFormat="1" ht="15.75" thickBot="1" x14ac:dyDescent="0.3">
      <c r="A16" s="112" t="s">
        <v>18</v>
      </c>
      <c r="B16" s="14" t="s">
        <v>23</v>
      </c>
      <c r="C16" s="2" t="s">
        <v>131</v>
      </c>
      <c r="D16" s="69" t="s">
        <v>135</v>
      </c>
      <c r="E16" s="70" t="s">
        <v>215</v>
      </c>
      <c r="F16" s="4">
        <v>2.89</v>
      </c>
      <c r="G16" s="19">
        <f t="shared" si="0"/>
        <v>8.67</v>
      </c>
      <c r="H16" s="7"/>
    </row>
    <row r="17" spans="1:9" s="6" customFormat="1" ht="28.15" customHeight="1" thickBot="1" x14ac:dyDescent="0.3">
      <c r="A17" s="146" t="s">
        <v>18</v>
      </c>
      <c r="B17" s="20" t="s">
        <v>24</v>
      </c>
      <c r="C17" s="21" t="s">
        <v>132</v>
      </c>
      <c r="D17" s="96" t="s">
        <v>114</v>
      </c>
      <c r="E17" s="74" t="s">
        <v>216</v>
      </c>
      <c r="F17" s="26">
        <v>1.05</v>
      </c>
      <c r="G17" s="24">
        <f t="shared" si="0"/>
        <v>68.25</v>
      </c>
      <c r="H17" s="142" t="s">
        <v>25</v>
      </c>
      <c r="I17" s="42">
        <f>ROUND(SUM(G12:G17),2)</f>
        <v>404.78</v>
      </c>
    </row>
    <row r="18" spans="1:9" s="6" customFormat="1" ht="30" x14ac:dyDescent="0.25">
      <c r="A18" s="147" t="s">
        <v>224</v>
      </c>
      <c r="B18" s="82" t="s">
        <v>26</v>
      </c>
      <c r="C18" s="72" t="s">
        <v>167</v>
      </c>
      <c r="D18" s="71" t="s">
        <v>114</v>
      </c>
      <c r="E18" s="73" t="s">
        <v>291</v>
      </c>
      <c r="F18" s="101">
        <v>24.4</v>
      </c>
      <c r="G18" s="18">
        <f t="shared" si="0"/>
        <v>341.6</v>
      </c>
      <c r="H18" s="106"/>
    </row>
    <row r="19" spans="1:9" s="6" customFormat="1" ht="41.25" customHeight="1" x14ac:dyDescent="0.25">
      <c r="A19" s="112" t="s">
        <v>224</v>
      </c>
      <c r="B19" s="14" t="s">
        <v>27</v>
      </c>
      <c r="C19" s="2" t="s">
        <v>170</v>
      </c>
      <c r="D19" s="69" t="s">
        <v>114</v>
      </c>
      <c r="E19" s="70" t="s">
        <v>195</v>
      </c>
      <c r="F19" s="12">
        <v>85.11</v>
      </c>
      <c r="G19" s="19">
        <f t="shared" si="0"/>
        <v>765.99</v>
      </c>
      <c r="H19" s="106"/>
    </row>
    <row r="20" spans="1:9" s="6" customFormat="1" ht="41.25" customHeight="1" x14ac:dyDescent="0.25">
      <c r="A20" s="112" t="s">
        <v>224</v>
      </c>
      <c r="B20" s="82" t="s">
        <v>28</v>
      </c>
      <c r="C20" s="2" t="s">
        <v>171</v>
      </c>
      <c r="D20" s="78" t="s">
        <v>135</v>
      </c>
      <c r="E20" s="70" t="s">
        <v>217</v>
      </c>
      <c r="F20" s="87">
        <v>23.29</v>
      </c>
      <c r="G20" s="19">
        <f t="shared" si="0"/>
        <v>1048.05</v>
      </c>
      <c r="H20" s="106"/>
    </row>
    <row r="21" spans="1:9" s="6" customFormat="1" ht="41.25" customHeight="1" x14ac:dyDescent="0.25">
      <c r="A21" s="112" t="s">
        <v>224</v>
      </c>
      <c r="B21" s="14" t="s">
        <v>29</v>
      </c>
      <c r="C21" s="2" t="s">
        <v>175</v>
      </c>
      <c r="D21" s="13" t="s">
        <v>135</v>
      </c>
      <c r="E21" s="70" t="s">
        <v>215</v>
      </c>
      <c r="F21" s="87">
        <v>7.53</v>
      </c>
      <c r="G21" s="19">
        <f t="shared" si="0"/>
        <v>22.59</v>
      </c>
      <c r="H21" s="106"/>
    </row>
    <row r="22" spans="1:9" s="6" customFormat="1" ht="41.25" customHeight="1" x14ac:dyDescent="0.25">
      <c r="A22" s="112" t="s">
        <v>224</v>
      </c>
      <c r="B22" s="82" t="s">
        <v>30</v>
      </c>
      <c r="C22" s="2" t="s">
        <v>177</v>
      </c>
      <c r="D22" s="13" t="s">
        <v>135</v>
      </c>
      <c r="E22" s="70" t="s">
        <v>215</v>
      </c>
      <c r="F22" s="87">
        <v>47.64</v>
      </c>
      <c r="G22" s="19">
        <f t="shared" si="0"/>
        <v>142.91999999999999</v>
      </c>
      <c r="H22" s="106"/>
    </row>
    <row r="23" spans="1:9" s="6" customFormat="1" ht="41.25" customHeight="1" x14ac:dyDescent="0.25">
      <c r="A23" s="112" t="s">
        <v>224</v>
      </c>
      <c r="B23" s="14" t="s">
        <v>31</v>
      </c>
      <c r="C23" s="2" t="s">
        <v>181</v>
      </c>
      <c r="D23" s="69" t="s">
        <v>114</v>
      </c>
      <c r="E23" s="70" t="s">
        <v>293</v>
      </c>
      <c r="F23" s="87">
        <v>128.74</v>
      </c>
      <c r="G23" s="19">
        <f t="shared" si="0"/>
        <v>12.87</v>
      </c>
      <c r="H23" s="106"/>
    </row>
    <row r="24" spans="1:9" s="6" customFormat="1" ht="41.25" customHeight="1" thickBot="1" x14ac:dyDescent="0.3">
      <c r="A24" s="112" t="s">
        <v>224</v>
      </c>
      <c r="B24" s="82" t="s">
        <v>32</v>
      </c>
      <c r="C24" s="2" t="s">
        <v>182</v>
      </c>
      <c r="D24" s="69" t="s">
        <v>112</v>
      </c>
      <c r="E24" s="70" t="s">
        <v>218</v>
      </c>
      <c r="F24" s="87">
        <v>17.47</v>
      </c>
      <c r="G24" s="19">
        <f t="shared" si="0"/>
        <v>646.39</v>
      </c>
      <c r="H24" s="106"/>
    </row>
    <row r="25" spans="1:9" s="6" customFormat="1" ht="33.6" customHeight="1" thickBot="1" x14ac:dyDescent="0.3">
      <c r="A25" s="146" t="s">
        <v>292</v>
      </c>
      <c r="B25" s="20" t="s">
        <v>244</v>
      </c>
      <c r="C25" s="21" t="s">
        <v>184</v>
      </c>
      <c r="D25" s="22" t="s">
        <v>114</v>
      </c>
      <c r="E25" s="74" t="s">
        <v>215</v>
      </c>
      <c r="F25" s="31">
        <v>23.24</v>
      </c>
      <c r="G25" s="24">
        <f t="shared" si="0"/>
        <v>69.72</v>
      </c>
      <c r="H25" s="143" t="s">
        <v>222</v>
      </c>
      <c r="I25" s="86">
        <f>ROUND(SUM(G18:G25),2)</f>
        <v>3050.13</v>
      </c>
    </row>
    <row r="26" spans="1:9" s="6" customFormat="1" ht="30.75" thickBot="1" x14ac:dyDescent="0.3">
      <c r="A26" s="113" t="s">
        <v>226</v>
      </c>
      <c r="B26" s="76" t="s">
        <v>34</v>
      </c>
      <c r="C26" s="72" t="s">
        <v>197</v>
      </c>
      <c r="D26" s="91" t="s">
        <v>135</v>
      </c>
      <c r="E26" s="107" t="s">
        <v>120</v>
      </c>
      <c r="F26" s="101">
        <v>1.47</v>
      </c>
      <c r="G26" s="105">
        <f t="shared" si="0"/>
        <v>8.82</v>
      </c>
      <c r="H26" s="32"/>
    </row>
    <row r="27" spans="1:9" s="6" customFormat="1" ht="30.75" thickBot="1" x14ac:dyDescent="0.3">
      <c r="A27" s="146" t="s">
        <v>226</v>
      </c>
      <c r="B27" s="20" t="s">
        <v>35</v>
      </c>
      <c r="C27" s="139" t="s">
        <v>199</v>
      </c>
      <c r="D27" s="140" t="s">
        <v>112</v>
      </c>
      <c r="E27" s="141" t="s">
        <v>117</v>
      </c>
      <c r="F27" s="12">
        <v>2.59</v>
      </c>
      <c r="G27" s="24">
        <f t="shared" si="0"/>
        <v>12.95</v>
      </c>
      <c r="H27" s="142" t="s">
        <v>39</v>
      </c>
      <c r="I27" s="42">
        <f>ROUND(SUM(G26:G27),2)</f>
        <v>21.77</v>
      </c>
    </row>
    <row r="28" spans="1:9" s="6" customFormat="1" ht="45" x14ac:dyDescent="0.25">
      <c r="A28" s="113" t="s">
        <v>297</v>
      </c>
      <c r="B28" s="76" t="s">
        <v>41</v>
      </c>
      <c r="C28" s="92" t="s">
        <v>152</v>
      </c>
      <c r="D28" s="93" t="s">
        <v>113</v>
      </c>
      <c r="E28" s="162">
        <v>1</v>
      </c>
      <c r="F28" s="30">
        <v>152.44</v>
      </c>
      <c r="G28" s="18">
        <f t="shared" ref="G28:G33" si="1">ROUND((E28*F28),2)</f>
        <v>152.44</v>
      </c>
      <c r="H28" s="7"/>
    </row>
    <row r="29" spans="1:9" s="6" customFormat="1" ht="45.75" thickBot="1" x14ac:dyDescent="0.3">
      <c r="A29" s="112" t="s">
        <v>297</v>
      </c>
      <c r="B29" s="14" t="s">
        <v>42</v>
      </c>
      <c r="C29" s="77" t="s">
        <v>153</v>
      </c>
      <c r="D29" s="78" t="s">
        <v>135</v>
      </c>
      <c r="E29" s="79">
        <v>0.4</v>
      </c>
      <c r="F29" s="12">
        <v>185.4</v>
      </c>
      <c r="G29" s="19">
        <f t="shared" si="1"/>
        <v>74.16</v>
      </c>
      <c r="H29" s="7"/>
    </row>
    <row r="30" spans="1:9" s="6" customFormat="1" ht="58.9" customHeight="1" thickBot="1" x14ac:dyDescent="0.3">
      <c r="A30" s="146" t="s">
        <v>297</v>
      </c>
      <c r="B30" s="20" t="s">
        <v>43</v>
      </c>
      <c r="C30" s="136" t="s">
        <v>154</v>
      </c>
      <c r="D30" s="137" t="s">
        <v>113</v>
      </c>
      <c r="E30" s="160">
        <v>1</v>
      </c>
      <c r="F30" s="31">
        <v>10.82</v>
      </c>
      <c r="G30" s="24">
        <f t="shared" si="1"/>
        <v>10.82</v>
      </c>
      <c r="H30" s="144" t="s">
        <v>48</v>
      </c>
      <c r="I30" s="84">
        <f>ROUND(SUM(G28:G30),2)</f>
        <v>237.42</v>
      </c>
    </row>
    <row r="31" spans="1:9" s="6" customFormat="1" ht="69.599999999999994" customHeight="1" thickBot="1" x14ac:dyDescent="0.3">
      <c r="A31" s="148" t="s">
        <v>296</v>
      </c>
      <c r="B31" s="33" t="s">
        <v>49</v>
      </c>
      <c r="C31" s="34" t="s">
        <v>159</v>
      </c>
      <c r="D31" s="39" t="s">
        <v>113</v>
      </c>
      <c r="E31" s="161">
        <v>3</v>
      </c>
      <c r="F31" s="35">
        <v>190.55</v>
      </c>
      <c r="G31" s="83">
        <f t="shared" si="1"/>
        <v>571.65</v>
      </c>
      <c r="H31" s="142" t="s">
        <v>55</v>
      </c>
      <c r="I31" s="42">
        <f>ROUND(SUM(G31),2)</f>
        <v>571.65</v>
      </c>
    </row>
    <row r="32" spans="1:9" s="6" customFormat="1" ht="29.25" thickBot="1" x14ac:dyDescent="0.3">
      <c r="A32" s="113" t="s">
        <v>295</v>
      </c>
      <c r="B32" s="76" t="s">
        <v>57</v>
      </c>
      <c r="C32" s="133" t="s">
        <v>207</v>
      </c>
      <c r="D32" s="99" t="s">
        <v>135</v>
      </c>
      <c r="E32" s="138" t="s">
        <v>149</v>
      </c>
      <c r="F32" s="81">
        <v>2.1800000000000002</v>
      </c>
      <c r="G32" s="24">
        <f t="shared" si="1"/>
        <v>43.6</v>
      </c>
      <c r="H32" s="142" t="s">
        <v>64</v>
      </c>
      <c r="I32" s="42">
        <f>ROUND(SUM(G32:G32),2)</f>
        <v>43.6</v>
      </c>
    </row>
    <row r="33" spans="1:9" s="6" customFormat="1" ht="75" customHeight="1" thickBot="1" x14ac:dyDescent="0.3">
      <c r="A33" s="149" t="s">
        <v>294</v>
      </c>
      <c r="B33" s="37" t="s">
        <v>66</v>
      </c>
      <c r="C33" s="38" t="s">
        <v>82</v>
      </c>
      <c r="D33" s="39" t="s">
        <v>83</v>
      </c>
      <c r="E33" s="159">
        <v>1</v>
      </c>
      <c r="F33" s="40">
        <v>100</v>
      </c>
      <c r="G33" s="24">
        <f t="shared" si="1"/>
        <v>100</v>
      </c>
      <c r="H33" s="142" t="s">
        <v>69</v>
      </c>
      <c r="I33" s="42">
        <f>ROUND(SUM(G33),2)</f>
        <v>100</v>
      </c>
    </row>
    <row r="34" spans="1:9" ht="44.25" customHeight="1" thickBot="1" x14ac:dyDescent="0.3">
      <c r="A34" s="45"/>
      <c r="B34" s="45"/>
      <c r="C34" s="45"/>
      <c r="D34" s="44"/>
      <c r="E34" s="54"/>
      <c r="F34" s="49" t="s">
        <v>85</v>
      </c>
      <c r="G34" s="50">
        <f>SUM(G5:G33)</f>
        <v>4642.5700000000006</v>
      </c>
      <c r="H34" s="32"/>
      <c r="I34" s="43"/>
    </row>
    <row r="35" spans="1:9" ht="20.25" customHeight="1" x14ac:dyDescent="0.25">
      <c r="A35" s="48"/>
      <c r="B35" s="48"/>
      <c r="C35" s="47"/>
      <c r="D35" s="47"/>
      <c r="E35" s="55"/>
      <c r="F35" s="47"/>
      <c r="G35" s="46"/>
    </row>
    <row r="39" spans="1:9" x14ac:dyDescent="0.25">
      <c r="C39" s="104"/>
    </row>
  </sheetData>
  <mergeCells count="2">
    <mergeCell ref="A1:G1"/>
    <mergeCell ref="A3:G3"/>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AEF94-A618-4596-92DD-0822A0136CBC}">
  <dimension ref="A1:I31"/>
  <sheetViews>
    <sheetView zoomScale="115" zoomScaleNormal="115" workbookViewId="0">
      <selection activeCell="G25" sqref="G25"/>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56"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63" t="s">
        <v>98</v>
      </c>
      <c r="B1" s="163"/>
      <c r="C1" s="163"/>
      <c r="D1" s="163"/>
      <c r="E1" s="163"/>
      <c r="F1" s="163"/>
      <c r="G1" s="163"/>
    </row>
    <row r="2" spans="1:9" ht="21.75" customHeight="1" thickBot="1" x14ac:dyDescent="0.3">
      <c r="A2" s="1"/>
      <c r="B2" s="1"/>
      <c r="C2" s="1"/>
      <c r="D2" s="1"/>
      <c r="E2" s="51"/>
      <c r="F2" s="1"/>
      <c r="G2" s="1"/>
    </row>
    <row r="3" spans="1:9" ht="21.75" customHeight="1" x14ac:dyDescent="0.25">
      <c r="A3" s="165" t="s">
        <v>313</v>
      </c>
      <c r="B3" s="165"/>
      <c r="C3" s="165"/>
      <c r="D3" s="165"/>
      <c r="E3" s="165"/>
      <c r="F3" s="165"/>
      <c r="G3" s="166"/>
    </row>
    <row r="4" spans="1:9" ht="43.5" thickBot="1" x14ac:dyDescent="0.3">
      <c r="A4" s="27" t="s">
        <v>0</v>
      </c>
      <c r="B4" s="27" t="s">
        <v>1</v>
      </c>
      <c r="C4" s="27" t="s">
        <v>2</v>
      </c>
      <c r="D4" s="27" t="s">
        <v>3</v>
      </c>
      <c r="E4" s="52" t="s">
        <v>4</v>
      </c>
      <c r="F4" s="28" t="s">
        <v>5</v>
      </c>
      <c r="G4" s="29" t="s">
        <v>6</v>
      </c>
    </row>
    <row r="5" spans="1:9" x14ac:dyDescent="0.25">
      <c r="A5" s="16" t="s">
        <v>7</v>
      </c>
      <c r="B5" s="16" t="s">
        <v>8</v>
      </c>
      <c r="C5" s="2" t="s">
        <v>99</v>
      </c>
      <c r="D5" s="69" t="s">
        <v>112</v>
      </c>
      <c r="E5" s="70" t="s">
        <v>121</v>
      </c>
      <c r="F5" s="17">
        <v>0.62</v>
      </c>
      <c r="G5" s="18">
        <f t="shared" ref="G5:G24" si="0">ROUND((E5*F5),2)</f>
        <v>1.24</v>
      </c>
    </row>
    <row r="6" spans="1:9" x14ac:dyDescent="0.25">
      <c r="A6" s="14" t="s">
        <v>7</v>
      </c>
      <c r="B6" s="14" t="s">
        <v>9</v>
      </c>
      <c r="C6" s="2" t="s">
        <v>108</v>
      </c>
      <c r="D6" s="69" t="s">
        <v>135</v>
      </c>
      <c r="E6" s="70" t="s">
        <v>219</v>
      </c>
      <c r="F6" s="3">
        <v>3.65</v>
      </c>
      <c r="G6" s="19">
        <f t="shared" si="0"/>
        <v>9.1300000000000008</v>
      </c>
    </row>
    <row r="7" spans="1:9" ht="44.45" customHeight="1" x14ac:dyDescent="0.25">
      <c r="A7" s="14" t="s">
        <v>7</v>
      </c>
      <c r="B7" s="14" t="s">
        <v>10</v>
      </c>
      <c r="C7" s="2" t="s">
        <v>317</v>
      </c>
      <c r="D7" s="69" t="s">
        <v>127</v>
      </c>
      <c r="E7" s="70" t="s">
        <v>300</v>
      </c>
      <c r="F7" s="3">
        <v>-5.99</v>
      </c>
      <c r="G7" s="19">
        <f t="shared" si="0"/>
        <v>-3.89</v>
      </c>
    </row>
    <row r="8" spans="1:9" x14ac:dyDescent="0.25">
      <c r="A8" s="14" t="s">
        <v>7</v>
      </c>
      <c r="B8" s="14" t="s">
        <v>11</v>
      </c>
      <c r="C8" s="2" t="s">
        <v>275</v>
      </c>
      <c r="D8" s="69" t="s">
        <v>114</v>
      </c>
      <c r="E8" s="70" t="s">
        <v>301</v>
      </c>
      <c r="F8" s="3">
        <v>7.39</v>
      </c>
      <c r="G8" s="19">
        <f t="shared" si="0"/>
        <v>1.85</v>
      </c>
    </row>
    <row r="9" spans="1:9" ht="15.75" thickBot="1" x14ac:dyDescent="0.3">
      <c r="A9" s="14" t="s">
        <v>7</v>
      </c>
      <c r="B9" s="14" t="s">
        <v>12</v>
      </c>
      <c r="C9" s="2" t="s">
        <v>110</v>
      </c>
      <c r="D9" s="69" t="s">
        <v>135</v>
      </c>
      <c r="E9" s="70" t="s">
        <v>220</v>
      </c>
      <c r="F9" s="67">
        <v>0.05</v>
      </c>
      <c r="G9" s="19">
        <f t="shared" si="0"/>
        <v>0.35</v>
      </c>
      <c r="H9" s="32"/>
    </row>
    <row r="10" spans="1:9" ht="29.25" thickBot="1" x14ac:dyDescent="0.3">
      <c r="A10" s="20" t="s">
        <v>7</v>
      </c>
      <c r="B10" s="76" t="s">
        <v>13</v>
      </c>
      <c r="C10" s="21" t="s">
        <v>277</v>
      </c>
      <c r="D10" s="96" t="s">
        <v>114</v>
      </c>
      <c r="E10" s="74" t="s">
        <v>219</v>
      </c>
      <c r="F10" s="23">
        <v>7.67</v>
      </c>
      <c r="G10" s="24">
        <f t="shared" si="0"/>
        <v>19.18</v>
      </c>
      <c r="H10" s="41" t="s">
        <v>17</v>
      </c>
      <c r="I10" s="42">
        <f>ROUND(SUM(G5:G10),2)</f>
        <v>27.86</v>
      </c>
    </row>
    <row r="11" spans="1:9" s="6" customFormat="1" x14ac:dyDescent="0.25">
      <c r="A11" s="16" t="s">
        <v>18</v>
      </c>
      <c r="B11" s="16" t="s">
        <v>19</v>
      </c>
      <c r="C11" s="72" t="s">
        <v>128</v>
      </c>
      <c r="D11" s="71" t="s">
        <v>114</v>
      </c>
      <c r="E11" s="70" t="s">
        <v>123</v>
      </c>
      <c r="F11" s="109">
        <v>2.59</v>
      </c>
      <c r="G11" s="18">
        <f t="shared" si="0"/>
        <v>10.36</v>
      </c>
      <c r="H11" s="7"/>
    </row>
    <row r="12" spans="1:9" s="6" customFormat="1" x14ac:dyDescent="0.25">
      <c r="A12" s="14" t="s">
        <v>18</v>
      </c>
      <c r="B12" s="14" t="s">
        <v>20</v>
      </c>
      <c r="C12" s="2" t="s">
        <v>274</v>
      </c>
      <c r="D12" s="69" t="s">
        <v>114</v>
      </c>
      <c r="E12" s="70" t="s">
        <v>123</v>
      </c>
      <c r="F12" s="4">
        <v>7.65</v>
      </c>
      <c r="G12" s="19">
        <f t="shared" si="0"/>
        <v>30.6</v>
      </c>
      <c r="H12" s="7"/>
    </row>
    <row r="13" spans="1:9" s="6" customFormat="1" x14ac:dyDescent="0.25">
      <c r="A13" s="14" t="s">
        <v>18</v>
      </c>
      <c r="B13" s="14" t="s">
        <v>21</v>
      </c>
      <c r="C13" s="2" t="s">
        <v>130</v>
      </c>
      <c r="D13" s="69" t="s">
        <v>135</v>
      </c>
      <c r="E13" s="70" t="s">
        <v>220</v>
      </c>
      <c r="F13" s="4">
        <v>0.27</v>
      </c>
      <c r="G13" s="19">
        <f t="shared" si="0"/>
        <v>1.89</v>
      </c>
      <c r="H13" s="7"/>
    </row>
    <row r="14" spans="1:9" s="6" customFormat="1" ht="15.75" thickBot="1" x14ac:dyDescent="0.3">
      <c r="A14" s="14" t="s">
        <v>18</v>
      </c>
      <c r="B14" s="14" t="s">
        <v>22</v>
      </c>
      <c r="C14" s="2" t="s">
        <v>131</v>
      </c>
      <c r="D14" s="69" t="s">
        <v>135</v>
      </c>
      <c r="E14" s="70" t="s">
        <v>116</v>
      </c>
      <c r="F14" s="4">
        <v>2.89</v>
      </c>
      <c r="G14" s="19">
        <f t="shared" si="0"/>
        <v>2.89</v>
      </c>
      <c r="H14" s="7"/>
    </row>
    <row r="15" spans="1:9" s="6" customFormat="1" ht="28.15" customHeight="1" thickBot="1" x14ac:dyDescent="0.3">
      <c r="A15" s="20" t="s">
        <v>18</v>
      </c>
      <c r="B15" s="20" t="s">
        <v>23</v>
      </c>
      <c r="C15" s="21" t="s">
        <v>132</v>
      </c>
      <c r="D15" s="96" t="s">
        <v>114</v>
      </c>
      <c r="E15" s="74" t="s">
        <v>180</v>
      </c>
      <c r="F15" s="26">
        <v>1.05</v>
      </c>
      <c r="G15" s="24">
        <f t="shared" si="0"/>
        <v>8.4</v>
      </c>
      <c r="H15" s="41" t="s">
        <v>25</v>
      </c>
      <c r="I15" s="42">
        <f>ROUND(SUM(G11:G15),2)</f>
        <v>54.14</v>
      </c>
    </row>
    <row r="16" spans="1:9" s="6" customFormat="1" ht="30" x14ac:dyDescent="0.25">
      <c r="A16" s="88" t="s">
        <v>224</v>
      </c>
      <c r="B16" s="82" t="s">
        <v>26</v>
      </c>
      <c r="C16" s="72" t="s">
        <v>167</v>
      </c>
      <c r="D16" s="71" t="s">
        <v>114</v>
      </c>
      <c r="E16" s="73" t="s">
        <v>121</v>
      </c>
      <c r="F16" s="101">
        <v>24.4</v>
      </c>
      <c r="G16" s="18">
        <f>ROUND((E16*F16),2)</f>
        <v>48.8</v>
      </c>
      <c r="H16" s="65"/>
    </row>
    <row r="17" spans="1:9" s="6" customFormat="1" ht="41.25" customHeight="1" x14ac:dyDescent="0.25">
      <c r="A17" s="14" t="s">
        <v>224</v>
      </c>
      <c r="B17" s="14" t="s">
        <v>27</v>
      </c>
      <c r="C17" s="2" t="s">
        <v>170</v>
      </c>
      <c r="D17" s="69" t="s">
        <v>114</v>
      </c>
      <c r="E17" s="70" t="s">
        <v>116</v>
      </c>
      <c r="F17" s="12">
        <v>85.11</v>
      </c>
      <c r="G17" s="19">
        <f t="shared" si="0"/>
        <v>85.11</v>
      </c>
      <c r="H17" s="66"/>
    </row>
    <row r="18" spans="1:9" s="6" customFormat="1" ht="41.25" customHeight="1" x14ac:dyDescent="0.25">
      <c r="A18" s="14" t="s">
        <v>224</v>
      </c>
      <c r="B18" s="14" t="s">
        <v>28</v>
      </c>
      <c r="C18" s="2" t="s">
        <v>171</v>
      </c>
      <c r="D18" s="78" t="s">
        <v>135</v>
      </c>
      <c r="E18" s="70" t="s">
        <v>117</v>
      </c>
      <c r="F18" s="87">
        <v>23.29</v>
      </c>
      <c r="G18" s="19">
        <f t="shared" si="0"/>
        <v>116.45</v>
      </c>
      <c r="H18" s="66"/>
    </row>
    <row r="19" spans="1:9" s="6" customFormat="1" ht="41.25" customHeight="1" thickBot="1" x14ac:dyDescent="0.3">
      <c r="A19" s="14" t="s">
        <v>224</v>
      </c>
      <c r="B19" s="14" t="s">
        <v>29</v>
      </c>
      <c r="C19" s="2" t="s">
        <v>182</v>
      </c>
      <c r="D19" s="69" t="s">
        <v>112</v>
      </c>
      <c r="E19" s="70" t="s">
        <v>215</v>
      </c>
      <c r="F19" s="87">
        <v>17.47</v>
      </c>
      <c r="G19" s="19">
        <f t="shared" si="0"/>
        <v>52.41</v>
      </c>
      <c r="H19" s="66"/>
    </row>
    <row r="20" spans="1:9" s="6" customFormat="1" ht="33.6" customHeight="1" thickBot="1" x14ac:dyDescent="0.3">
      <c r="A20" s="20" t="s">
        <v>224</v>
      </c>
      <c r="B20" s="20" t="s">
        <v>30</v>
      </c>
      <c r="C20" s="21" t="s">
        <v>184</v>
      </c>
      <c r="D20" s="22" t="s">
        <v>114</v>
      </c>
      <c r="E20" s="74" t="s">
        <v>221</v>
      </c>
      <c r="F20" s="31">
        <v>23.24</v>
      </c>
      <c r="G20" s="24">
        <f t="shared" si="0"/>
        <v>11.62</v>
      </c>
      <c r="H20" s="108" t="s">
        <v>222</v>
      </c>
      <c r="I20" s="42">
        <f>ROUND(SUM(G16:G20),2)</f>
        <v>314.39</v>
      </c>
    </row>
    <row r="21" spans="1:9" s="6" customFormat="1" ht="28.5" customHeight="1" x14ac:dyDescent="0.25">
      <c r="A21" s="76" t="s">
        <v>226</v>
      </c>
      <c r="B21" s="76" t="s">
        <v>34</v>
      </c>
      <c r="C21" s="72" t="s">
        <v>194</v>
      </c>
      <c r="D21" s="110" t="s">
        <v>112</v>
      </c>
      <c r="E21" s="73" t="s">
        <v>121</v>
      </c>
      <c r="F21" s="12">
        <v>41.86</v>
      </c>
      <c r="G21" s="19">
        <f t="shared" si="0"/>
        <v>83.72</v>
      </c>
      <c r="H21" s="7"/>
    </row>
    <row r="22" spans="1:9" s="6" customFormat="1" ht="24.6" customHeight="1" x14ac:dyDescent="0.25">
      <c r="A22" s="14" t="s">
        <v>226</v>
      </c>
      <c r="B22" s="14" t="s">
        <v>35</v>
      </c>
      <c r="C22" s="100" t="s">
        <v>196</v>
      </c>
      <c r="D22" s="89" t="s">
        <v>112</v>
      </c>
      <c r="E22" s="70" t="s">
        <v>121</v>
      </c>
      <c r="F22" s="12">
        <v>2.59</v>
      </c>
      <c r="G22" s="19">
        <f t="shared" si="0"/>
        <v>5.18</v>
      </c>
      <c r="H22" s="7"/>
    </row>
    <row r="23" spans="1:9" s="6" customFormat="1" ht="27.6" customHeight="1" thickBot="1" x14ac:dyDescent="0.3">
      <c r="A23" s="14" t="s">
        <v>226</v>
      </c>
      <c r="B23" s="14" t="s">
        <v>36</v>
      </c>
      <c r="C23" s="2" t="s">
        <v>197</v>
      </c>
      <c r="D23" s="91" t="s">
        <v>135</v>
      </c>
      <c r="E23" s="70" t="s">
        <v>215</v>
      </c>
      <c r="F23" s="12">
        <v>1.47</v>
      </c>
      <c r="G23" s="19">
        <f t="shared" si="0"/>
        <v>4.41</v>
      </c>
      <c r="H23" s="7"/>
    </row>
    <row r="24" spans="1:9" s="6" customFormat="1" ht="30.75" thickBot="1" x14ac:dyDescent="0.3">
      <c r="A24" s="14" t="s">
        <v>226</v>
      </c>
      <c r="B24" s="14" t="s">
        <v>37</v>
      </c>
      <c r="C24" s="100" t="s">
        <v>199</v>
      </c>
      <c r="D24" s="89" t="s">
        <v>112</v>
      </c>
      <c r="E24" s="70" t="s">
        <v>215</v>
      </c>
      <c r="F24" s="12">
        <v>2.59</v>
      </c>
      <c r="G24" s="19">
        <f t="shared" si="0"/>
        <v>7.77</v>
      </c>
      <c r="H24" s="41" t="s">
        <v>39</v>
      </c>
      <c r="I24" s="42">
        <f>ROUND(SUM(G21:G24),2)</f>
        <v>101.08</v>
      </c>
    </row>
    <row r="25" spans="1:9" s="6" customFormat="1" ht="75" customHeight="1" thickBot="1" x14ac:dyDescent="0.3">
      <c r="A25" s="37" t="s">
        <v>225</v>
      </c>
      <c r="B25" s="37" t="s">
        <v>41</v>
      </c>
      <c r="C25" s="38" t="s">
        <v>82</v>
      </c>
      <c r="D25" s="39" t="s">
        <v>83</v>
      </c>
      <c r="E25" s="159">
        <v>1</v>
      </c>
      <c r="F25" s="40">
        <v>50</v>
      </c>
      <c r="G25" s="24">
        <f t="shared" ref="G25" si="1">ROUND((E25*F25),2)</f>
        <v>50</v>
      </c>
      <c r="H25" s="41" t="s">
        <v>48</v>
      </c>
      <c r="I25" s="42">
        <f>ROUND(SUM(G25),2)</f>
        <v>50</v>
      </c>
    </row>
    <row r="26" spans="1:9" ht="44.25" customHeight="1" thickBot="1" x14ac:dyDescent="0.3">
      <c r="A26" s="45"/>
      <c r="B26" s="45"/>
      <c r="C26" s="45"/>
      <c r="D26" s="44"/>
      <c r="E26" s="54"/>
      <c r="F26" s="49" t="s">
        <v>85</v>
      </c>
      <c r="G26" s="50">
        <f>SUM(G5:G25)</f>
        <v>547.47</v>
      </c>
      <c r="H26" s="32"/>
      <c r="I26" s="43"/>
    </row>
    <row r="27" spans="1:9" ht="20.25" customHeight="1" x14ac:dyDescent="0.25">
      <c r="A27" s="48"/>
      <c r="B27" s="48"/>
      <c r="C27" s="47"/>
      <c r="D27" s="47"/>
      <c r="E27" s="55"/>
      <c r="F27" s="47"/>
      <c r="G27" s="46"/>
    </row>
    <row r="31" spans="1:9" x14ac:dyDescent="0.25">
      <c r="C31" s="104"/>
    </row>
  </sheetData>
  <mergeCells count="2">
    <mergeCell ref="A1:G1"/>
    <mergeCell ref="A3:G3"/>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6"/>
  <sheetViews>
    <sheetView zoomScale="115" zoomScaleNormal="115" workbookViewId="0">
      <selection activeCell="A16" sqref="A16:C16"/>
    </sheetView>
  </sheetViews>
  <sheetFormatPr defaultRowHeight="15" x14ac:dyDescent="0.25"/>
  <cols>
    <col min="1" max="1" width="11.7109375" customWidth="1"/>
    <col min="2" max="2" width="51.28515625" customWidth="1"/>
    <col min="3" max="3" width="20.85546875" customWidth="1"/>
  </cols>
  <sheetData>
    <row r="1" spans="1:3" ht="27" customHeight="1" x14ac:dyDescent="0.25">
      <c r="A1" s="172" t="s">
        <v>98</v>
      </c>
      <c r="B1" s="172"/>
      <c r="C1" s="172"/>
    </row>
    <row r="2" spans="1:3" x14ac:dyDescent="0.25">
      <c r="A2" s="173" t="s">
        <v>90</v>
      </c>
      <c r="B2" s="173"/>
      <c r="C2" s="173"/>
    </row>
    <row r="3" spans="1:3" ht="25.5" x14ac:dyDescent="0.25">
      <c r="A3" s="57" t="s">
        <v>91</v>
      </c>
      <c r="B3" s="57" t="s">
        <v>92</v>
      </c>
      <c r="C3" s="57" t="s">
        <v>93</v>
      </c>
    </row>
    <row r="4" spans="1:3" x14ac:dyDescent="0.25">
      <c r="A4" s="58">
        <v>1</v>
      </c>
      <c r="B4" s="59" t="s">
        <v>124</v>
      </c>
      <c r="C4" s="63">
        <f>DKŽ_1!G98</f>
        <v>1146864.8799999997</v>
      </c>
    </row>
    <row r="5" spans="1:3" x14ac:dyDescent="0.25">
      <c r="A5" s="58">
        <v>2</v>
      </c>
      <c r="B5" s="59" t="s">
        <v>227</v>
      </c>
      <c r="C5" s="63">
        <f>DKŽ_2!G34</f>
        <v>4642.5700000000006</v>
      </c>
    </row>
    <row r="6" spans="1:3" x14ac:dyDescent="0.25">
      <c r="A6" s="58">
        <v>3</v>
      </c>
      <c r="B6" s="59" t="s">
        <v>228</v>
      </c>
      <c r="C6" s="63">
        <f>DKŽ_3!G26</f>
        <v>547.47</v>
      </c>
    </row>
    <row r="7" spans="1:3" ht="38.25" x14ac:dyDescent="0.25">
      <c r="A7" s="57" t="s">
        <v>94</v>
      </c>
      <c r="B7" s="60" t="s">
        <v>95</v>
      </c>
      <c r="C7" s="64">
        <f>ROUND(SUM(C4:C6),2)</f>
        <v>1152054.92</v>
      </c>
    </row>
    <row r="8" spans="1:3" x14ac:dyDescent="0.25">
      <c r="A8" s="61"/>
      <c r="B8" s="61"/>
      <c r="C8" s="61"/>
    </row>
    <row r="9" spans="1:3" ht="74.45" customHeight="1" x14ac:dyDescent="0.25">
      <c r="A9" s="174" t="s">
        <v>96</v>
      </c>
      <c r="B9" s="174"/>
      <c r="C9" s="174"/>
    </row>
    <row r="10" spans="1:3" x14ac:dyDescent="0.25">
      <c r="A10" s="62"/>
      <c r="B10" s="62"/>
      <c r="C10" s="62"/>
    </row>
    <row r="11" spans="1:3" x14ac:dyDescent="0.25">
      <c r="A11" s="61"/>
      <c r="B11" s="175" t="s">
        <v>316</v>
      </c>
      <c r="C11" s="176"/>
    </row>
    <row r="12" spans="1:3" ht="3.95" customHeight="1" x14ac:dyDescent="0.25">
      <c r="A12" s="61"/>
      <c r="B12" s="61"/>
      <c r="C12" s="61"/>
    </row>
    <row r="13" spans="1:3" ht="217.9" customHeight="1" x14ac:dyDescent="0.25">
      <c r="A13" s="170" t="s">
        <v>312</v>
      </c>
      <c r="B13" s="171"/>
      <c r="C13" s="171"/>
    </row>
    <row r="14" spans="1:3" ht="124.5" customHeight="1" x14ac:dyDescent="0.25">
      <c r="A14" s="168" t="s">
        <v>314</v>
      </c>
      <c r="B14" s="169"/>
      <c r="C14" s="169"/>
    </row>
    <row r="15" spans="1:3" ht="68.45" customHeight="1" x14ac:dyDescent="0.25">
      <c r="A15" s="170" t="s">
        <v>97</v>
      </c>
      <c r="B15" s="171"/>
      <c r="C15" s="171"/>
    </row>
    <row r="16" spans="1:3" ht="190.15" customHeight="1" x14ac:dyDescent="0.25">
      <c r="A16" s="167" t="s">
        <v>320</v>
      </c>
      <c r="B16" s="167"/>
      <c r="C16" s="167"/>
    </row>
  </sheetData>
  <mergeCells count="8">
    <mergeCell ref="A16:C16"/>
    <mergeCell ref="A14:C14"/>
    <mergeCell ref="A15:C15"/>
    <mergeCell ref="A1:C1"/>
    <mergeCell ref="A2:C2"/>
    <mergeCell ref="A13:C13"/>
    <mergeCell ref="A9:C9"/>
    <mergeCell ref="B11:C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3A7E0804AFC84394B8573847FC09F9" ma:contentTypeVersion="0" ma:contentTypeDescription="Create a new document." ma:contentTypeScope="" ma:versionID="305e1e11f75591054e360096102d6d06">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464695-509F-4054-9096-DAF3DD855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8672C87-8F0F-4EB7-90D7-3A32A8DDF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DKŽ_1</vt:lpstr>
      <vt:lpstr>DKŽ_2</vt:lpstr>
      <vt:lpstr>DKŽ_3</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Vartotojas</cp:lastModifiedBy>
  <cp:revision/>
  <cp:lastPrinted>2023-06-21T07:35:43Z</cp:lastPrinted>
  <dcterms:created xsi:type="dcterms:W3CDTF">2020-10-05T14:48:34Z</dcterms:created>
  <dcterms:modified xsi:type="dcterms:W3CDTF">2023-06-21T12:08:07Z</dcterms:modified>
  <cp:category/>
  <cp:contentStatus/>
</cp:coreProperties>
</file>