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66925"/>
  <xr:revisionPtr revIDLastSave="0" documentId="13_ncr:1_{D2D6F412-A8A5-4F31-9562-2B2F1869E3B8}" xr6:coauthVersionLast="47" xr6:coauthVersionMax="47" xr10:uidLastSave="{00000000-0000-0000-0000-000000000000}"/>
  <bookViews>
    <workbookView xWindow="-120" yWindow="-120" windowWidth="29040" windowHeight="17640" tabRatio="615" xr2:uid="{5483DBAB-F8D9-4D07-8840-AC47F9C153B4}"/>
  </bookViews>
  <sheets>
    <sheet name="Pasiūlymo forma" sheetId="1" r:id="rId1"/>
    <sheet name="Vertinimo sąlygos" sheetId="16" r:id="rId2"/>
    <sheet name="Vertinimo tvarka" sheetId="13" r:id="rId3"/>
    <sheet name="Subtiekėjai ir priedai" sheetId="2" r:id="rId4"/>
    <sheet name="Bendrieji reikalavimai" sheetId="9" r:id="rId5"/>
    <sheet name="Techninė specifikacija" sheetId="3" r:id="rId6"/>
    <sheet name="Pasiūlymų suvestinė_Bendra" sheetId="17" r:id="rId7"/>
    <sheet name="Pasiūlymų suvestinė_Koreguota" sheetId="18" r:id="rId8"/>
    <sheet name="Pasiūlymų vertinimo rezultatai" sheetId="19" r:id="rId9"/>
    <sheet name="Sheet1" sheetId="20" r:id="rId10"/>
    <sheet name="Sheet6" sheetId="8" state="hidden" r:id="rId11"/>
  </sheet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0" i="1" l="1"/>
  <c r="C16" i="19" l="1"/>
  <c r="C15" i="19"/>
  <c r="B16" i="19"/>
  <c r="B15" i="19"/>
  <c r="C13" i="19"/>
  <c r="B13" i="19"/>
  <c r="C9" i="19"/>
  <c r="B9" i="19"/>
  <c r="C36" i="1"/>
  <c r="C37" i="1"/>
  <c r="C38" i="1"/>
  <c r="C39" i="1"/>
  <c r="C41" i="1"/>
  <c r="C42" i="1"/>
  <c r="C43" i="1"/>
  <c r="C35" i="1"/>
  <c r="C14" i="19" l="1"/>
  <c r="B14" i="19"/>
  <c r="C12" i="19" l="1"/>
  <c r="B12" i="19"/>
  <c r="C11" i="19"/>
  <c r="B11" i="19"/>
  <c r="C10" i="19"/>
  <c r="B10" i="19"/>
  <c r="B8" i="19" l="1"/>
  <c r="B7" i="19" s="1"/>
  <c r="C8" i="19" l="1"/>
  <c r="C7" i="19" s="1"/>
  <c r="C3" i="19" l="1"/>
  <c r="B3" i="19"/>
  <c r="C4" i="18"/>
  <c r="C5" i="18" s="1"/>
  <c r="C4" i="19" s="1"/>
  <c r="B4" i="18"/>
  <c r="B5" i="18" s="1"/>
  <c r="B4" i="19" s="1"/>
  <c r="B6" i="19" l="1"/>
  <c r="C6" i="19"/>
  <c r="C5" i="19"/>
  <c r="B5" i="19"/>
  <c r="C17" i="19" l="1"/>
  <c r="B17" i="19"/>
  <c r="A2" i="3"/>
  <c r="G30" i="1"/>
  <c r="H30" i="1" s="1"/>
  <c r="C18" i="19" l="1"/>
  <c r="B18" i="19"/>
</calcChain>
</file>

<file path=xl/sharedStrings.xml><?xml version="1.0" encoding="utf-8"?>
<sst xmlns="http://schemas.openxmlformats.org/spreadsheetml/2006/main" count="435" uniqueCount="394">
  <si>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</si>
  <si>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</si>
  <si>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</si>
  <si>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</si>
  <si>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</si>
  <si>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</si>
  <si>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</si>
  <si>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</si>
  <si>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</si>
  <si>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</si>
  <si>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</si>
  <si>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</si>
  <si>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</si>
  <si>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</si>
  <si>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</si>
  <si>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</si>
  <si>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</si>
  <si>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</si>
  <si>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</si>
  <si>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</si>
  <si>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</si>
  <si>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</si>
  <si>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</si>
  <si>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</si>
  <si>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</si>
  <si>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</si>
  <si>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</si>
  <si>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</si>
  <si>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</si>
  <si>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</si>
  <si>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</si>
  <si>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</si>
  <si>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</si>
  <si>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Įgaliojimas teikti ir pasirašyti pasiūlymą</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</si>
  <si>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</si>
  <si>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</si>
  <si>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</si>
  <si>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</si>
  <si>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</si>
  <si>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</si>
  <si>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</si>
  <si>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</si>
  <si>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Taip</t>
  </si>
  <si>
    <t>Ne</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</si>
  <si>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</si>
  <si>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ir pan. taikoma „arba lygiavertis“. Tiekėjas, siūlantis lygiavertę prekę, privalo savo pasiūlyme patikimomis priemonėmis įrodyti, kad siūloma prekė yra lygiavertė ir atitinka techninėje specifikacijoje keliamus reikalavimus.</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</si>
  <si>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</si>
  <si>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</si>
  <si>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</si>
  <si>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</si>
  <si>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</si>
  <si>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</si>
  <si>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</si>
  <si>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</si>
  <si>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</si>
  <si>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</si>
  <si>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</si>
  <si>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</si>
  <si>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Kartu su įranga pateikiama dokumentacija</t>
  </si>
  <si>
    <t>1. Naudojimo instrukcija lietuvių kalba,</t>
  </si>
  <si>
    <t>2. Serviso dokumentacija lietuvių arba anglų kalba.</t>
  </si>
  <si>
    <t>PASIŪLYMŲ VERTINIMAS</t>
  </si>
  <si>
    <r>
      <t xml:space="preserve">1. Perkančiosios organizacijos neatmesti pasiūlymai vertinami taikant ekonomiškai naudingiausio pasiūlymo vertinimo kriterijus, kai vertinama </t>
    </r>
    <r>
      <rPr>
        <b/>
        <sz val="12"/>
        <color theme="1"/>
        <rFont val="Times New Roman"/>
        <family val="1"/>
      </rPr>
      <t>kaina ir kokybė.</t>
    </r>
  </si>
  <si>
    <t>2. Ekonomiškai naudingiausias pasiūlymas – tai pasiūlymas, kurio balų suma, apskaičiuota pagal toliau nustatytus pasiūlymų vertinimo kriterijus ir sąlygas, yra didžiausia.</t>
  </si>
  <si>
    <t>Vertinimo kriterijai ir jų parametrų lyginamieji svoriai:</t>
  </si>
  <si>
    <t>Vertinimo kriterijai</t>
  </si>
  <si>
    <t>Parametro lyginamasis svoris</t>
  </si>
  <si>
    <t>Lyginamasis svoris ekonominio naudingumo įvertinime</t>
  </si>
  <si>
    <t>Kaina (K)</t>
  </si>
  <si>
    <t>Techniniai pranašumai (T)</t>
  </si>
  <si>
    <t>T1</t>
  </si>
  <si>
    <t>T2</t>
  </si>
  <si>
    <t>T3</t>
  </si>
  <si>
    <t>T4</t>
  </si>
  <si>
    <t>Pasiūlymo ekonominio naudingumo (kainos ir kokybės santykio) apskaičiavimo tvarka (formulė) yra pateikiama žemiau:</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</si>
  <si>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</si>
  <si>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</si>
  <si>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2. Pasiūlymo kainos (K) balai apskaičiuojami mažiausios pasiūlytos kainos (Kmin) ir vertinamo pasiūlymo kainos (Kv) santykį padauginant iš kainos lyginamojo svorio (X):</t>
  </si>
  <si>
    <t>Gamintojas, kilmės šalis</t>
  </si>
  <si>
    <t>Modelis, konkreti modifikacija</t>
  </si>
  <si>
    <t>Kiekis, mato vnt.</t>
  </si>
  <si>
    <t>Kaina 1 vnt. Eur be PVM</t>
  </si>
  <si>
    <t>Bendra pasiūlymo kaina Eur be PVM</t>
  </si>
  <si>
    <t>Bendra pasiūlymo kaina Eur su 21 % PVM</t>
  </si>
  <si>
    <r>
      <t>2. Siūlomi techniniai funkcionalumai (</t>
    </r>
    <r>
      <rPr>
        <b/>
        <sz val="12"/>
        <color rgb="FFFF0000"/>
        <rFont val="Times New Roman"/>
        <family val="1"/>
      </rPr>
      <t>Pildo Tiekėjas</t>
    </r>
    <r>
      <rPr>
        <b/>
        <sz val="12"/>
        <color theme="1"/>
        <rFont val="Times New Roman"/>
        <family val="1"/>
      </rPr>
      <t>):</t>
    </r>
  </si>
  <si>
    <t>Siūlomas techninis funkcionalumas</t>
  </si>
  <si>
    <r>
      <t>3. Siūlomas garantinis laikotarpis (</t>
    </r>
    <r>
      <rPr>
        <b/>
        <sz val="12"/>
        <color rgb="FFFF0000"/>
        <rFont val="Times New Roman"/>
        <family val="1"/>
      </rPr>
      <t>Pildo Tiekėjas</t>
    </r>
    <r>
      <rPr>
        <b/>
        <sz val="12"/>
        <color theme="1"/>
        <rFont val="Times New Roman"/>
        <family val="1"/>
      </rPr>
      <t>):</t>
    </r>
  </si>
  <si>
    <t>Siūlomos prekės garantinis laikotarpis</t>
  </si>
  <si>
    <t>Pasirinkti garantinį laikotarpį</t>
  </si>
  <si>
    <t>Terminas</t>
  </si>
  <si>
    <t>metai</t>
  </si>
  <si>
    <r>
      <t>1. Siūlomos prekės pavadinimas ir kaina (</t>
    </r>
    <r>
      <rPr>
        <b/>
        <sz val="12"/>
        <color rgb="FFFF0000"/>
        <rFont val="Times New Roman"/>
        <family val="1"/>
      </rPr>
      <t>Pildo Tiekėjas</t>
    </r>
    <r>
      <rPr>
        <b/>
        <sz val="12"/>
        <color theme="1"/>
        <rFont val="Times New Roman"/>
        <family val="1"/>
      </rPr>
      <t>):</t>
    </r>
  </si>
  <si>
    <t>3</t>
  </si>
  <si>
    <t>1. Ne mažiau nei 24 mėn. (garantinio aptarnavimo laikas pradedamas skaičiuoti nuo perdavimo-priėmimo akto pasirašymo datos),</t>
  </si>
  <si>
    <t>BENDRIEJI REIKALAVIMAI:</t>
  </si>
  <si>
    <t>E = K + T</t>
  </si>
  <si>
    <t>Vertinimo sąlygos</t>
  </si>
  <si>
    <t>Minimalus garantinis laikotarpis (gamintojo garantija arba garantija pagal įstatymą) (MGL)</t>
  </si>
  <si>
    <t>%</t>
  </si>
  <si>
    <t>Formulės:</t>
  </si>
  <si>
    <t>Tiekėjas 1</t>
  </si>
  <si>
    <t>Tiekėjas 2</t>
  </si>
  <si>
    <r>
      <t>Pasiūlymo kaina (Pk</t>
    </r>
    <r>
      <rPr>
        <b/>
        <vertAlign val="subscript"/>
        <sz val="12"/>
        <color theme="1"/>
        <rFont val="Times New Roman"/>
        <family val="1"/>
      </rPr>
      <t>n</t>
    </r>
    <r>
      <rPr>
        <b/>
        <sz val="12"/>
        <color theme="1"/>
        <rFont val="Times New Roman"/>
        <family val="1"/>
      </rPr>
      <t>), € su PVM</t>
    </r>
  </si>
  <si>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</si>
  <si>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</si>
  <si>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</si>
  <si>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</si>
  <si>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r>
      <t>Techninis pranašumas T4 (T4</t>
    </r>
    <r>
      <rPr>
        <b/>
        <vertAlign val="subscript"/>
        <sz val="12"/>
        <color theme="1"/>
        <rFont val="Times New Roman"/>
        <family val="1"/>
      </rPr>
      <t>n</t>
    </r>
    <r>
      <rPr>
        <b/>
        <sz val="12"/>
        <color theme="1"/>
        <rFont val="Times New Roman"/>
        <family val="1"/>
      </rPr>
      <t>)</t>
    </r>
  </si>
  <si>
    <t>Žymėjimų paaiškinimai:</t>
  </si>
  <si>
    <r>
      <rPr>
        <b/>
        <sz val="12"/>
        <color theme="1"/>
        <rFont val="Times New Roman"/>
        <family val="1"/>
      </rPr>
      <t>Pk</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siūlomos Sistemos kaina (€ su PVM), nurodyta komerciniame pasiūlyme.</t>
    </r>
  </si>
  <si>
    <r>
      <t>Ekonominis pranašumas už suteiktą papildomą garantiją, € su PVM (EpPG</t>
    </r>
    <r>
      <rPr>
        <vertAlign val="subscript"/>
        <sz val="12"/>
        <rFont val="Times New Roman"/>
        <family val="1"/>
      </rPr>
      <t>n</t>
    </r>
    <r>
      <rPr>
        <sz val="12"/>
        <rFont val="Times New Roman"/>
        <family val="1"/>
      </rPr>
      <t>)</t>
    </r>
  </si>
  <si>
    <r>
      <t>Koreguota pasiūlo kaina, € su PVM (KPK</t>
    </r>
    <r>
      <rPr>
        <vertAlign val="subscript"/>
        <sz val="12"/>
        <rFont val="Times New Roman"/>
        <family val="1"/>
      </rPr>
      <t>n</t>
    </r>
    <r>
      <rPr>
        <sz val="12"/>
        <rFont val="Times New Roman"/>
        <family val="1"/>
      </rPr>
      <t>)</t>
    </r>
  </si>
  <si>
    <t>Žymėjimų paaiškinimai ir formulės:</t>
  </si>
  <si>
    <r>
      <rPr>
        <b/>
        <sz val="12"/>
        <color theme="1"/>
        <rFont val="Times New Roman"/>
        <family val="1"/>
      </rPr>
      <t>KPK</t>
    </r>
    <r>
      <rPr>
        <b/>
        <vertAlign val="subscript"/>
        <sz val="12"/>
        <color theme="1"/>
        <rFont val="Times New Roman"/>
        <family val="1"/>
      </rPr>
      <t>n</t>
    </r>
    <r>
      <rPr>
        <sz val="12"/>
        <color theme="1"/>
        <rFont val="Times New Roman"/>
        <family val="1"/>
      </rPr>
      <t xml:space="preserve"> - Tiekėjo n koreguota pasiūlo kaina, € su PVM.</t>
    </r>
  </si>
  <si>
    <r>
      <rPr>
        <b/>
        <i/>
        <sz val="12"/>
        <rFont val="Times New Roman"/>
        <family val="1"/>
      </rPr>
      <t>EpPG</t>
    </r>
    <r>
      <rPr>
        <b/>
        <i/>
        <vertAlign val="subscript"/>
        <sz val="12"/>
        <rFont val="Times New Roman"/>
        <family val="1"/>
      </rPr>
      <t>n</t>
    </r>
    <r>
      <rPr>
        <i/>
        <sz val="12"/>
        <rFont val="Times New Roman"/>
        <family val="1"/>
      </rPr>
      <t xml:space="preserve"> = (T</t>
    </r>
    <r>
      <rPr>
        <i/>
        <vertAlign val="subscript"/>
        <sz val="12"/>
        <rFont val="Times New Roman"/>
        <family val="1"/>
      </rPr>
      <t>n</t>
    </r>
    <r>
      <rPr>
        <i/>
        <sz val="12"/>
        <rFont val="Times New Roman"/>
        <family val="1"/>
      </rPr>
      <t>GL  - MGL) x (Pk</t>
    </r>
    <r>
      <rPr>
        <i/>
        <vertAlign val="subscript"/>
        <sz val="12"/>
        <rFont val="Times New Roman"/>
        <family val="1"/>
      </rPr>
      <t>n</t>
    </r>
    <r>
      <rPr>
        <i/>
        <sz val="12"/>
        <rFont val="Times New Roman"/>
        <family val="1"/>
      </rPr>
      <t xml:space="preserve"> x (EpPG/100))</t>
    </r>
  </si>
  <si>
    <r>
      <rPr>
        <b/>
        <i/>
        <sz val="12"/>
        <rFont val="Times New Roman"/>
        <family val="1"/>
      </rPr>
      <t>KPK</t>
    </r>
    <r>
      <rPr>
        <b/>
        <i/>
        <vertAlign val="subscript"/>
        <sz val="12"/>
        <rFont val="Times New Roman"/>
        <family val="1"/>
      </rPr>
      <t>n</t>
    </r>
    <r>
      <rPr>
        <i/>
        <sz val="12"/>
        <rFont val="Times New Roman"/>
        <family val="1"/>
      </rPr>
      <t xml:space="preserve"> = Pk</t>
    </r>
    <r>
      <rPr>
        <i/>
        <vertAlign val="subscript"/>
        <sz val="12"/>
        <rFont val="Times New Roman"/>
        <family val="1"/>
      </rPr>
      <t>n</t>
    </r>
    <r>
      <rPr>
        <i/>
        <sz val="12"/>
        <rFont val="Times New Roman"/>
        <family val="1"/>
      </rPr>
      <t xml:space="preserve"> - EpPG</t>
    </r>
    <r>
      <rPr>
        <i/>
        <vertAlign val="subscript"/>
        <sz val="12"/>
        <rFont val="Times New Roman"/>
        <family val="1"/>
      </rPr>
      <t>n</t>
    </r>
  </si>
  <si>
    <r>
      <t>Pasiūlymo kaina (Pk</t>
    </r>
    <r>
      <rPr>
        <vertAlign val="subscript"/>
        <sz val="12"/>
        <color theme="1"/>
        <rFont val="Times New Roman"/>
        <family val="1"/>
      </rPr>
      <t>n</t>
    </r>
    <r>
      <rPr>
        <sz val="12"/>
        <color theme="1"/>
        <rFont val="Times New Roman"/>
        <family val="1"/>
      </rPr>
      <t>), € su PVM</t>
    </r>
  </si>
  <si>
    <r>
      <t>Koreguota pasiūlo kaina (KPK</t>
    </r>
    <r>
      <rPr>
        <vertAlign val="subscript"/>
        <sz val="12"/>
        <color theme="1"/>
        <rFont val="Times New Roman"/>
        <family val="1"/>
      </rPr>
      <t>n</t>
    </r>
    <r>
      <rPr>
        <sz val="12"/>
        <color theme="1"/>
        <rFont val="Times New Roman"/>
        <family val="1"/>
      </rPr>
      <t>), € su PVM</t>
    </r>
  </si>
  <si>
    <r>
      <t>Pasiūlymo kainos balas (PkB</t>
    </r>
    <r>
      <rPr>
        <vertAlign val="subscript"/>
        <sz val="12"/>
        <color theme="1"/>
        <rFont val="Times New Roman"/>
        <family val="1"/>
      </rPr>
      <t>n</t>
    </r>
    <r>
      <rPr>
        <sz val="12"/>
        <color theme="1"/>
        <rFont val="Times New Roman"/>
        <family val="1"/>
      </rPr>
      <t>)</t>
    </r>
  </si>
  <si>
    <r>
      <t>Koreguotos pasiūlymo kainos balas (KPkB</t>
    </r>
    <r>
      <rPr>
        <vertAlign val="subscript"/>
        <sz val="12"/>
        <color theme="1"/>
        <rFont val="Times New Roman"/>
        <family val="1"/>
      </rPr>
      <t>n</t>
    </r>
    <r>
      <rPr>
        <sz val="12"/>
        <color theme="1"/>
        <rFont val="Times New Roman"/>
        <family val="1"/>
      </rPr>
      <t>)</t>
    </r>
  </si>
  <si>
    <r>
      <t>Ekonominių pranašumų balas (T</t>
    </r>
    <r>
      <rPr>
        <vertAlign val="subscript"/>
        <sz val="12"/>
        <rFont val="Times New Roman"/>
        <family val="1"/>
      </rPr>
      <t>n</t>
    </r>
    <r>
      <rPr>
        <sz val="12"/>
        <rFont val="Times New Roman"/>
        <family val="1"/>
      </rPr>
      <t>)</t>
    </r>
  </si>
  <si>
    <r>
      <t>T1</t>
    </r>
    <r>
      <rPr>
        <vertAlign val="subscript"/>
        <sz val="12"/>
        <color theme="1"/>
        <rFont val="Times New Roman"/>
        <family val="1"/>
      </rPr>
      <t>n</t>
    </r>
  </si>
  <si>
    <r>
      <t>T2</t>
    </r>
    <r>
      <rPr>
        <vertAlign val="subscript"/>
        <sz val="12"/>
        <rFont val="Times New Roman"/>
        <family val="1"/>
      </rPr>
      <t>n</t>
    </r>
  </si>
  <si>
    <r>
      <t>T3</t>
    </r>
    <r>
      <rPr>
        <vertAlign val="subscript"/>
        <sz val="12"/>
        <rFont val="Times New Roman"/>
        <family val="1"/>
      </rPr>
      <t>n</t>
    </r>
  </si>
  <si>
    <r>
      <t>T4</t>
    </r>
    <r>
      <rPr>
        <vertAlign val="subscript"/>
        <sz val="12"/>
        <rFont val="Times New Roman"/>
        <family val="1"/>
      </rPr>
      <t>n</t>
    </r>
  </si>
  <si>
    <r>
      <t>Ekonominio naudingumo (E</t>
    </r>
    <r>
      <rPr>
        <vertAlign val="subscript"/>
        <sz val="12"/>
        <color theme="1"/>
        <rFont val="Times New Roman"/>
        <family val="1"/>
      </rPr>
      <t>n</t>
    </r>
    <r>
      <rPr>
        <sz val="12"/>
        <color theme="1"/>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</si>
  <si>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</si>
  <si>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</si>
  <si>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t>X =</t>
  </si>
  <si>
    <t>Y =</t>
  </si>
  <si>
    <t>Formulės rūšis</t>
  </si>
  <si>
    <t>L3 =</t>
  </si>
  <si>
    <t>L5 =</t>
  </si>
  <si>
    <t>Ekonominis pranašumas už 1 (vienus) papildomus garantijos metus (EpPG)</t>
  </si>
  <si>
    <t>4. Valymo - dezinfekavimo instrukcija, kurioje aprašoma valymo-dezinfekavimo procedūra ir periodiškumas, detalus naudojamų medžiagų ir priemonių sąrašas.</t>
  </si>
  <si>
    <r>
      <rPr>
        <b/>
        <sz val="12"/>
        <color theme="1"/>
        <rFont val="Times New Roman"/>
        <family val="1"/>
      </rPr>
      <t>EpPG</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gaunamas ekonominis pranašumas už 1 (vienus) papildomus garantijos metus, € su PVM.</t>
    </r>
  </si>
  <si>
    <t xml:space="preserve"> VšĮ Vilniaus universiteto ligoninė Santaros klinikos</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</si>
  <si>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projekto radiacinei saugai paruošimas bei jo ekspertizė ir paruošimas eksploatacijai pagal Lietuvos higienos normos HN 31:2021 „Radiacinės saugos reikalavimai medicininėje rentgeno diagnostikoje“, po instaliavimo likusių įpakavimo medžiagų išvežimas (utilizavimas) ir personalo apmokymas.</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</si>
  <si>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</si>
  <si>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</si>
  <si>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Personalo mokymai (po apmokymų pateikti apmokymų aktą / sertifikatą arba kitą mokymų faktą įrodantį dokumentą):</t>
  </si>
  <si>
    <t>Veikimo režimai</t>
  </si>
  <si>
    <t>2. C lanko horizontalus judesys ≥ 200 mm,</t>
  </si>
  <si>
    <t>Reikalavimai monitorių sistemai</t>
  </si>
  <si>
    <t>Reikalavimai C lanko mechaninėms charakteristikoms</t>
  </si>
  <si>
    <t>1. Monitorių kiekis ≥ 2,</t>
  </si>
  <si>
    <t>2. Monitoriai sumontuoti ant mobilaus vežimėlio,</t>
  </si>
  <si>
    <t>Reikalavimai rentgeno sistemai</t>
  </si>
  <si>
    <t>1. Aukšto dažnio generatorius,</t>
  </si>
  <si>
    <t>Reikalavimai skaitmeniniam rentgeno spindulių detektoriui</t>
  </si>
  <si>
    <t>5. Pilkumo skalė ≥ 16 bitų.</t>
  </si>
  <si>
    <t>Reikalavimai skaitmeninei vaizdų apdorojimo sistemai</t>
  </si>
  <si>
    <t>Reikalavimai DICOM (arba lygiaverčio) standarto funkcijoms</t>
  </si>
  <si>
    <t>1. DICOM Storage,</t>
  </si>
  <si>
    <t>2. DICOM Modality Worklist,</t>
  </si>
  <si>
    <t>3. DICOM Query/Retrieve.</t>
  </si>
  <si>
    <t>Atitikimas Lietuvos higienos normoje HN 31:2021 “Radiacinės saugos reikalavimai medicininėje rentgeno diagnostikoje” nurodytiems reikalavimams</t>
  </si>
  <si>
    <t>Atitikimas Lietuvos higienos normoje HN 73:2018 „Pagrindinės radiacinės saugos normos“ nurodytiems reikalavimams</t>
  </si>
  <si>
    <t>L1 =</t>
  </si>
  <si>
    <t>L2 =</t>
  </si>
  <si>
    <t>1. Pulsinė rentgenoskopija,</t>
  </si>
  <si>
    <t>4. Maksimalus monitoriaus skaistis ≥ 650 cd/m²,</t>
  </si>
  <si>
    <t>5. Vertikalus ir horizontalus apžvalgos kampas ≥ 178°/178°,</t>
  </si>
  <si>
    <t>Komplektacija</t>
  </si>
  <si>
    <t xml:space="preserve">Reikalavimai rentgeno diagnostikos medicinos prietaisui (C lankui) </t>
  </si>
  <si>
    <t>Kiti reikalavimai</t>
  </si>
  <si>
    <t>Įrangos tiekėjas (arba gamintojo atstovai), sumontavę ir suderinę įrangą, privalo atlikti arba organizuoti  aparato kokybės kontrolės priėmimo bandymus pagal Lietuvoje galiojančius teisės aktus (HN 78:2009), Medicinos priemonių (prietaisų) naudojimo tvarkos aprašo, patvirtinto sveikatos apsaugos ministro 2010 m. gegužės 3 d. įsakymu Nr. V-383 „Dėl Medicinos priemonių (prietaisų) naudojimo tvarkos aprašo patvirtinimo“, nustatyta tvarka ir atlieka lygiavertės dozės galios matavimus ir kitas procedūras pagal Radiacinės saugos centro direktoriaus 2007 m. lapkričio 16 d. įsakymą Nr. 63 ,,Dėl darbuotojų apšvitos ir darbo vietų stebėsenų atlikimo taisyklių“, nustatyta tvarka ir pateikia bandymų protokolus</t>
  </si>
  <si>
    <t>1. Rentgeno diagnostikos medicinos prietaisas (C lankas) - 1 vnt,</t>
  </si>
  <si>
    <t>Tiekėjo siūlomos prekės parametrų reikšmės (Failo, dokumento pavadinimas ir puslapio Nr., pažymintis vietą, kurioje yra siūlomus techninius parametrus patvirtinantys dokumentai, siūlomos prekės katalogo numeris)</t>
  </si>
  <si>
    <r>
      <t>Būtina, įskaičiuota į galutinę pasiūlymo kainą (</t>
    </r>
    <r>
      <rPr>
        <i/>
        <sz val="12"/>
        <rFont val="Times New Roman"/>
        <family val="1"/>
      </rPr>
      <t>būtinas tiekėjo patvirtinimas, kad įrangos tiekėjas (arba gamintojo atstovai), sumontavę ir suderinę įrangą, atliks rentgeno aparato kokybės kontrolės priėmimo bandymus pagal Lietuvoje galiojančius teisės aktus (HN 78:2009), Medicinos priemonių (prietaisų) naudojimo tvarkos aprašo, patvirtinto sveikatos apsaugos ministro 2010 m. gegužės 3 d. įsakymu Nr. V-383 „Dėl Medicinos priemonių (prietaisų) naudojimo tvarkos aprašo patvirtinimo“, nustatyta tvarka ir pateiks bandymų protokolus ir kad visi aukščiau išvardinti darbai yra įskaičiuoti į galutinę pasiūlymo kainą</t>
    </r>
    <r>
      <rPr>
        <sz val="12"/>
        <rFont val="Times New Roman"/>
        <family val="1"/>
      </rPr>
      <t>).</t>
    </r>
  </si>
  <si>
    <r>
      <t>Būtina (</t>
    </r>
    <r>
      <rPr>
        <i/>
        <sz val="12"/>
        <rFont val="Times New Roman"/>
        <family val="1"/>
      </rPr>
      <t>būtinas tiekėjo patvirtinimas, kad siūloma įranga bei kartu su ja pateikiama dokumentacija atitiks Lietuvos higienos normoje HN 31:2021 “Radiacinės saugos reikalavimai medicininėje rentgeno diagnostikoje” nurodytus reikalavimus rentgeno diagnostikos įrangai  bei kartu su įranga pateikiamiems dokumentams</t>
    </r>
    <r>
      <rPr>
        <sz val="12"/>
        <rFont val="Times New Roman"/>
        <family val="1"/>
      </rPr>
      <t>)</t>
    </r>
  </si>
  <si>
    <r>
      <t>Būtina (</t>
    </r>
    <r>
      <rPr>
        <i/>
        <sz val="12"/>
        <rFont val="Times New Roman"/>
        <family val="1"/>
      </rPr>
      <t>būtinas tiekėjo patvirtinimas, kad siūloma įranga bei kartu su ja pateikiama dokumentacija atitiks Lietuvos higienos normoje HN 73:2018 “Pagrindinės radiacinės saugos normos” nurodytus reikalavimus medicininės radiologijos įrangai bei kartu su įranga pateikiamiems dokumentams</t>
    </r>
    <r>
      <rPr>
        <sz val="12"/>
        <rFont val="Times New Roman"/>
        <family val="1"/>
      </rPr>
      <t>).</t>
    </r>
  </si>
  <si>
    <t>3. Mokymai ≥ 1 inžinieriui. Trukmė ≥ 2 akademinės val.</t>
  </si>
  <si>
    <t>C lanko motorizuotas vertikalus judesys, mm</t>
  </si>
  <si>
    <t>Įrašyti parametro vertę</t>
  </si>
  <si>
    <t>4. Mokymai ≥ 1 medicinos fizikui. Trukmė ≥ 2 akademinės val.</t>
  </si>
  <si>
    <t>Rentgeno medicinos prietaiso (C lanko) su rentgeno spinduliams pralaidžiu operaciniu stalu garantinis laikotarpis</t>
  </si>
  <si>
    <t>Palyginamasis: interpoliacinis</t>
  </si>
  <si>
    <t>2. Dozimetras (įtaisas, informuojantis apie jonizuojančios spinduliuotės kiekį, išspinduliuotą radiologinės procedūros metu) - 1 vnt,</t>
  </si>
  <si>
    <t>1. Mokymai ≥ 5 operacinės slaugytojoms. Trukmė ≥ 4 akademinės val.</t>
  </si>
  <si>
    <t>2. Skaitmeninė rentgenografija.</t>
  </si>
  <si>
    <t>3. Įtampos keitimo diapazonas ≥ (40-110) kV,</t>
  </si>
  <si>
    <t>11. Filtravimas (bendrojo filtro storis) ≥ 3,0 mm Al ekvivalentas.</t>
  </si>
  <si>
    <t>Kolimavimo sistema</t>
  </si>
  <si>
    <t>Būtina</t>
  </si>
  <si>
    <t>1. Detektoriaus aktyvios zonos dydis ≥ (200 x 200) mm,</t>
  </si>
  <si>
    <t>2. Pikselio dydis ≤ 205 µm,</t>
  </si>
  <si>
    <t>3. Detektoriaus matrica ≥ (1000 x 1000) taškų,</t>
  </si>
  <si>
    <t>Reikalavimai spinduliuotės mažinimo sistemai</t>
  </si>
  <si>
    <t>Integruotas rentgeno dozės matavimo įrenginys (įtaisas, informuojantis apie jonizuojančios spinduliuotės kiekį, išspinduliuotą radiologinės procedūros metu)</t>
  </si>
  <si>
    <t>1. Atstumų ir kampų matavimas,</t>
  </si>
  <si>
    <t>2. Vaizdo padidinimas,</t>
  </si>
  <si>
    <t>4. DICOM Print,</t>
  </si>
  <si>
    <t>Vaizdų išsaugojimas</t>
  </si>
  <si>
    <t>1. DICOM arba lygiaverčiame formate,</t>
  </si>
  <si>
    <t>2. TIFF, BMP arba lygiaverčiais formatais.</t>
  </si>
  <si>
    <t>2. Mokymai ≥ 12 chirurgų. Trukmė ≥ 6 akademinės val.</t>
  </si>
  <si>
    <t>1.1</t>
  </si>
  <si>
    <t>1.2</t>
  </si>
  <si>
    <t>1.3</t>
  </si>
  <si>
    <t>1.4</t>
  </si>
  <si>
    <t>1.5</t>
  </si>
  <si>
    <t>1.6</t>
  </si>
  <si>
    <t>1.7</t>
  </si>
  <si>
    <t>1.8</t>
  </si>
  <si>
    <t>1.9</t>
  </si>
  <si>
    <t>1.10</t>
  </si>
  <si>
    <t>5. C lanko lateralinė rotacija (angl. swivel range) ≥ ±10º</t>
  </si>
  <si>
    <t>2. Generatoriaus galia 2.0-2.5 kW,</t>
  </si>
  <si>
    <t>4. Maksimali srovė skaitmeninės pulsinės rentgenoskopijos režime ≥ 7 mA,</t>
  </si>
  <si>
    <t>5. Maksimali srovė rentgenografijos režime ≥ 19 mA,</t>
  </si>
  <si>
    <t>9. Maksimali anodo šiluminė talpa ≥ 79 kHU,</t>
  </si>
  <si>
    <t>4. Detektoriaus kvantinis efektyvumas (angl. DQE) prie 0-0.05 linijų/mm ≥ 75%,</t>
  </si>
  <si>
    <t>3. Horizontalus/vertikalus vaizdo pavertimas,</t>
  </si>
  <si>
    <t>4. Metalo korekcija,</t>
  </si>
  <si>
    <t>5. Judesio detekcija,</t>
  </si>
  <si>
    <t>1. C lanko motorizuotas vertikalus judesys ≥ 420 mm,</t>
  </si>
  <si>
    <t>8. Židinio dėmės dydis (jei siūloma sistema su viena židinio dėme, jos dydis turi tenkinti mažojo židinio parametro vertę): ≤ 0.6 mm ir ≤ 1.2 mm,</t>
  </si>
  <si>
    <t>7. Minimalus galimas pulso plotis pulsinės rentgenoskopijos režime ≤ 15 ms,</t>
  </si>
  <si>
    <t>6. Maksimalus pulsų dažnis pulsinės rentgenoskopijos režime ≥ 25,</t>
  </si>
  <si>
    <t>3. Monitorių įstrižainė ≥ 19" (tiekėjas gali siūlyti ≥ 32" monitorių, tokiu atveju 1.3.1 p. leidžiama siūlyti 1 vnt. monitorių),</t>
  </si>
  <si>
    <t>10. Rentgeno vamzdžio šiluminė talpa ≥ 1400 kHU,</t>
  </si>
  <si>
    <t>C lanko sistemos valdymas sumontuoto rentgeno aparate lietimui jautriu ekranu, sinchronizuotas su ekranu, sumontuotu monitorių vežimėlyje</t>
  </si>
  <si>
    <t>Integruota aktyvi šilumos valdymo sistema</t>
  </si>
  <si>
    <t>Speciali rankena ir integruoti mygtukai prie detektoriaus, kurie suteikia galimybę chirurgui atjungti elektromagnetinius stabdžius ir koreguoti C-lanko poziciją</t>
  </si>
  <si>
    <t>C lanko gylis, mm</t>
  </si>
  <si>
    <t>T5</t>
  </si>
  <si>
    <t>T6</t>
  </si>
  <si>
    <t>T7</t>
  </si>
  <si>
    <t>T8</t>
  </si>
  <si>
    <t>T9</t>
  </si>
  <si>
    <t>L4 =</t>
  </si>
  <si>
    <t>L6 =</t>
  </si>
  <si>
    <t>L7 =</t>
  </si>
  <si>
    <t>L8 =</t>
  </si>
  <si>
    <t>L9 =</t>
  </si>
  <si>
    <t>Maksimalus pulsų dažnis pulsinės rentgenoskopijos režime, kadrai/s</t>
  </si>
  <si>
    <t>Rentgeno vamzdžio šiluminė talpa, kHU</t>
  </si>
  <si>
    <t>Skaitmeninio rentgeno spindulių detektoriaus pikselio dydis, µm</t>
  </si>
  <si>
    <t>Statinis:
(yra/nėra)</t>
  </si>
  <si>
    <t>3. Kadangi siūlomo objekto techniniai pranašumai įvertinami dviem skirtingais vertinimo būdais, todėl parametrų įvertinimas apskaičiuojamas skirtingais metodais:</t>
  </si>
  <si>
    <t>3.1 Kadangi siūlomo objekto T7, T8 ir T9 techniniai parametrai neturi skaitinių išraiškų (yra arba nėra), todėl parametrų įvertinimas apskaičiuojamas pagal metodiką:</t>
  </si>
  <si>
    <t>3.2 Siūlomo objekto T1, T2, T3, T4, T5 ir T6 techniniai parametrai aprašomi palyginamuoju interpoliaciniu vertinimo būdu, todėl parametrų įvertinimas apskaičiuojamas pagal metodiką:</t>
  </si>
  <si>
    <r>
      <t>Techninis pranašumas T5 (T5</t>
    </r>
    <r>
      <rPr>
        <b/>
        <vertAlign val="subscript"/>
        <sz val="12"/>
        <color theme="1"/>
        <rFont val="Times New Roman"/>
        <family val="1"/>
      </rPr>
      <t>n</t>
    </r>
    <r>
      <rPr>
        <b/>
        <sz val="12"/>
        <color theme="1"/>
        <rFont val="Times New Roman"/>
        <family val="1"/>
      </rPr>
      <t>)</t>
    </r>
  </si>
  <si>
    <r>
      <t>Techninis pranašumas T6 (T6</t>
    </r>
    <r>
      <rPr>
        <b/>
        <vertAlign val="subscript"/>
        <sz val="12"/>
        <color theme="1"/>
        <rFont val="Times New Roman"/>
        <family val="1"/>
      </rPr>
      <t>n</t>
    </r>
    <r>
      <rPr>
        <b/>
        <sz val="12"/>
        <color theme="1"/>
        <rFont val="Times New Roman"/>
        <family val="1"/>
      </rPr>
      <t>)</t>
    </r>
  </si>
  <si>
    <r>
      <t>Techninis pranašumas T7 (T7</t>
    </r>
    <r>
      <rPr>
        <b/>
        <vertAlign val="subscript"/>
        <sz val="12"/>
        <color theme="1"/>
        <rFont val="Times New Roman"/>
        <family val="1"/>
      </rPr>
      <t>n</t>
    </r>
    <r>
      <rPr>
        <b/>
        <sz val="12"/>
        <color theme="1"/>
        <rFont val="Times New Roman"/>
        <family val="1"/>
      </rPr>
      <t>)</t>
    </r>
  </si>
  <si>
    <r>
      <t>Techninis pranašumas T8 (T8</t>
    </r>
    <r>
      <rPr>
        <b/>
        <vertAlign val="subscript"/>
        <sz val="12"/>
        <color theme="1"/>
        <rFont val="Times New Roman"/>
        <family val="1"/>
      </rPr>
      <t>n</t>
    </r>
    <r>
      <rPr>
        <b/>
        <sz val="12"/>
        <color theme="1"/>
        <rFont val="Times New Roman"/>
        <family val="1"/>
      </rPr>
      <t>)</t>
    </r>
  </si>
  <si>
    <r>
      <t>Techninis pranašumas T9 (T9</t>
    </r>
    <r>
      <rPr>
        <b/>
        <vertAlign val="subscript"/>
        <sz val="12"/>
        <color theme="1"/>
        <rFont val="Times New Roman"/>
        <family val="1"/>
      </rPr>
      <t>n</t>
    </r>
    <r>
      <rPr>
        <b/>
        <sz val="12"/>
        <color theme="1"/>
        <rFont val="Times New Roman"/>
        <family val="1"/>
      </rPr>
      <t>)</t>
    </r>
  </si>
  <si>
    <r>
      <rPr>
        <b/>
        <sz val="12"/>
        <color theme="1"/>
        <rFont val="Times New Roman"/>
        <family val="1"/>
      </rPr>
      <t>T1</t>
    </r>
    <r>
      <rPr>
        <b/>
        <vertAlign val="subscript"/>
        <sz val="12"/>
        <color theme="1"/>
        <rFont val="Times New Roman"/>
        <family val="1"/>
      </rPr>
      <t>n</t>
    </r>
    <r>
      <rPr>
        <b/>
        <sz val="12"/>
        <color theme="1"/>
        <rFont val="Times New Roman"/>
        <family val="1"/>
      </rPr>
      <t xml:space="preserve"> - T9</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t>
    </r>
  </si>
  <si>
    <r>
      <t>T5</t>
    </r>
    <r>
      <rPr>
        <vertAlign val="subscript"/>
        <sz val="12"/>
        <rFont val="Times New Roman"/>
        <family val="1"/>
      </rPr>
      <t>n</t>
    </r>
  </si>
  <si>
    <r>
      <t>T6</t>
    </r>
    <r>
      <rPr>
        <vertAlign val="subscript"/>
        <sz val="12"/>
        <rFont val="Times New Roman"/>
        <family val="1"/>
      </rPr>
      <t>n</t>
    </r>
  </si>
  <si>
    <r>
      <t>T7</t>
    </r>
    <r>
      <rPr>
        <vertAlign val="subscript"/>
        <sz val="12"/>
        <rFont val="Times New Roman"/>
        <family val="1"/>
      </rPr>
      <t>n</t>
    </r>
  </si>
  <si>
    <r>
      <t>T8</t>
    </r>
    <r>
      <rPr>
        <vertAlign val="subscript"/>
        <sz val="12"/>
        <rFont val="Times New Roman"/>
        <family val="1"/>
      </rPr>
      <t>n</t>
    </r>
  </si>
  <si>
    <r>
      <t>T9</t>
    </r>
    <r>
      <rPr>
        <vertAlign val="subscript"/>
        <sz val="12"/>
        <rFont val="Times New Roman"/>
        <family val="1"/>
      </rPr>
      <t>n</t>
    </r>
  </si>
  <si>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Sistemos garantinis laikotarpis (metais). Minimalus garantinis laikorpis yra 2 m., tačiau kiekvienas Tiekėjas gali duoti papildomą 1 (vienų) metų garantiją už kurią gaus ekonominį pranašumą, t.y. už 1 (vienus) papildomus metus Tiekėjui bus minusuojami 6% nuo pasiūlymo kainos.</t>
    </r>
  </si>
  <si>
    <t>6. Radiation dose Structured report (RDSR).</t>
  </si>
  <si>
    <t>5. DICOM MPPS,</t>
  </si>
  <si>
    <t>Rentgeno medicinos prietaisas (C lankas)</t>
  </si>
  <si>
    <t>3. C lanko rotacija ≥ 400°,</t>
  </si>
  <si>
    <t>4. C lanko orbitalinė rotacija ≥ 145°,</t>
  </si>
  <si>
    <t>C lanko rotacijos kampas (TS 1.2.3 p.)</t>
  </si>
  <si>
    <t>Reikalavimai apsaugos priemonėms</t>
  </si>
  <si>
    <t>1. Vienas komplektas susideda iš 1 vnt. skydliaukės apsaugos ir 1 vnt. apsauginės vienpusės prijuostės,</t>
  </si>
  <si>
    <t xml:space="preserve">2.  Priemonių dydžiai suderinami įrangos užsakymo metu, </t>
  </si>
  <si>
    <t>4. Apsauginės vienpusės prijuostės švino ekvivalentas ne mažesnis kaip 0,35 mmPb (priekio/šonų),</t>
  </si>
  <si>
    <t>5. Paminkštinimai pečių srityje,</t>
  </si>
  <si>
    <t>6. Prijuostė su kišene,</t>
  </si>
  <si>
    <t xml:space="preserve">7. Apsaugos priemonės pagamintos iš bešvinės medžiagos pagal IEC 61331-1:2014 arba lygiavertį standartą, </t>
  </si>
  <si>
    <t>8. Kartu su pasiūlymu būtina pateikti apsauginių priemonių katalogą, kuriame būtų nurodyti galimi užsakyti dydžiai,</t>
  </si>
  <si>
    <t>9. Būtina galimybė pasirinkti spalvą. Kartu su pasiūlymu būtina pateikti spalvų pasirinkimo lentelę,</t>
  </si>
  <si>
    <t>10. Kartu su priemonėmis turi būti pateikta priemonių laikymo sistema, pvz. kabinimo sistema su ratukais, užtikrinanti laikyti visas siūlomas apsaugos priemones, bei metalinės pakabos drabužiams.</t>
  </si>
  <si>
    <t>4</t>
  </si>
  <si>
    <t>Reikalavimai apsauginiams akiniams</t>
  </si>
  <si>
    <t>1. Fitover arba lygiaverčio tipo (akiniai ant akinių) akiniai,</t>
  </si>
  <si>
    <t>2. Akinių svoris ≤ 100 g,</t>
  </si>
  <si>
    <t>3. Priekine apsauga ≥ 0,75 mmPb, šoninė apsauga ≥ 0,35 mmPb,</t>
  </si>
  <si>
    <t>4. Komplektuojama su dirželiu ir saugojimo dėžute,</t>
  </si>
  <si>
    <t>5. Kartu su pasiūlymu būtina pateikti akinių katalogą, kuriame būtų nurodyti galimi užsakyti dydžiai.</t>
  </si>
  <si>
    <t>5</t>
  </si>
  <si>
    <t>3. Apsaugos priemonės - 6 kompl,</t>
  </si>
  <si>
    <t>4. Apsauginiai akiniai - 2 vnt,</t>
  </si>
  <si>
    <t>5. Komplekte su rentgeno aparatu pateikiamos integruotos aparate ir/arba išorinės priemonės, skirtos kokybės kontrolei ir kalibravimui atlikti pagal gamintojo nustatytus reikalavimus arba rekomendacijas (jei šios priemonės yra numatytos aparato gamintojo). Tiekėjas kartu su pasiūlymu privalo pateikti gamintojo deklaraciją, kurioje būtų nurodytos visos su rentgeno aparatu komplektuojamos kokybės kontrolei ir kalibravimui skirtos atlikti priemonės arba pateikti gamintojo deklaraciją kuri patvirtintų, kad tokios priemonės darbui su aparatu nereikalingos - 1 vnt.</t>
  </si>
  <si>
    <t>6</t>
  </si>
  <si>
    <t>6.1</t>
  </si>
  <si>
    <t>6.2</t>
  </si>
  <si>
    <t>6.3</t>
  </si>
  <si>
    <t>6. Atstumas nuo šaltinio iki detektoriaus ≥ 1000 mm,</t>
  </si>
  <si>
    <t>7. C lanko gylis ≥ 680 mm,</t>
  </si>
  <si>
    <t>8. Laisva c-lanko erdvė (angl. free space) ≥ 76 cm,</t>
  </si>
  <si>
    <t>9. Sensorinio valdymo ekranas - būtinas.</t>
  </si>
  <si>
    <t xml:space="preserve">3. Skydliaukės apsaugos švino ekvivalentas ne mažesnis kaip 0,35 mmPb, </t>
  </si>
  <si>
    <t>3.2.1 Jei siūlomas objektas turi parametro T1, T2, T3, T4 ir T5 didžiausią skaitinę vertę (Tmax) gauna maksimalų balų skaičių pagal lyginamąjį svorį: T1 = L1 = 0.10, T2 = L2 = 0.15, T3 = L3 = 0.10, T4 = L4 = 0.15, T5 = L5 = 0.15. Mažiausią parametro T1, T2, T3, T4 ir T5 skaitinę vertę (Tmin) turintis objektas gauna 0 balų: T1 = L1 = 0, T2 = L2 = 0, T3 = L3 = 0, T4 = L4 = 0, T5 = L5 = 0. Visais kitais atvejais vertinamo objekto (Tv) parametro įvertinimas skaičiuojamas pagal formulę:</t>
  </si>
  <si>
    <t>3.2.2 Jei siūlomas objektas turi parametro T6 mažiausią skaitinę vertę (Tmin) gauna maksimalų balų skaičių pagal lyginamąjį svorį: T6 = L6 = 0.15. Didžiausią parametro T6 skaitinę vertę (Tmax) turintis objektas gauna 0 balų: T6 = L6 = 0. Visais kitais atvejais vertinamo objekto (Tv) parametro įvertinimas skaičiuojamas pagal formulę:</t>
  </si>
  <si>
    <t>Jei siūlomas objektas turi nurodytą pranašumą gauna maksimalų balų skaičių pagal lyginamąjį svorį: T7 = L7 = 0.10, T8 = L8 = 0.05, T9 = L9 = 0.05. Jei siūlomas objektas neturi nurodyto pranašumo gauna 0 balų: T7 = L7 = 0, T8 = L8 = 0, T9 = L9 = 0.</t>
  </si>
  <si>
    <t>1. Pasiūlymo ekonominis naudingumas (E) apskaičiuojamas sudedant tiekėjo pasiūlymo kainos (K) ir techninių pranašumų (T) balus:</t>
  </si>
  <si>
    <t>YRA</t>
  </si>
  <si>
    <t>Philips Healthcare "Zenition 30"</t>
  </si>
  <si>
    <t>1. Pulsinė rentgenoskopija
Zenition 30.pdf, 14 psl.</t>
  </si>
  <si>
    <t>2. Skaitmeninė rentgenografija.
Zenition 30.pdf, 14 psl.</t>
  </si>
  <si>
    <t>490 mm
Zenition 30.pdf, 7 psl.</t>
  </si>
  <si>
    <t>200 mm
Zenition 30.pdf, 7 psl.</t>
  </si>
  <si>
    <t>400°
Zenition 30.pdf, 7 psl.</t>
  </si>
  <si>
    <t>156°
Zenition 30.pdf, 7 psl.</t>
  </si>
  <si>
    <t xml:space="preserve"> +-10
Zenition 30.pdf, 7 psl.</t>
  </si>
  <si>
    <t>1000 mm
Zenition 30.pdf, 7 psl.</t>
  </si>
  <si>
    <t>730 mm
Zenition 30.pdf, 7 psl.</t>
  </si>
  <si>
    <t>76.5 cm
Zenition 30.pdf, 7 psl.</t>
  </si>
  <si>
    <t>Sensorinio valdymo ekranas
Zenition 30 IFU.pdf, 223 psl.</t>
  </si>
  <si>
    <t>2
Zenition 30.pdf, 12 psl.</t>
  </si>
  <si>
    <t>3. Monitorių įstrižainė 19"
Zenition 30.pdf, 12 psl.</t>
  </si>
  <si>
    <t>2. Monitoriai sumontuoti ant mobilaus vežimėlio
Zenition 30.pdf, 8 psl.</t>
  </si>
  <si>
    <t>650 cd/m2
Zenition 30.pdf, 12 psl.</t>
  </si>
  <si>
    <r>
      <t>178°/178</t>
    </r>
    <r>
      <rPr>
        <sz val="12"/>
        <rFont val="Calibri"/>
        <family val="2"/>
      </rPr>
      <t xml:space="preserve">°
</t>
    </r>
    <r>
      <rPr>
        <sz val="12"/>
        <rFont val="Times New Roman"/>
        <family val="1"/>
      </rPr>
      <t>Zenition 30.pdf, 12 psl.</t>
    </r>
  </si>
  <si>
    <t>1. Aukšto dažnio generatorius
Zenition 30.pdf, 13 psl.</t>
  </si>
  <si>
    <t>2.1 kW
Zenition 30.pdf, 13 psl.</t>
  </si>
  <si>
    <t>40 - 110 kV
Zenition 30.pdf, 14 psl.</t>
  </si>
  <si>
    <t>7.2 mA
Zenition 30.pdf, 14 psl.</t>
  </si>
  <si>
    <t>19.1 mA
Zenition 30.pdf, 14 psl.</t>
  </si>
  <si>
    <t>30
Zenition 30.pdf, 14 psl.</t>
  </si>
  <si>
    <t>14.8 ms
Zenition 30.pdf, 14 psl.</t>
  </si>
  <si>
    <t>0,6 mm
1,2 mm
Zenition 30.pdf, 13 psl.</t>
  </si>
  <si>
    <t>79.8 kHU
Zenition 30.pdf, 13 psl.</t>
  </si>
  <si>
    <t>1478 kHU
Zenition 30.pdf, 13 psl.</t>
  </si>
  <si>
    <t>6 mmAl
Zenition 30.pdf, 13 psl.</t>
  </si>
  <si>
    <t>Kolimavimo sistema
Zenition 30.pdf, 15 psl.</t>
  </si>
  <si>
    <t>200 x 200 mm
Zenition 30.pdf, 6 psl.</t>
  </si>
  <si>
    <t>200 µm
Zenition 30.pdf, 6 psl.</t>
  </si>
  <si>
    <t>1024 x 1024
Zenition 30.pdf, 6 psl.</t>
  </si>
  <si>
    <t>75%
Zenition 30.pdf, 6 psl.</t>
  </si>
  <si>
    <t>16 bit
Zenition 30.pdf, 6 psl.</t>
  </si>
  <si>
    <t>Integruotas rentgeno dozės matavimo įrenginys (įtaisas, informuojantis apie jonizuojančios spinduliuotės kiekį, išspinduliuotą radiologinės procedūros metu)
Zenition 30 IFU.pdf, 54 psl.</t>
  </si>
  <si>
    <t>1. Atstumų ir kampų matavimas
Zenition 30 IFU.pdf, 152 psl.</t>
  </si>
  <si>
    <t>2. Vaizdo padidinimas
Zenition 30.pdf, 11 psl.</t>
  </si>
  <si>
    <t>3. Horizontalus/vertikalus vaizdo pavertimas
Zenition 30.pdf, 11 psl.</t>
  </si>
  <si>
    <t>4. Metalo korekcija
Zenition 30.pdf, 10 psl.</t>
  </si>
  <si>
    <t>5. Judesio detekcija
Zenition 30.pdf, 10 psl.</t>
  </si>
  <si>
    <t>1. DICOM Storage
Zenition 30.pdf, 17 psl.</t>
  </si>
  <si>
    <t>2. DICOM Modality Worklist
Zenition 30.pdf, 17 psl.</t>
  </si>
  <si>
    <t>3. DICOM Query/Retrieve
Zenition 30.pdf, 17 psl.</t>
  </si>
  <si>
    <t>4. DICOM Print
Zenition 30.pdf, 17 psl.</t>
  </si>
  <si>
    <t>5. DICOM MPPS
Zenition 30.pdf, 17 psl.</t>
  </si>
  <si>
    <t>6. Radiation dose Structured reports (RDSR)
Zenition 30.pdf, 17 psl.</t>
  </si>
  <si>
    <t>1. Vaizdų išsaugojimas DICOM formate
Zenition 30.pdf, 17 psl.</t>
  </si>
  <si>
    <t>2. Vaizdų išsaugojimas BMP, PNG, MP4 formatais
Zenition 30.pdf, 17 psl.</t>
  </si>
  <si>
    <t>2.  Priemonių dydžiai suderinami įrangos užsakymo metu</t>
  </si>
  <si>
    <t>2. Dozimetras (įtaisas, informuojantis apie jonizuojančios spinduliuotės kiekį, išspinduliuotą radiologinės procedūros metu) - 1 vnt</t>
  </si>
  <si>
    <t>3. Apsaugos priemonės - 6 kompl.</t>
  </si>
  <si>
    <t>4. Apsauginiai akiniai - 2 vnt.</t>
  </si>
  <si>
    <t>1. Vienas komplektas susideda iš 1 vnt. skydliaukės apsaugos ir 1 vnt. apsauginės vienpusės prijuostės
PT210120_Brochure_DIGITAL.pdf, 8(14), 11(20) psl.</t>
  </si>
  <si>
    <t>3. Skydliaukės apsaugos švino ekvivalentas 0,35 mmPb
PT210120_Brochure_DIGITAL.pdf, 11(20) psl.</t>
  </si>
  <si>
    <t>6. Prijuostė su kišene
PT210120_Brochure_DIGITAL.pdf, 8(14) psl.</t>
  </si>
  <si>
    <t>7. Apsaugos priemonės pagamintos iš bešvinės medžiagos pagal IEC 61331-1:2014 standartą
PT210120_Brochure_DIGITAL.pdf, 5(9) psl.</t>
  </si>
  <si>
    <t>8. Kartu su pasiūlymu pateikiamas apsauginių priemonių katalogas "PT210120_Brochure_DIGITAL.pdf", kuriame nurodyti galimi užsakyti dydžiai
PT210120_Brochure_DIGITAL.pdf, 5(8) psl.</t>
  </si>
  <si>
    <t>9. Galimybė pasirinkti spalvą. Kartu su pasiūlymu pateikiama spalvų pasirinkimo lentelė (Excel užsakymo formoje puslapis "Fabric Guide")
"ProtecX Information Sheet.xlsx"</t>
  </si>
  <si>
    <t>3. Priekine apsauga 0,75 mmPb, šoninė apsauga 0,5 mmPb
PT210120_Brochure_DIGITAL.pdf, 12(22) psl.</t>
  </si>
  <si>
    <t>10. Kartu su priemonėmis pateikiama priemonių laikymo sistema: kabinimo sistema su ratukais, užtikrinanti laikyti visas siūlomas apsaugos priemones, bei metalinės pakabos drabužiams.
PT210120_Brochure_DIGITAL.pdf, 14(27) psl.</t>
  </si>
  <si>
    <t>1. Fitover tipo akiniai
PROTECX EYEWEAR BROCURE.pdf, 6 psl.</t>
  </si>
  <si>
    <t>2. Akinių svoris 85g
PROTECX EYEWEAR BROCURE.pdf, 6 psl.</t>
  </si>
  <si>
    <t>2024.07.22</t>
  </si>
  <si>
    <t>UAB "Arbor Medical Corporation LT"</t>
  </si>
  <si>
    <t>Baltų pr. 145, LT-47125, Kaunas</t>
  </si>
  <si>
    <t>LT100003878313</t>
  </si>
  <si>
    <t>A/S Nr. LT317044060007635671;
AB SEB bankas, b. k. 70440</t>
  </si>
  <si>
    <t>Direktorius Mindaugas Daugėla</t>
  </si>
  <si>
    <t>370 37 464460, info@arborlt.lt</t>
  </si>
  <si>
    <t xml:space="preserve">              "Zenition 30"</t>
  </si>
  <si>
    <t xml:space="preserve">              Philips Healthcare, Nyderlandai</t>
  </si>
  <si>
    <t>Tiekėjo deklaracijos</t>
  </si>
  <si>
    <t>CE deklaracija</t>
  </si>
  <si>
    <t>Gamintojo įgaliojimas</t>
  </si>
  <si>
    <t>ne</t>
  </si>
  <si>
    <t>Tiekėjo patvirtinimas</t>
  </si>
  <si>
    <t>Direktorius</t>
  </si>
  <si>
    <t>Mindaugas Daugėla</t>
  </si>
  <si>
    <t>Tiekėjo patvirtinimas.pdf</t>
  </si>
  <si>
    <r>
      <t xml:space="preserve">5. Paminkštinimai pečių srityje
</t>
    </r>
    <r>
      <rPr>
        <i/>
        <sz val="12"/>
        <rFont val="Times New Roman"/>
        <family val="1"/>
      </rPr>
      <t>Apsauginė prijuostė.jpg; Pečių paminkštinimas.jpg (Žr. nuotraukas)</t>
    </r>
  </si>
  <si>
    <t>5. Pateikiama gamintojo deklaracija, kurioje patvirtinama, kad darbui su aparatu, kokybės kontrolei ir kalibravimui atlikti papildomos priemonės nėra reikalingos.
24MS806 Philips Statement.pdf, 1 psl.</t>
  </si>
  <si>
    <r>
      <t>4. Komplektuojama su dirželiu ir saugojimo dėžute
foto</t>
    </r>
    <r>
      <rPr>
        <i/>
        <sz val="12"/>
        <rFont val="Times New Roman"/>
        <family val="1"/>
      </rPr>
      <t xml:space="preserve">
Akiniai.jpg (Žr. nuotrauką)</t>
    </r>
  </si>
  <si>
    <t>Zenition 30.pdf, 4 psl.</t>
  </si>
  <si>
    <t>Siūlomų reikšmių atitikimas gamintojo kataloguose</t>
  </si>
  <si>
    <t>490 mm</t>
  </si>
  <si>
    <t>400°</t>
  </si>
  <si>
    <t>730 mm</t>
  </si>
  <si>
    <t>79.8 kHU</t>
  </si>
  <si>
    <t>30 kadrų/s</t>
  </si>
  <si>
    <r>
      <t xml:space="preserve">200 </t>
    </r>
    <r>
      <rPr>
        <sz val="12"/>
        <rFont val="Calibri"/>
        <family val="2"/>
      </rPr>
      <t>µ</t>
    </r>
    <r>
      <rPr>
        <sz val="12"/>
        <rFont val="Times New Roman"/>
        <family val="1"/>
      </rPr>
      <t>m</t>
    </r>
  </si>
  <si>
    <t>Zenition 30.pdf, 13 psl.</t>
  </si>
  <si>
    <t>24MS806 Philips Statement.pdf, 1 psl.</t>
  </si>
  <si>
    <t>Zenition 30.pdf, 6 psl.</t>
  </si>
  <si>
    <t>Zenition 30.pdf, 14 psl.</t>
  </si>
  <si>
    <t>Zenition 30.pdf, 7 psl.</t>
  </si>
  <si>
    <t>4. Apsauginės vienpusės prijuostės švino ekvivalentas 0,35 mmPb (priekio/šonų)
PT210120_Brochure_DIGITAL.pdf, 6(10) psl.</t>
  </si>
  <si>
    <t>5. Kartu su pasiūlymu pateikiamas akinių katalogas, kuriame nurodyti galimi užsakyti dydžiai
PROTECX EYEWEAR BROCURE.pdf 4,5 psl.</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</si>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</sst>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sz val="12"/>
      <color rgb="FFFF0000"/>
      <name val="Times New Roman"/>
      <family val="1"/>
    </font>
    <font>
      <b/>
      <sz val="12"/>
      <color rgb="FF000000"/>
      <name val="Times New Roman"/>
      <family val="1"/>
    </font>
    <font>
      <vertAlign val="subscript"/>
      <sz val="12"/>
      <name val="Times New Roman"/>
      <family val="1"/>
    </font>
    <font>
      <sz val="11"/>
      <name val="Times New Roman"/>
      <family val="1"/>
    </font>
    <font>
      <b/>
      <sz val="12"/>
      <name val="Times New Roman"/>
      <family val="1"/>
    </font>
    <font>
      <b/>
      <sz val="12"/>
      <color rgb="FFFF0000"/>
      <name val="Times New Roman"/>
      <family val="1"/>
    </font>
    <font>
      <b/>
      <u/>
      <sz val="12"/>
      <color theme="1"/>
      <name val="Times New Roman"/>
      <family val="1"/>
    </font>
    <font>
      <b/>
      <sz val="16"/>
      <color rgb="FFFF0000"/>
      <name val="Times New Roman"/>
      <family val="1"/>
    </font>
    <font>
      <b/>
      <i/>
      <sz val="12"/>
      <color theme="1"/>
      <name val="Times New Roman"/>
      <family val="1"/>
    </font>
    <font>
      <b/>
      <i/>
      <sz val="14"/>
      <color rgb="FFFF0000"/>
      <name val="Times New Roman"/>
      <family val="1"/>
    </font>
    <font>
      <b/>
      <vertAlign val="subscript"/>
      <sz val="12"/>
      <color theme="1"/>
      <name val="Times New Roman"/>
      <family val="1"/>
    </font>
    <font>
      <b/>
      <i/>
      <sz val="12"/>
      <name val="Times New Roman"/>
      <family val="1"/>
    </font>
    <font>
      <i/>
      <sz val="12"/>
      <name val="Times New Roman"/>
      <family val="1"/>
    </font>
    <font>
      <b/>
      <i/>
      <vertAlign val="subscript"/>
      <sz val="12"/>
      <name val="Times New Roman"/>
      <family val="1"/>
    </font>
    <font>
      <i/>
      <vertAlign val="subscript"/>
      <sz val="12"/>
      <name val="Times New Roman"/>
      <family val="1"/>
    </font>
    <font>
      <vertAlign val="subscript"/>
      <sz val="12"/>
      <color theme="1"/>
      <name val="Times New Roman"/>
      <family val="1"/>
    </font>
    <font>
      <i/>
      <sz val="12"/>
      <color rgb="FF00B050"/>
      <name val="Times New Roman"/>
      <family val="1"/>
    </font>
    <font>
      <sz val="12"/>
      <name val="Times New Roman"/>
      <family val="1"/>
      <charset val="186"/>
    </font>
    <font>
      <sz val="11"/>
      <name val="Calibri"/>
      <family val="2"/>
      <scheme val="minor"/>
    </font>
    <font>
      <sz val="8"/>
      <name val="Calibri"/>
      <family val="2"/>
      <scheme val="minor"/>
    </font>
    <font>
      <sz val="11"/>
      <color theme="1"/>
      <name val="Times New Roman"/>
      <family val="1"/>
    </font>
    <font>
      <sz val="12"/>
      <name val="Calibri"/>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s>
  <cellStyleXfs count="1">
    <xf numFmtId="0" fontId="0" fillId="0" borderId="0"/>
  </cellStyleXfs>
  <cellXfs count="258">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1" fillId="5" borderId="1" xfId="0" applyFont="1" applyFill="1" applyBorder="1" applyAlignment="1">
      <alignment horizontal="center" vertical="center" wrapText="1"/>
    </xf>
    <xf numFmtId="0" fontId="2" fillId="5" borderId="0" xfId="0" applyFont="1" applyFill="1" applyAlignment="1">
      <alignment vertical="top"/>
    </xf>
    <xf numFmtId="0" fontId="2" fillId="5" borderId="0" xfId="0" applyFont="1" applyFill="1" applyAlignment="1">
      <alignment vertical="top" wrapText="1"/>
    </xf>
    <xf numFmtId="0" fontId="2" fillId="5" borderId="0" xfId="0" applyFont="1" applyFill="1"/>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0" fontId="8"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0" fontId="6" fillId="5" borderId="0" xfId="0" applyFont="1" applyFill="1" applyAlignment="1">
      <alignment vertical="center"/>
    </xf>
    <xf numFmtId="0" fontId="7" fillId="5" borderId="0" xfId="0" applyFont="1" applyFill="1"/>
    <xf numFmtId="0" fontId="2" fillId="5" borderId="30" xfId="0" applyFont="1" applyFill="1" applyBorder="1" applyAlignment="1">
      <alignment horizontal="center" vertical="center" wrapText="1"/>
    </xf>
    <xf numFmtId="0" fontId="2" fillId="5" borderId="33" xfId="0" applyFont="1" applyFill="1" applyBorder="1" applyAlignment="1">
      <alignment horizontal="center" vertical="center" wrapText="1"/>
    </xf>
    <xf numFmtId="0" fontId="2" fillId="5" borderId="1" xfId="0" applyFont="1" applyFill="1" applyBorder="1" applyAlignment="1">
      <alignment horizontal="center" vertical="center"/>
    </xf>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1" fillId="5" borderId="0" xfId="0" applyFont="1" applyFill="1" applyAlignment="1">
      <alignment horizontal="justify"/>
    </xf>
    <xf numFmtId="0" fontId="1" fillId="4" borderId="0" xfId="0" applyFont="1" applyFill="1"/>
    <xf numFmtId="0" fontId="1" fillId="4" borderId="0" xfId="0" applyFont="1" applyFill="1" applyAlignment="1">
      <alignment horizontal="right"/>
    </xf>
    <xf numFmtId="0" fontId="1" fillId="5" borderId="1" xfId="0" applyFont="1" applyFill="1" applyBorder="1" applyAlignment="1">
      <alignment horizontal="center"/>
    </xf>
    <xf numFmtId="0" fontId="2" fillId="4" borderId="34" xfId="0" applyFont="1" applyFill="1" applyBorder="1" applyAlignment="1">
      <alignment horizontal="center" vertical="center"/>
    </xf>
    <xf numFmtId="0" fontId="1" fillId="4" borderId="17" xfId="0" applyFont="1" applyFill="1" applyBorder="1" applyAlignment="1">
      <alignment horizontal="center" vertical="center"/>
    </xf>
    <xf numFmtId="0" fontId="14" fillId="4" borderId="0" xfId="0" applyFont="1" applyFill="1" applyAlignment="1">
      <alignment horizontal="left"/>
    </xf>
    <xf numFmtId="0" fontId="1" fillId="4" borderId="0" xfId="0" applyFont="1" applyFill="1" applyAlignment="1">
      <alignment horizontal="left"/>
    </xf>
    <xf numFmtId="0" fontId="8" fillId="4" borderId="0" xfId="0" applyFont="1" applyFill="1" applyAlignment="1">
      <alignment vertical="center" wrapText="1"/>
    </xf>
    <xf numFmtId="0" fontId="1" fillId="4" borderId="0" xfId="0" applyFont="1" applyFill="1" applyAlignment="1">
      <alignment horizontal="center" vertical="center"/>
    </xf>
    <xf numFmtId="0" fontId="5" fillId="4" borderId="34" xfId="0" applyFont="1" applyFill="1" applyBorder="1" applyAlignment="1">
      <alignment horizontal="justify" wrapText="1"/>
    </xf>
    <xf numFmtId="0" fontId="5" fillId="4" borderId="17" xfId="0" applyFont="1" applyFill="1" applyBorder="1" applyAlignment="1">
      <alignment horizontal="center" vertical="center"/>
    </xf>
    <xf numFmtId="0" fontId="5" fillId="4" borderId="34" xfId="0" applyFont="1" applyFill="1" applyBorder="1" applyAlignment="1">
      <alignment horizontal="justify"/>
    </xf>
    <xf numFmtId="0" fontId="19" fillId="4" borderId="0" xfId="0" applyFont="1" applyFill="1" applyAlignment="1">
      <alignment horizontal="left"/>
    </xf>
    <xf numFmtId="0" fontId="5" fillId="4" borderId="0" xfId="0" applyFont="1" applyFill="1"/>
    <xf numFmtId="0" fontId="20" fillId="4" borderId="0" xfId="0" applyFont="1" applyFill="1" applyAlignment="1">
      <alignment horizontal="left"/>
    </xf>
    <xf numFmtId="0" fontId="5" fillId="4" borderId="0" xfId="0" applyFont="1" applyFill="1" applyAlignment="1">
      <alignment horizontal="left"/>
    </xf>
    <xf numFmtId="0" fontId="1" fillId="5" borderId="26" xfId="0" applyFont="1" applyFill="1" applyBorder="1" applyAlignment="1">
      <alignment horizontal="center" vertical="center"/>
    </xf>
    <xf numFmtId="0" fontId="2" fillId="5" borderId="34" xfId="0" applyFont="1" applyFill="1" applyBorder="1" applyAlignment="1">
      <alignment horizontal="center" vertical="center" wrapText="1"/>
    </xf>
    <xf numFmtId="0" fontId="25" fillId="5" borderId="0" xfId="0" applyFont="1" applyFill="1" applyAlignment="1">
      <alignment horizontal="justify" vertical="top" wrapText="1"/>
    </xf>
    <xf numFmtId="0" fontId="1" fillId="5" borderId="0" xfId="0" applyFont="1" applyFill="1" applyAlignment="1">
      <alignment horizontal="center" vertical="top"/>
    </xf>
    <xf numFmtId="0" fontId="5" fillId="5" borderId="0" xfId="0" applyFont="1" applyFill="1" applyAlignment="1">
      <alignment horizontal="center" vertical="center" wrapText="1"/>
    </xf>
    <xf numFmtId="0" fontId="11" fillId="5" borderId="0" xfId="0" applyFont="1" applyFill="1" applyAlignment="1">
      <alignment horizontal="center" vertical="center" wrapText="1"/>
    </xf>
    <xf numFmtId="2" fontId="5" fillId="5" borderId="0" xfId="0" applyNumberFormat="1" applyFont="1" applyFill="1" applyAlignment="1">
      <alignment vertical="center" wrapText="1"/>
    </xf>
    <xf numFmtId="0" fontId="5" fillId="0" borderId="1" xfId="0" applyFont="1" applyBorder="1" applyAlignment="1" applyProtection="1">
      <alignment horizontal="center" vertical="center" wrapText="1"/>
      <protection locked="0"/>
    </xf>
    <xf numFmtId="0" fontId="2" fillId="7" borderId="34" xfId="0" applyFont="1" applyFill="1" applyBorder="1" applyAlignment="1">
      <alignment horizontal="center" vertical="center"/>
    </xf>
    <xf numFmtId="0" fontId="1" fillId="0" borderId="0" xfId="0" applyFont="1" applyAlignment="1">
      <alignment horizontal="right"/>
    </xf>
    <xf numFmtId="0" fontId="16" fillId="4" borderId="34" xfId="0" applyFont="1" applyFill="1" applyBorder="1" applyAlignment="1">
      <alignment horizontal="center" vertical="center"/>
    </xf>
    <xf numFmtId="2" fontId="1" fillId="6" borderId="34" xfId="0" applyNumberFormat="1" applyFont="1" applyFill="1" applyBorder="1" applyAlignment="1">
      <alignment horizontal="center" vertical="center"/>
    </xf>
    <xf numFmtId="0" fontId="5" fillId="0" borderId="0" xfId="0" applyFont="1" applyAlignment="1">
      <alignment horizontal="right"/>
    </xf>
    <xf numFmtId="0" fontId="1" fillId="6" borderId="34" xfId="0" applyFont="1" applyFill="1" applyBorder="1" applyAlignment="1">
      <alignment horizontal="center" vertical="center"/>
    </xf>
    <xf numFmtId="0" fontId="1" fillId="0" borderId="0" xfId="0" applyFont="1" applyAlignment="1">
      <alignment horizontal="right" vertical="center" wrapText="1"/>
    </xf>
    <xf numFmtId="0" fontId="1" fillId="4" borderId="27" xfId="0" applyFont="1" applyFill="1" applyBorder="1" applyAlignment="1">
      <alignment horizontal="center" vertical="center"/>
    </xf>
    <xf numFmtId="0" fontId="5" fillId="0" borderId="0" xfId="0" applyFont="1" applyAlignment="1">
      <alignment horizontal="right" vertical="center" wrapText="1"/>
    </xf>
    <xf numFmtId="2" fontId="1" fillId="8" borderId="30" xfId="0" applyNumberFormat="1" applyFont="1" applyFill="1" applyBorder="1" applyAlignment="1">
      <alignment horizontal="center" vertical="center"/>
    </xf>
    <xf numFmtId="0" fontId="1" fillId="0" borderId="34" xfId="0" applyFont="1" applyBorder="1" applyAlignment="1">
      <alignment horizontal="center" vertical="center"/>
    </xf>
    <xf numFmtId="0" fontId="14" fillId="0" borderId="0" xfId="0" applyFont="1" applyAlignment="1">
      <alignment horizontal="left"/>
    </xf>
    <xf numFmtId="0" fontId="24" fillId="0" borderId="0" xfId="0" applyFont="1"/>
    <xf numFmtId="0" fontId="2" fillId="5" borderId="34" xfId="0" applyFont="1" applyFill="1" applyBorder="1" applyAlignment="1">
      <alignment vertical="center" wrapText="1"/>
    </xf>
    <xf numFmtId="0" fontId="11" fillId="0" borderId="34" xfId="0" applyFont="1" applyBorder="1" applyAlignment="1">
      <alignment horizontal="center" vertical="center" wrapText="1"/>
    </xf>
    <xf numFmtId="0" fontId="11" fillId="0" borderId="30" xfId="0" applyFont="1" applyBorder="1" applyAlignment="1">
      <alignment horizontal="center" vertical="center" wrapText="1"/>
    </xf>
    <xf numFmtId="0" fontId="5" fillId="0" borderId="34" xfId="0" applyFont="1" applyBorder="1" applyAlignment="1">
      <alignment horizontal="center" vertical="center" wrapText="1"/>
    </xf>
    <xf numFmtId="2" fontId="5" fillId="4" borderId="33" xfId="0" applyNumberFormat="1" applyFont="1" applyFill="1" applyBorder="1" applyAlignment="1">
      <alignment vertical="center" wrapText="1"/>
    </xf>
    <xf numFmtId="2" fontId="5" fillId="4" borderId="31" xfId="0" applyNumberFormat="1" applyFont="1" applyFill="1" applyBorder="1" applyAlignment="1">
      <alignment vertical="center" wrapText="1"/>
    </xf>
    <xf numFmtId="0" fontId="5" fillId="4" borderId="1" xfId="0" applyFont="1" applyFill="1" applyBorder="1" applyAlignment="1" applyProtection="1">
      <alignment horizontal="justify" vertical="top" wrapText="1"/>
      <protection locked="0"/>
    </xf>
    <xf numFmtId="14" fontId="26" fillId="3" borderId="1" xfId="0" applyNumberFormat="1" applyFont="1" applyFill="1" applyBorder="1" applyAlignment="1" applyProtection="1">
      <alignment vertical="top" wrapText="1"/>
      <protection locked="0"/>
    </xf>
    <xf numFmtId="0" fontId="20" fillId="0" borderId="1" xfId="0" applyFont="1" applyBorder="1" applyAlignment="1" applyProtection="1">
      <alignment horizontal="justify" vertical="center" wrapText="1"/>
      <protection locked="0"/>
    </xf>
    <xf numFmtId="0" fontId="2" fillId="5" borderId="0" xfId="0" applyFont="1" applyFill="1" applyAlignment="1">
      <alignment horizontal="right" vertical="center" wrapText="1"/>
    </xf>
    <xf numFmtId="0" fontId="2" fillId="6" borderId="34" xfId="0" applyFont="1" applyFill="1" applyBorder="1" applyAlignment="1">
      <alignment horizontal="center" vertical="center"/>
    </xf>
    <xf numFmtId="0" fontId="2" fillId="6" borderId="34" xfId="0" applyFont="1" applyFill="1" applyBorder="1" applyAlignment="1">
      <alignment horizontal="justify" vertical="center" wrapText="1"/>
    </xf>
    <xf numFmtId="0" fontId="1" fillId="4" borderId="38" xfId="0" applyFont="1" applyFill="1" applyBorder="1" applyAlignment="1">
      <alignment horizontal="center" vertical="center"/>
    </xf>
    <xf numFmtId="0" fontId="1" fillId="4" borderId="38" xfId="0" applyFont="1" applyFill="1" applyBorder="1" applyAlignment="1">
      <alignment horizontal="center" vertical="center" wrapText="1"/>
    </xf>
    <xf numFmtId="0" fontId="14" fillId="5" borderId="0" xfId="0" applyFont="1" applyFill="1" applyAlignment="1">
      <alignment horizontal="left"/>
    </xf>
    <xf numFmtId="0" fontId="1" fillId="5" borderId="0" xfId="0" applyFont="1" applyFill="1" applyAlignment="1">
      <alignment horizontal="left"/>
    </xf>
    <xf numFmtId="0" fontId="1" fillId="5" borderId="0" xfId="0" applyFont="1" applyFill="1" applyAlignment="1">
      <alignment horizontal="right"/>
    </xf>
    <xf numFmtId="49" fontId="5" fillId="5" borderId="1" xfId="0" applyNumberFormat="1" applyFont="1" applyFill="1" applyBorder="1" applyAlignment="1">
      <alignment horizontal="justify" vertical="top" wrapText="1"/>
    </xf>
    <xf numFmtId="49" fontId="5" fillId="4" borderId="1" xfId="0" applyNumberFormat="1" applyFont="1" applyFill="1" applyBorder="1" applyAlignment="1" applyProtection="1">
      <alignment vertical="top" wrapText="1"/>
      <protection locked="0"/>
    </xf>
    <xf numFmtId="0" fontId="5" fillId="5" borderId="1" xfId="0" applyFont="1" applyFill="1" applyBorder="1" applyAlignment="1">
      <alignment horizontal="justify" vertical="top" wrapText="1"/>
    </xf>
    <xf numFmtId="49" fontId="12" fillId="5" borderId="1" xfId="0" applyNumberFormat="1" applyFont="1" applyFill="1" applyBorder="1" applyAlignment="1">
      <alignment horizontal="center" vertical="top" wrapText="1"/>
    </xf>
    <xf numFmtId="0" fontId="12" fillId="5" borderId="1" xfId="0" applyFont="1" applyFill="1" applyBorder="1" applyAlignment="1">
      <alignment horizontal="left" vertical="top" wrapText="1"/>
    </xf>
    <xf numFmtId="49" fontId="5" fillId="5" borderId="1" xfId="0" applyNumberFormat="1" applyFont="1" applyFill="1" applyBorder="1" applyAlignment="1">
      <alignment horizontal="center" vertical="top" wrapText="1"/>
    </xf>
    <xf numFmtId="0" fontId="5" fillId="5" borderId="27" xfId="0" applyFont="1" applyFill="1" applyBorder="1" applyAlignment="1">
      <alignment horizontal="justify" vertical="top" wrapText="1"/>
    </xf>
    <xf numFmtId="0" fontId="12" fillId="5" borderId="28" xfId="0" applyFont="1" applyFill="1" applyBorder="1" applyAlignment="1">
      <alignment horizontal="center" vertical="top" wrapText="1"/>
    </xf>
    <xf numFmtId="0" fontId="12" fillId="5" borderId="28" xfId="0" applyFont="1" applyFill="1" applyBorder="1" applyAlignment="1">
      <alignment horizontal="justify" vertical="top" wrapText="1"/>
    </xf>
    <xf numFmtId="0" fontId="5" fillId="5" borderId="1" xfId="0" applyFont="1" applyFill="1" applyBorder="1" applyAlignment="1">
      <alignment horizontal="left" vertical="top" wrapText="1"/>
    </xf>
    <xf numFmtId="0" fontId="12" fillId="0" borderId="1" xfId="0" applyFont="1" applyBorder="1" applyAlignment="1">
      <alignment horizontal="justify" vertical="center" wrapText="1"/>
    </xf>
    <xf numFmtId="0" fontId="5" fillId="0" borderId="1" xfId="0" applyFont="1" applyBorder="1" applyAlignment="1" applyProtection="1">
      <alignment horizontal="justify" vertical="center" wrapText="1"/>
      <protection locked="0"/>
    </xf>
    <xf numFmtId="0" fontId="5" fillId="4" borderId="1" xfId="0" applyFont="1" applyFill="1" applyBorder="1" applyAlignment="1" applyProtection="1">
      <alignment horizontal="justify" vertical="center" wrapText="1"/>
      <protection locked="0"/>
    </xf>
    <xf numFmtId="0" fontId="5" fillId="5" borderId="1" xfId="0" applyFont="1" applyFill="1" applyBorder="1" applyAlignment="1">
      <alignment horizontal="justify" vertical="top"/>
    </xf>
    <xf numFmtId="0" fontId="5" fillId="5" borderId="1" xfId="0" applyFont="1" applyFill="1" applyBorder="1" applyAlignment="1">
      <alignment horizontal="justify"/>
    </xf>
    <xf numFmtId="0" fontId="5" fillId="0" borderId="1" xfId="0" applyFont="1" applyBorder="1" applyAlignment="1">
      <alignment horizontal="justify" vertical="top"/>
    </xf>
    <xf numFmtId="0" fontId="5" fillId="5"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0" borderId="37"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1" fillId="5" borderId="0" xfId="0" applyFont="1" applyFill="1" applyAlignment="1">
      <alignment horizontal="justify" vertical="top" wrapText="1"/>
    </xf>
    <xf numFmtId="0" fontId="5" fillId="5" borderId="26" xfId="0" applyFont="1" applyFill="1" applyBorder="1" applyAlignment="1">
      <alignment horizontal="left" vertical="top" wrapText="1"/>
    </xf>
    <xf numFmtId="49" fontId="5" fillId="5" borderId="26" xfId="0" applyNumberFormat="1" applyFont="1" applyFill="1" applyBorder="1" applyAlignment="1">
      <alignment horizontal="center" vertical="top" wrapText="1"/>
    </xf>
    <xf numFmtId="0" fontId="5" fillId="5" borderId="0" xfId="0" applyFont="1" applyFill="1"/>
    <xf numFmtId="9" fontId="5" fillId="4" borderId="1" xfId="0" applyNumberFormat="1" applyFont="1" applyFill="1" applyBorder="1" applyAlignment="1" applyProtection="1">
      <alignment horizontal="justify" vertical="top" wrapText="1"/>
      <protection locked="0"/>
    </xf>
    <xf numFmtId="0" fontId="1" fillId="0" borderId="39"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34" xfId="0" applyFont="1" applyBorder="1" applyAlignment="1">
      <alignment horizontal="center" vertical="center" wrapText="1"/>
    </xf>
    <xf numFmtId="2" fontId="1" fillId="4" borderId="31" xfId="0" applyNumberFormat="1" applyFont="1" applyFill="1" applyBorder="1" applyAlignment="1">
      <alignment horizontal="right" vertical="center" wrapText="1"/>
    </xf>
    <xf numFmtId="2" fontId="1" fillId="4" borderId="33" xfId="0" applyNumberFormat="1" applyFont="1" applyFill="1" applyBorder="1" applyAlignment="1">
      <alignment vertical="center" wrapText="1"/>
    </xf>
    <xf numFmtId="2" fontId="1" fillId="5" borderId="0" xfId="0" applyNumberFormat="1" applyFont="1" applyFill="1" applyAlignment="1">
      <alignment horizontal="center" vertical="center"/>
    </xf>
    <xf numFmtId="0" fontId="5" fillId="5" borderId="0" xfId="0" applyFont="1" applyFill="1" applyAlignment="1">
      <alignment horizontal="justify"/>
    </xf>
    <xf numFmtId="0" fontId="1" fillId="0" borderId="31" xfId="0" applyFont="1" applyBorder="1" applyAlignment="1">
      <alignment horizontal="centerContinuous" vertical="top" wrapText="1"/>
    </xf>
    <xf numFmtId="0" fontId="1" fillId="0" borderId="33" xfId="0" applyFont="1" applyBorder="1" applyAlignment="1">
      <alignment horizontal="centerContinuous" vertical="top" wrapText="1"/>
    </xf>
    <xf numFmtId="0" fontId="5" fillId="4" borderId="31" xfId="0" applyFont="1" applyFill="1" applyBorder="1" applyAlignment="1">
      <alignment horizontal="centerContinuous" vertical="top" wrapText="1"/>
    </xf>
    <xf numFmtId="0" fontId="5" fillId="4" borderId="33" xfId="0" applyFont="1" applyFill="1" applyBorder="1" applyAlignment="1">
      <alignment horizontal="centerContinuous" vertical="top" wrapText="1"/>
    </xf>
    <xf numFmtId="0" fontId="5" fillId="0" borderId="31" xfId="0" applyFont="1" applyBorder="1" applyAlignment="1">
      <alignment horizontal="centerContinuous" vertical="top" wrapText="1"/>
    </xf>
    <xf numFmtId="0" fontId="5" fillId="0" borderId="33" xfId="0" applyFont="1" applyBorder="1" applyAlignment="1">
      <alignment horizontal="centerContinuous" vertical="top" wrapText="1"/>
    </xf>
    <xf numFmtId="0" fontId="0" fillId="6" borderId="0" xfId="0" applyFill="1"/>
    <xf numFmtId="0" fontId="5" fillId="5" borderId="1" xfId="0" applyFont="1" applyFill="1" applyBorder="1"/>
    <xf numFmtId="0" fontId="5" fillId="5" borderId="1" xfId="0" applyFont="1" applyFill="1" applyBorder="1" applyAlignment="1">
      <alignment wrapText="1"/>
    </xf>
    <xf numFmtId="0" fontId="25" fillId="0" borderId="17" xfId="0" applyFont="1" applyBorder="1" applyAlignment="1" applyProtection="1">
      <alignment horizontal="center" vertical="center" wrapText="1"/>
      <protection locked="0"/>
    </xf>
    <xf numFmtId="0" fontId="5" fillId="0" borderId="1" xfId="0" applyFont="1" applyBorder="1" applyAlignment="1">
      <alignment horizontal="justify" vertical="top" wrapText="1"/>
    </xf>
    <xf numFmtId="0" fontId="5" fillId="4" borderId="1" xfId="0" applyFont="1" applyFill="1" applyBorder="1" applyAlignment="1">
      <alignment horizontal="justify" vertical="top" wrapText="1"/>
    </xf>
    <xf numFmtId="0" fontId="5" fillId="0" borderId="29" xfId="0" applyFont="1" applyBorder="1" applyAlignment="1">
      <alignment horizontal="center" vertical="center" wrapText="1"/>
    </xf>
    <xf numFmtId="0" fontId="11" fillId="0" borderId="29" xfId="0" applyFont="1" applyBorder="1" applyAlignment="1">
      <alignment horizontal="center" vertical="center" wrapText="1"/>
    </xf>
    <xf numFmtId="2" fontId="5" fillId="4" borderId="40" xfId="0" applyNumberFormat="1" applyFont="1" applyFill="1" applyBorder="1" applyAlignment="1">
      <alignment horizontal="right" vertical="center" wrapText="1"/>
    </xf>
    <xf numFmtId="2" fontId="5" fillId="4" borderId="41" xfId="0" applyNumberFormat="1" applyFont="1" applyFill="1" applyBorder="1" applyAlignment="1">
      <alignment vertical="center" wrapText="1"/>
    </xf>
    <xf numFmtId="0" fontId="5" fillId="0" borderId="31" xfId="0" applyFont="1" applyBorder="1" applyAlignment="1">
      <alignment horizontal="centerContinuous" vertical="distributed" wrapText="1"/>
    </xf>
    <xf numFmtId="0" fontId="5" fillId="0" borderId="33" xfId="0" applyFont="1" applyBorder="1" applyAlignment="1">
      <alignment horizontal="centerContinuous" vertical="distributed" wrapText="1"/>
    </xf>
    <xf numFmtId="0" fontId="5" fillId="4" borderId="1" xfId="0" applyFont="1" applyFill="1" applyBorder="1" applyAlignment="1">
      <alignment vertical="center" wrapText="1"/>
    </xf>
    <xf numFmtId="0" fontId="1" fillId="5" borderId="1" xfId="0" applyFont="1" applyFill="1" applyBorder="1" applyAlignment="1">
      <alignment wrapText="1"/>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1" fillId="5" borderId="1" xfId="0" applyFont="1" applyFill="1" applyBorder="1" applyAlignment="1">
      <alignment horizontal="justify" vertical="center" wrapText="1"/>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xf>
    <xf numFmtId="49" fontId="3" fillId="5" borderId="1" xfId="0" applyNumberFormat="1" applyFont="1" applyFill="1" applyBorder="1" applyAlignment="1">
      <alignment horizontal="justify" vertical="center"/>
    </xf>
    <xf numFmtId="4" fontId="3" fillId="5" borderId="1" xfId="0" applyNumberFormat="1" applyFont="1" applyFill="1" applyBorder="1" applyAlignment="1">
      <alignment horizontal="justify" vertical="center"/>
    </xf>
    <xf numFmtId="0" fontId="2" fillId="5" borderId="0" xfId="0" applyFont="1" applyFill="1" applyAlignment="1">
      <alignment horizontal="left"/>
    </xf>
    <xf numFmtId="0" fontId="2" fillId="5" borderId="26" xfId="0" applyFont="1" applyFill="1" applyBorder="1" applyAlignment="1">
      <alignment horizontal="center" vertical="center" wrapText="1"/>
    </xf>
    <xf numFmtId="0" fontId="5" fillId="0" borderId="1" xfId="0" applyFont="1" applyBorder="1" applyAlignment="1">
      <alignment horizontal="justify" vertical="center" wrapText="1"/>
    </xf>
    <xf numFmtId="0" fontId="12" fillId="5" borderId="1" xfId="0" applyFont="1" applyFill="1" applyBorder="1" applyAlignment="1">
      <alignment horizontal="justify" vertical="center" wrapText="1"/>
    </xf>
    <xf numFmtId="0" fontId="2" fillId="5" borderId="1" xfId="0" applyFont="1" applyFill="1" applyBorder="1" applyAlignment="1">
      <alignment horizontal="center" vertical="center" wrapText="1"/>
    </xf>
    <xf numFmtId="0" fontId="5" fillId="4" borderId="1" xfId="0" applyFont="1" applyFill="1" applyBorder="1" applyAlignment="1">
      <alignment horizontal="justify" vertical="center" wrapText="1"/>
    </xf>
    <xf numFmtId="0" fontId="1" fillId="5" borderId="18" xfId="0" applyFont="1" applyFill="1" applyBorder="1" applyAlignment="1">
      <alignment horizontal="left"/>
    </xf>
    <xf numFmtId="0" fontId="1" fillId="5" borderId="19" xfId="0" applyFont="1" applyFill="1" applyBorder="1" applyAlignment="1">
      <alignment horizontal="left"/>
    </xf>
    <xf numFmtId="0" fontId="1" fillId="5" borderId="17" xfId="0" applyFont="1" applyFill="1" applyBorder="1" applyAlignment="1">
      <alignment horizontal="left"/>
    </xf>
    <xf numFmtId="0" fontId="15" fillId="5" borderId="0" xfId="0" applyFont="1" applyFill="1" applyAlignment="1">
      <alignment horizontal="center"/>
    </xf>
    <xf numFmtId="0" fontId="1" fillId="5" borderId="35" xfId="0" applyFont="1" applyFill="1" applyBorder="1" applyAlignment="1">
      <alignment horizontal="justify" wrapText="1"/>
    </xf>
    <xf numFmtId="0" fontId="1" fillId="5" borderId="36" xfId="0" applyFont="1" applyFill="1" applyBorder="1" applyAlignment="1">
      <alignment horizontal="justify" wrapText="1"/>
    </xf>
    <xf numFmtId="0" fontId="1" fillId="5" borderId="37" xfId="0" applyFont="1" applyFill="1" applyBorder="1" applyAlignment="1">
      <alignment horizontal="justify" wrapText="1"/>
    </xf>
    <xf numFmtId="0" fontId="5" fillId="5" borderId="0" xfId="0" applyFont="1" applyFill="1" applyAlignment="1">
      <alignment horizontal="justify" vertical="top" wrapText="1"/>
    </xf>
    <xf numFmtId="0" fontId="1" fillId="5" borderId="0" xfId="0" applyFont="1" applyFill="1" applyAlignment="1">
      <alignment horizontal="justify" vertical="top" wrapText="1"/>
    </xf>
    <xf numFmtId="0" fontId="5" fillId="5" borderId="0" xfId="0" applyFont="1" applyFill="1" applyAlignment="1">
      <alignment horizontal="justify" wrapText="1"/>
    </xf>
    <xf numFmtId="0" fontId="2" fillId="5" borderId="31"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33" xfId="0" applyFont="1" applyFill="1" applyBorder="1" applyAlignment="1">
      <alignment horizontal="center" vertical="center" wrapText="1"/>
    </xf>
    <xf numFmtId="0" fontId="2" fillId="5" borderId="31" xfId="0" applyFont="1" applyFill="1" applyBorder="1" applyAlignment="1">
      <alignment vertical="center" wrapText="1"/>
    </xf>
    <xf numFmtId="0" fontId="2" fillId="5" borderId="32" xfId="0" applyFont="1" applyFill="1" applyBorder="1" applyAlignment="1">
      <alignment vertical="center" wrapText="1"/>
    </xf>
    <xf numFmtId="0" fontId="2" fillId="5" borderId="33" xfId="0" applyFont="1" applyFill="1" applyBorder="1" applyAlignment="1">
      <alignment vertical="center" wrapText="1"/>
    </xf>
    <xf numFmtId="0" fontId="9" fillId="5" borderId="31" xfId="0" applyFont="1" applyFill="1" applyBorder="1" applyAlignment="1">
      <alignment vertical="center" wrapText="1"/>
    </xf>
    <xf numFmtId="0" fontId="9" fillId="5" borderId="32" xfId="0" applyFont="1" applyFill="1" applyBorder="1" applyAlignment="1">
      <alignment vertical="center" wrapText="1"/>
    </xf>
    <xf numFmtId="0" fontId="9" fillId="5" borderId="33" xfId="0" applyFont="1" applyFill="1" applyBorder="1" applyAlignment="1">
      <alignment vertical="center" wrapText="1"/>
    </xf>
    <xf numFmtId="0" fontId="1" fillId="5" borderId="0" xfId="0" applyFont="1" applyFill="1" applyAlignment="1">
      <alignment horizontal="justify"/>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left" vertical="top"/>
    </xf>
    <xf numFmtId="0" fontId="1" fillId="5" borderId="0" xfId="0" applyFont="1" applyFill="1" applyAlignment="1">
      <alignment horizontal="justify" vertical="top"/>
    </xf>
    <xf numFmtId="0" fontId="6" fillId="5" borderId="0" xfId="0" applyFont="1" applyFill="1" applyAlignment="1">
      <alignment horizontal="center" vertical="center"/>
    </xf>
    <xf numFmtId="49" fontId="12" fillId="5" borderId="28" xfId="0" applyNumberFormat="1" applyFont="1" applyFill="1" applyBorder="1" applyAlignment="1">
      <alignment horizontal="center" vertical="top" wrapText="1"/>
    </xf>
    <xf numFmtId="0" fontId="12" fillId="5" borderId="28" xfId="0" applyFont="1" applyFill="1" applyBorder="1" applyAlignment="1">
      <alignment horizontal="left" vertical="top" wrapText="1"/>
    </xf>
    <xf numFmtId="0" fontId="5" fillId="5" borderId="26" xfId="0" applyFont="1" applyFill="1" applyBorder="1" applyAlignment="1">
      <alignment horizontal="left" vertical="top" wrapText="1"/>
    </xf>
    <xf numFmtId="0" fontId="5" fillId="5" borderId="28" xfId="0" applyFont="1" applyFill="1" applyBorder="1" applyAlignment="1">
      <alignment horizontal="left" vertical="top" wrapText="1"/>
    </xf>
    <xf numFmtId="0" fontId="5" fillId="5" borderId="27" xfId="0" applyFont="1" applyFill="1" applyBorder="1" applyAlignment="1">
      <alignment horizontal="left" vertical="top" wrapText="1"/>
    </xf>
    <xf numFmtId="49" fontId="5" fillId="5" borderId="26" xfId="0" applyNumberFormat="1" applyFont="1" applyFill="1" applyBorder="1" applyAlignment="1">
      <alignment horizontal="center" vertical="top" wrapText="1"/>
    </xf>
    <xf numFmtId="49" fontId="5" fillId="5" borderId="28" xfId="0" applyNumberFormat="1" applyFont="1" applyFill="1" applyBorder="1" applyAlignment="1">
      <alignment horizontal="center" vertical="top" wrapText="1"/>
    </xf>
    <xf numFmtId="49" fontId="5" fillId="5" borderId="27" xfId="0" applyNumberFormat="1" applyFont="1" applyFill="1" applyBorder="1" applyAlignment="1">
      <alignment horizontal="center" vertical="top" wrapText="1"/>
    </xf>
    <xf numFmtId="49" fontId="12" fillId="5" borderId="1" xfId="0" applyNumberFormat="1" applyFont="1" applyFill="1" applyBorder="1" applyAlignment="1">
      <alignment horizontal="center" vertical="top" wrapText="1"/>
    </xf>
    <xf numFmtId="49" fontId="12" fillId="5" borderId="1" xfId="0" applyNumberFormat="1" applyFont="1" applyFill="1" applyBorder="1" applyAlignment="1">
      <alignment horizontal="left" vertical="top" wrapText="1"/>
    </xf>
    <xf numFmtId="49" fontId="12" fillId="5" borderId="26" xfId="0" applyNumberFormat="1" applyFont="1" applyFill="1" applyBorder="1" applyAlignment="1">
      <alignment horizontal="left" vertical="top" wrapText="1"/>
    </xf>
    <xf numFmtId="49" fontId="12" fillId="5" borderId="28" xfId="0" applyNumberFormat="1" applyFont="1" applyFill="1" applyBorder="1" applyAlignment="1">
      <alignment horizontal="left" vertical="top" wrapText="1"/>
    </xf>
    <xf numFmtId="49" fontId="12" fillId="5" borderId="27" xfId="0" applyNumberFormat="1" applyFont="1" applyFill="1" applyBorder="1" applyAlignment="1">
      <alignment horizontal="left" vertical="top" wrapText="1"/>
    </xf>
    <xf numFmtId="49" fontId="5" fillId="5" borderId="26" xfId="0" applyNumberFormat="1" applyFont="1" applyFill="1" applyBorder="1" applyAlignment="1">
      <alignment horizontal="left" vertical="top" wrapText="1"/>
    </xf>
    <xf numFmtId="49" fontId="5" fillId="5" borderId="28" xfId="0" applyNumberFormat="1" applyFont="1" applyFill="1" applyBorder="1" applyAlignment="1">
      <alignment horizontal="left" vertical="top" wrapText="1"/>
    </xf>
    <xf numFmtId="49" fontId="5" fillId="5" borderId="27" xfId="0" applyNumberFormat="1" applyFont="1" applyFill="1" applyBorder="1" applyAlignment="1">
      <alignment horizontal="left" vertical="top" wrapText="1"/>
    </xf>
    <xf numFmtId="0" fontId="5" fillId="5" borderId="26" xfId="0" applyFont="1" applyFill="1" applyBorder="1" applyAlignment="1">
      <alignment horizontal="justify" vertical="top" wrapText="1"/>
    </xf>
    <xf numFmtId="0" fontId="5" fillId="5" borderId="28" xfId="0" applyFont="1" applyFill="1" applyBorder="1" applyAlignment="1">
      <alignment horizontal="justify" vertical="top" wrapText="1"/>
    </xf>
    <xf numFmtId="0" fontId="5" fillId="5" borderId="27" xfId="0" applyFont="1" applyFill="1" applyBorder="1" applyAlignment="1">
      <alignment horizontal="justify" vertical="top" wrapText="1"/>
    </xf>
    <xf numFmtId="0" fontId="17" fillId="5" borderId="0" xfId="0" applyFont="1" applyFill="1" applyAlignment="1">
      <alignment horizontal="center" vertical="center"/>
    </xf>
    <xf numFmtId="0" fontId="1" fillId="5" borderId="0" xfId="0" applyFont="1" applyFill="1" applyAlignment="1">
      <alignment horizontal="left"/>
    </xf>
    <xf numFmtId="0" fontId="1" fillId="5" borderId="0" xfId="0" applyFont="1" applyFill="1" applyAlignment="1">
      <alignment horizontal="justify" wrapText="1"/>
    </xf>
    <xf numFmtId="0" fontId="1" fillId="4" borderId="0" xfId="0" applyFont="1" applyFill="1" applyAlignment="1">
      <alignment horizontal="left"/>
    </xf>
    <xf numFmtId="0" fontId="17" fillId="4" borderId="0" xfId="0" applyFont="1" applyFill="1" applyAlignment="1">
      <alignment horizontal="center" vertical="center"/>
    </xf>
  </cellXfs>
  <cellStyles count="1">
    <cellStyle name="Normal"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3459388</xdr:colOff>
      <xdr:row>54</xdr:row>
      <xdr:rowOff>141812</xdr:rowOff>
    </xdr:from>
    <xdr:ext cx="1486241" cy="692177"/>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3D8A598C-DA19-440A-8DDC-0750A3749B34}"/>
                </a:ext>
              </a:extLst>
            </xdr:cNvPr>
            <xdr:cNvSpPr txBox="1"/>
          </xdr:nvSpPr>
          <xdr:spPr>
            <a:xfrm>
              <a:off x="3837686" y="12828301"/>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en-US" sz="1600" b="0" i="1">
                                <a:latin typeface="Cambria Math" panose="02040503050406030204" pitchFamily="18" charset="0"/>
                              </a:rPr>
                              <m:t>9</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1" name="TextBox 10">
              <a:extLst>
                <a:ext uri="{FF2B5EF4-FFF2-40B4-BE49-F238E27FC236}">
                  <a16:creationId xmlns:a16="http://schemas.microsoft.com/office/drawing/2014/main" id="{3D8A598C-DA19-440A-8DDC-0750A3749B34}"/>
                </a:ext>
              </a:extLst>
            </xdr:cNvPr>
            <xdr:cNvSpPr txBox="1"/>
          </xdr:nvSpPr>
          <xdr:spPr>
            <a:xfrm>
              <a:off x="3837686" y="12828301"/>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a:t>
              </a:r>
              <a:r>
                <a:rPr lang="en-US" sz="1600" b="0" i="0">
                  <a:latin typeface="Cambria Math" panose="02040503050406030204" pitchFamily="18" charset="0"/>
                </a:rPr>
                <a:t>9▒𝑇_𝑖 )𝑥 𝑌</a:t>
              </a:r>
              <a:endParaRPr lang="en-US" sz="1100"/>
            </a:p>
          </xdr:txBody>
        </xdr:sp>
      </mc:Fallback>
    </mc:AlternateContent>
    <xdr:clientData/>
  </xdr:oneCellAnchor>
  <xdr:twoCellAnchor>
    <xdr:from>
      <xdr:col>1</xdr:col>
      <xdr:colOff>3372972</xdr:colOff>
      <xdr:row>32</xdr:row>
      <xdr:rowOff>56031</xdr:rowOff>
    </xdr:from>
    <xdr:to>
      <xdr:col>2</xdr:col>
      <xdr:colOff>810186</xdr:colOff>
      <xdr:row>34</xdr:row>
      <xdr:rowOff>24094</xdr:rowOff>
    </xdr:to>
    <xdr:pic>
      <xdr:nvPicPr>
        <xdr:cNvPr id="5" name="Picture 4">
          <a:extLst>
            <a:ext uri="{FF2B5EF4-FFF2-40B4-BE49-F238E27FC236}">
              <a16:creationId xmlns:a16="http://schemas.microsoft.com/office/drawing/2014/main" id="{73D4B3E7-5720-404D-8583-9A1D314D3B5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09148" y="9412943"/>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3229042</xdr:colOff>
      <xdr:row>44</xdr:row>
      <xdr:rowOff>94575</xdr:rowOff>
    </xdr:from>
    <xdr:to>
      <xdr:col>2</xdr:col>
      <xdr:colOff>1087268</xdr:colOff>
      <xdr:row>46</xdr:row>
      <xdr:rowOff>105180</xdr:rowOff>
    </xdr:to>
    <xdr:pic>
      <xdr:nvPicPr>
        <xdr:cNvPr id="3" name="Picture 2">
          <a:extLst>
            <a:ext uri="{FF2B5EF4-FFF2-40B4-BE49-F238E27FC236}">
              <a16:creationId xmlns:a16="http://schemas.microsoft.com/office/drawing/2014/main" id="{94D08BC4-FEC7-A543-AFF8-466DB408E20E}"/>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07340" y="11173298"/>
          <a:ext cx="1857375" cy="41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3053404</xdr:colOff>
      <xdr:row>50</xdr:row>
      <xdr:rowOff>54042</xdr:rowOff>
    </xdr:from>
    <xdr:to>
      <xdr:col>2</xdr:col>
      <xdr:colOff>918353</xdr:colOff>
      <xdr:row>52</xdr:row>
      <xdr:rowOff>38501</xdr:rowOff>
    </xdr:to>
    <xdr:pic>
      <xdr:nvPicPr>
        <xdr:cNvPr id="6" name="Picture 5">
          <a:extLst>
            <a:ext uri="{FF2B5EF4-FFF2-40B4-BE49-F238E27FC236}">
              <a16:creationId xmlns:a16="http://schemas.microsoft.com/office/drawing/2014/main" id="{FF44566D-B825-F34E-A0B1-C415C8AD2E07}"/>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31702" y="12348723"/>
          <a:ext cx="1864098" cy="3897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H48"/>
  <sheetViews>
    <sheetView tabSelected="1" topLeftCell="B1" zoomScale="96" zoomScaleNormal="96" workbookViewId="0">
      <selection activeCell="F17" sqref="F17"/>
    </sheetView>
  </sheetViews>
  <sheetFormatPr defaultColWidth="10.85546875" defaultRowHeight="15.75" x14ac:dyDescent="0.25"/>
  <cols>
    <col min="1" max="1" width="10.85546875" style="13"/>
    <col min="2" max="2" width="31.28515625" style="15" customWidth="1"/>
    <col min="3" max="3" width="49.85546875" style="16" customWidth="1"/>
    <col min="4" max="4" width="33.85546875" style="13" bestFit="1" customWidth="1"/>
    <col min="5" max="5" width="37.42578125" style="13" customWidth="1"/>
    <col min="6" max="6" width="20.28515625" style="13" bestFit="1" customWidth="1"/>
    <col min="7" max="7" width="20.7109375" style="13" customWidth="1"/>
    <col min="8" max="8" width="33" style="13" customWidth="1"/>
    <col min="9" max="9" width="56.85546875" style="13" customWidth="1"/>
    <col min="10" max="16" width="25.140625" style="13" customWidth="1"/>
    <col min="17" max="16384" width="10.85546875" style="13"/>
  </cols>
  <sheetData>
    <row r="2" spans="2:7" x14ac:dyDescent="0.25">
      <c r="B2" s="18" t="s">
        <v>0</v>
      </c>
      <c r="C2" s="19"/>
    </row>
    <row r="3" spans="2:7" x14ac:dyDescent="0.25">
      <c r="B3" s="18"/>
      <c r="C3" s="19"/>
    </row>
    <row r="4" spans="2:7" x14ac:dyDescent="0.25">
      <c r="B4" s="15" t="s">
        <v>1</v>
      </c>
      <c r="C4" s="18" t="s">
        <v>136</v>
      </c>
    </row>
    <row r="5" spans="2:7" x14ac:dyDescent="0.25">
      <c r="C5" s="19"/>
    </row>
    <row r="6" spans="2:7" x14ac:dyDescent="0.25">
      <c r="B6" s="22" t="s">
        <v>2</v>
      </c>
      <c r="C6" s="85" t="s">
        <v>358</v>
      </c>
    </row>
    <row r="8" spans="2:7" x14ac:dyDescent="0.25">
      <c r="B8" s="151" t="s">
        <v>34</v>
      </c>
      <c r="C8" s="151"/>
      <c r="D8" s="152" t="s">
        <v>359</v>
      </c>
      <c r="E8" s="153"/>
      <c r="F8" s="153"/>
      <c r="G8" s="154"/>
    </row>
    <row r="9" spans="2:7" ht="16.350000000000001" customHeight="1" x14ac:dyDescent="0.25">
      <c r="B9" s="159" t="s">
        <v>37</v>
      </c>
      <c r="C9" s="160"/>
      <c r="D9" s="155">
        <v>301577716</v>
      </c>
      <c r="E9" s="156"/>
      <c r="F9" s="156"/>
      <c r="G9" s="156"/>
    </row>
    <row r="10" spans="2:7" ht="16.350000000000001" customHeight="1" x14ac:dyDescent="0.25">
      <c r="B10" s="159" t="s">
        <v>35</v>
      </c>
      <c r="C10" s="160"/>
      <c r="D10" s="155" t="s">
        <v>360</v>
      </c>
      <c r="E10" s="156"/>
      <c r="F10" s="156"/>
      <c r="G10" s="156"/>
    </row>
    <row r="11" spans="2:7" ht="16.350000000000001" customHeight="1" x14ac:dyDescent="0.25">
      <c r="B11" s="151" t="s">
        <v>36</v>
      </c>
      <c r="C11" s="151"/>
      <c r="D11" s="155" t="s">
        <v>361</v>
      </c>
      <c r="E11" s="156"/>
      <c r="F11" s="156"/>
      <c r="G11" s="156"/>
    </row>
    <row r="12" spans="2:7" ht="30.95" customHeight="1" x14ac:dyDescent="0.25">
      <c r="B12" s="157" t="s">
        <v>3</v>
      </c>
      <c r="C12" s="158"/>
      <c r="D12" s="155" t="s">
        <v>362</v>
      </c>
      <c r="E12" s="156"/>
      <c r="F12" s="156"/>
      <c r="G12" s="156"/>
    </row>
    <row r="13" spans="2:7" ht="16.350000000000001" customHeight="1" x14ac:dyDescent="0.25">
      <c r="B13" s="151" t="s">
        <v>4</v>
      </c>
      <c r="C13" s="151"/>
      <c r="D13" s="152" t="s">
        <v>363</v>
      </c>
      <c r="E13" s="153"/>
      <c r="F13" s="153"/>
      <c r="G13" s="154"/>
    </row>
    <row r="14" spans="2:7" ht="16.350000000000001" customHeight="1" x14ac:dyDescent="0.25">
      <c r="B14" s="151" t="s">
        <v>38</v>
      </c>
      <c r="C14" s="151"/>
      <c r="D14" s="152" t="s">
        <v>364</v>
      </c>
      <c r="E14" s="153"/>
      <c r="F14" s="153"/>
      <c r="G14" s="154"/>
    </row>
    <row r="15" spans="2:7" ht="30.95" customHeight="1" x14ac:dyDescent="0.25">
      <c r="B15" s="151" t="s">
        <v>5</v>
      </c>
      <c r="C15" s="151"/>
      <c r="D15" s="152" t="s">
        <v>363</v>
      </c>
      <c r="E15" s="153"/>
      <c r="F15" s="153"/>
      <c r="G15" s="154"/>
    </row>
    <row r="16" spans="2:7" ht="30.95" customHeight="1" x14ac:dyDescent="0.25">
      <c r="B16" s="151" t="s">
        <v>6</v>
      </c>
      <c r="C16" s="151"/>
      <c r="D16" s="152" t="s">
        <v>393</v>
      </c>
      <c r="E16" s="153"/>
      <c r="F16" s="153"/>
      <c r="G16" s="154"/>
    </row>
    <row r="17" spans="2:8" ht="18" customHeight="1" x14ac:dyDescent="0.25">
      <c r="B17" s="16"/>
      <c r="D17" s="21"/>
      <c r="E17" s="21"/>
      <c r="F17" s="21"/>
      <c r="G17" s="21"/>
    </row>
    <row r="18" spans="2:8" x14ac:dyDescent="0.25">
      <c r="B18" s="149" t="s">
        <v>7</v>
      </c>
      <c r="C18" s="149"/>
      <c r="D18" s="149"/>
      <c r="E18" s="149"/>
      <c r="F18" s="149"/>
      <c r="G18" s="149"/>
    </row>
    <row r="19" spans="2:8" x14ac:dyDescent="0.25">
      <c r="B19" s="147" t="s">
        <v>8</v>
      </c>
      <c r="C19" s="150"/>
      <c r="D19" s="150"/>
      <c r="E19" s="150"/>
      <c r="F19" s="150"/>
      <c r="G19" s="150"/>
    </row>
    <row r="20" spans="2:8" x14ac:dyDescent="0.25">
      <c r="B20" s="147" t="s">
        <v>9</v>
      </c>
      <c r="C20" s="150"/>
      <c r="D20" s="150"/>
      <c r="E20" s="150"/>
      <c r="F20" s="150"/>
      <c r="G20" s="150"/>
    </row>
    <row r="21" spans="2:8" x14ac:dyDescent="0.25">
      <c r="B21" s="147" t="s">
        <v>10</v>
      </c>
      <c r="C21" s="150"/>
      <c r="D21" s="150"/>
      <c r="E21" s="150"/>
      <c r="F21" s="150"/>
      <c r="G21" s="150"/>
    </row>
    <row r="22" spans="2:8" x14ac:dyDescent="0.25">
      <c r="B22" s="147" t="s">
        <v>11</v>
      </c>
      <c r="C22" s="147"/>
      <c r="D22" s="147"/>
      <c r="E22" s="147"/>
      <c r="F22" s="147"/>
      <c r="G22" s="147"/>
    </row>
    <row r="23" spans="2:8" x14ac:dyDescent="0.25">
      <c r="B23" s="148" t="s">
        <v>12</v>
      </c>
      <c r="C23" s="148"/>
      <c r="D23" s="148"/>
      <c r="E23" s="148"/>
      <c r="F23" s="148"/>
      <c r="G23" s="148"/>
    </row>
    <row r="24" spans="2:8" x14ac:dyDescent="0.25">
      <c r="B24" s="147" t="s">
        <v>13</v>
      </c>
      <c r="C24" s="147"/>
      <c r="D24" s="147"/>
      <c r="E24" s="147"/>
      <c r="F24" s="147"/>
      <c r="G24" s="147"/>
    </row>
    <row r="27" spans="2:8" x14ac:dyDescent="0.25">
      <c r="B27" s="161" t="s">
        <v>91</v>
      </c>
      <c r="C27" s="161"/>
      <c r="D27" s="161"/>
      <c r="E27" s="161"/>
      <c r="F27" s="161"/>
      <c r="G27" s="161"/>
      <c r="H27" s="161"/>
    </row>
    <row r="28" spans="2:8" x14ac:dyDescent="0.25">
      <c r="B28" s="13"/>
      <c r="C28" s="13"/>
    </row>
    <row r="29" spans="2:8" ht="31.5" x14ac:dyDescent="0.25">
      <c r="B29" s="35" t="s">
        <v>16</v>
      </c>
      <c r="C29" s="35" t="s">
        <v>78</v>
      </c>
      <c r="D29" s="35" t="s">
        <v>79</v>
      </c>
      <c r="E29" s="29" t="s">
        <v>80</v>
      </c>
      <c r="F29" s="29" t="s">
        <v>81</v>
      </c>
      <c r="G29" s="29" t="s">
        <v>82</v>
      </c>
      <c r="H29" s="29" t="s">
        <v>83</v>
      </c>
    </row>
    <row r="30" spans="2:8" ht="31.5" x14ac:dyDescent="0.25">
      <c r="B30" s="30" t="s">
        <v>257</v>
      </c>
      <c r="C30" s="86" t="s">
        <v>366</v>
      </c>
      <c r="D30" s="86" t="s">
        <v>365</v>
      </c>
      <c r="E30" s="36">
        <v>1</v>
      </c>
      <c r="F30" s="64">
        <v>81570.25</v>
      </c>
      <c r="G30" s="37">
        <f>E30*F30</f>
        <v>81570.25</v>
      </c>
      <c r="H30" s="37">
        <f>G30*1.21</f>
        <v>98700.002500000002</v>
      </c>
    </row>
    <row r="31" spans="2:8" x14ac:dyDescent="0.25">
      <c r="B31" s="13"/>
      <c r="C31" s="13"/>
    </row>
    <row r="32" spans="2:8" x14ac:dyDescent="0.25">
      <c r="B32" s="161" t="s">
        <v>84</v>
      </c>
      <c r="C32" s="161"/>
      <c r="D32" s="161"/>
      <c r="E32" s="161"/>
    </row>
    <row r="33" spans="2:8" x14ac:dyDescent="0.25">
      <c r="B33" s="13"/>
      <c r="C33" s="13"/>
    </row>
    <row r="34" spans="2:8" ht="47.25" x14ac:dyDescent="0.25">
      <c r="B34" s="29" t="s">
        <v>15</v>
      </c>
      <c r="C34" s="162" t="s">
        <v>85</v>
      </c>
      <c r="D34" s="162"/>
      <c r="E34" s="38" t="s">
        <v>174</v>
      </c>
      <c r="F34" s="146" t="s">
        <v>379</v>
      </c>
    </row>
    <row r="35" spans="2:8" ht="32.25" customHeight="1" x14ac:dyDescent="0.25">
      <c r="B35" s="111" t="s">
        <v>70</v>
      </c>
      <c r="C35" s="163" t="str">
        <f>'Vertinimo tvarka'!B14</f>
        <v>C lanko motorizuotas vertikalus judesys, mm</v>
      </c>
      <c r="D35" s="163"/>
      <c r="E35" s="113" t="s">
        <v>380</v>
      </c>
      <c r="F35" s="145" t="s">
        <v>390</v>
      </c>
    </row>
    <row r="36" spans="2:8" ht="33" customHeight="1" x14ac:dyDescent="0.25">
      <c r="B36" s="111" t="s">
        <v>71</v>
      </c>
      <c r="C36" s="163" t="str">
        <f>'Vertinimo tvarka'!B15</f>
        <v>C lanko rotacijos kampas (TS 1.2.3 p.)</v>
      </c>
      <c r="D36" s="163"/>
      <c r="E36" s="114" t="s">
        <v>381</v>
      </c>
      <c r="F36" s="145" t="s">
        <v>390</v>
      </c>
    </row>
    <row r="37" spans="2:8" ht="28.5" customHeight="1" x14ac:dyDescent="0.25">
      <c r="B37" s="111" t="s">
        <v>72</v>
      </c>
      <c r="C37" s="163" t="str">
        <f>'Vertinimo tvarka'!B16</f>
        <v>C lanko gylis, mm</v>
      </c>
      <c r="D37" s="163"/>
      <c r="E37" s="114" t="s">
        <v>382</v>
      </c>
      <c r="F37" s="145" t="s">
        <v>390</v>
      </c>
    </row>
    <row r="38" spans="2:8" ht="32.25" customHeight="1" x14ac:dyDescent="0.25">
      <c r="B38" s="112" t="s">
        <v>73</v>
      </c>
      <c r="C38" s="163" t="str">
        <f>'Vertinimo tvarka'!B17</f>
        <v>Maksimalus pulsų dažnis pulsinės rentgenoskopijos režime, kadrai/s</v>
      </c>
      <c r="D38" s="163"/>
      <c r="E38" s="114" t="s">
        <v>384</v>
      </c>
      <c r="F38" s="145" t="s">
        <v>389</v>
      </c>
    </row>
    <row r="39" spans="2:8" ht="36" customHeight="1" x14ac:dyDescent="0.25">
      <c r="B39" s="112" t="s">
        <v>226</v>
      </c>
      <c r="C39" s="163" t="str">
        <f>'Vertinimo tvarka'!B18</f>
        <v>Rentgeno vamzdžio šiluminė talpa, kHU</v>
      </c>
      <c r="D39" s="163"/>
      <c r="E39" s="114" t="s">
        <v>383</v>
      </c>
      <c r="F39" s="145" t="s">
        <v>386</v>
      </c>
    </row>
    <row r="40" spans="2:8" ht="34.5" customHeight="1" x14ac:dyDescent="0.25">
      <c r="B40" s="112" t="s">
        <v>227</v>
      </c>
      <c r="C40" s="163" t="str">
        <f>'Vertinimo tvarka'!B19</f>
        <v>Skaitmeninio rentgeno spindulių detektoriaus pikselio dydis, µm</v>
      </c>
      <c r="D40" s="163"/>
      <c r="E40" s="136" t="s">
        <v>385</v>
      </c>
      <c r="F40" s="145" t="s">
        <v>388</v>
      </c>
    </row>
    <row r="41" spans="2:8" ht="35.1" customHeight="1" x14ac:dyDescent="0.25">
      <c r="B41" s="112" t="s">
        <v>228</v>
      </c>
      <c r="C41" s="166" t="str">
        <f>'Vertinimo tvarka'!B20</f>
        <v>C lanko sistemos valdymas sumontuoto rentgeno aparate lietimui jautriu ekranu, sinchronizuotas su ekranu, sumontuotu monitorių vežimėlyje</v>
      </c>
      <c r="D41" s="166"/>
      <c r="E41" s="114" t="s">
        <v>295</v>
      </c>
      <c r="F41" s="145" t="s">
        <v>387</v>
      </c>
    </row>
    <row r="42" spans="2:8" ht="31.5" x14ac:dyDescent="0.25">
      <c r="B42" s="112" t="s">
        <v>229</v>
      </c>
      <c r="C42" s="163" t="str">
        <f>'Vertinimo tvarka'!B21</f>
        <v>Integruota aktyvi šilumos valdymo sistema</v>
      </c>
      <c r="D42" s="163"/>
      <c r="E42" s="114" t="s">
        <v>295</v>
      </c>
      <c r="F42" s="145" t="s">
        <v>386</v>
      </c>
    </row>
    <row r="43" spans="2:8" ht="38.1" customHeight="1" x14ac:dyDescent="0.25">
      <c r="B43" s="112" t="s">
        <v>230</v>
      </c>
      <c r="C43" s="163" t="str">
        <f>'Vertinimo tvarka'!B22</f>
        <v>Speciali rankena ir integruoti mygtukai prie detektoriaus, kurie suteikia galimybę chirurgui atjungti elektromagnetinius stabdžius ir koreguoti C-lanko poziciją</v>
      </c>
      <c r="D43" s="163"/>
      <c r="E43" s="114" t="s">
        <v>295</v>
      </c>
      <c r="F43" s="145" t="s">
        <v>378</v>
      </c>
    </row>
    <row r="44" spans="2:8" x14ac:dyDescent="0.25">
      <c r="B44" s="13"/>
      <c r="C44" s="13"/>
    </row>
    <row r="45" spans="2:8" x14ac:dyDescent="0.25">
      <c r="B45" s="161" t="s">
        <v>86</v>
      </c>
      <c r="C45" s="161"/>
      <c r="D45" s="161"/>
    </row>
    <row r="46" spans="2:8" x14ac:dyDescent="0.25">
      <c r="B46" s="13"/>
      <c r="D46" s="16"/>
      <c r="E46" s="16"/>
      <c r="F46" s="16"/>
      <c r="G46" s="16"/>
      <c r="H46" s="16"/>
    </row>
    <row r="47" spans="2:8" x14ac:dyDescent="0.25">
      <c r="B47" s="165" t="s">
        <v>87</v>
      </c>
      <c r="C47" s="165"/>
      <c r="D47" s="38" t="s">
        <v>88</v>
      </c>
      <c r="E47" s="29" t="s">
        <v>89</v>
      </c>
      <c r="F47" s="16"/>
      <c r="G47" s="16"/>
      <c r="H47" s="16"/>
    </row>
    <row r="48" spans="2:8" ht="33.75" customHeight="1" x14ac:dyDescent="0.25">
      <c r="B48" s="164" t="s">
        <v>176</v>
      </c>
      <c r="C48" s="164"/>
      <c r="D48" s="39">
        <v>3</v>
      </c>
      <c r="E48" s="17" t="s">
        <v>90</v>
      </c>
      <c r="F48" s="16"/>
      <c r="G48" s="16"/>
      <c r="H48" s="16"/>
    </row>
  </sheetData>
  <mergeCells count="40">
    <mergeCell ref="B27:H27"/>
    <mergeCell ref="B32:E32"/>
    <mergeCell ref="C34:D34"/>
    <mergeCell ref="C38:D38"/>
    <mergeCell ref="B48:C48"/>
    <mergeCell ref="C35:D35"/>
    <mergeCell ref="C36:D36"/>
    <mergeCell ref="C37:D37"/>
    <mergeCell ref="B45:D45"/>
    <mergeCell ref="B47:C47"/>
    <mergeCell ref="C39:D39"/>
    <mergeCell ref="C40:D40"/>
    <mergeCell ref="C41:D41"/>
    <mergeCell ref="C42:D42"/>
    <mergeCell ref="C43:D43"/>
    <mergeCell ref="B8:C8"/>
    <mergeCell ref="D8:G8"/>
    <mergeCell ref="B9:C9"/>
    <mergeCell ref="D9:G9"/>
    <mergeCell ref="B10:C10"/>
    <mergeCell ref="D10:G10"/>
    <mergeCell ref="B11:C11"/>
    <mergeCell ref="D11:G11"/>
    <mergeCell ref="B12:C12"/>
    <mergeCell ref="D12:G12"/>
    <mergeCell ref="B13:C13"/>
    <mergeCell ref="D13:G13"/>
    <mergeCell ref="B14:C14"/>
    <mergeCell ref="D14:G14"/>
    <mergeCell ref="B15:C15"/>
    <mergeCell ref="D15:G15"/>
    <mergeCell ref="B16:C16"/>
    <mergeCell ref="D16:G16"/>
    <mergeCell ref="B22:G22"/>
    <mergeCell ref="B23:G23"/>
    <mergeCell ref="B24:G24"/>
    <mergeCell ref="B18:G18"/>
    <mergeCell ref="B19:G19"/>
    <mergeCell ref="B20:G20"/>
    <mergeCell ref="B21:G21"/>
  </mergeCells>
  <phoneticPr fontId="27" type="noConversion"/>
  <dataValidations count="5">
    <dataValidation type="list" allowBlank="1" showInputMessage="1" showErrorMessage="1" prompt="Pasirinkti garantinio laikotarpio reikšmę" sqref="D48" xr:uid="{6EBAF3B1-D3F2-4A6E-A6A3-60FCE14BC993}">
      <formula1>"2,3"</formula1>
    </dataValidation>
    <dataValidation allowBlank="1" sqref="B48:C48" xr:uid="{B9F8BF50-18F0-43D2-BD45-727FCDC26BE0}"/>
    <dataValidation allowBlank="1" showInputMessage="1" showErrorMessage="1" prompt="Įrašyti siūlomo prietaiso parametro vertę" sqref="E35:E40" xr:uid="{AA1EF848-5ED3-46EF-A2D8-B4942BCC8A28}"/>
    <dataValidation allowBlank="1" prompt="Pasirinkti parametro vertę: yra / nėra" sqref="F35:F43" xr:uid="{F27E0DF4-9B44-4185-839A-9C11C9154A58}"/>
    <dataValidation type="list" allowBlank="1" showInputMessage="1" showErrorMessage="1" prompt="Pasirinkti siūlomo prietaiso parametro vertę: YRA / NĖRA" sqref="E41:E43" xr:uid="{49BDDE24-46B2-4D4A-8C1F-FC53082A5C7D}">
      <formula1>"YRA, NĖRA"</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DCF7C-58C6-45D6-AA3E-129FE5B381A1}">
  <dimension ref="A1"/>
  <sheetViews>
    <sheetView workbookViewId="0"/>
  </sheetViews>
  <sheetFormatPr defaultRowHeight="1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42</v>
      </c>
    </row>
    <row r="2" spans="1:1" x14ac:dyDescent="0.25">
      <c r="A2" s="2" t="s">
        <v>43</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E250B-155B-428F-9885-EC957F92B25F}">
  <dimension ref="B1:H4"/>
  <sheetViews>
    <sheetView zoomScale="85" zoomScaleNormal="85" workbookViewId="0">
      <selection activeCell="G5" sqref="G5"/>
    </sheetView>
  </sheetViews>
  <sheetFormatPr defaultColWidth="9.140625" defaultRowHeight="15.75" x14ac:dyDescent="0.25"/>
  <cols>
    <col min="1" max="2" width="9.140625" style="13"/>
    <col min="3" max="3" width="25.85546875" style="13" customWidth="1"/>
    <col min="4" max="5" width="11" style="13" bestFit="1" customWidth="1"/>
    <col min="6" max="6" width="40.42578125" style="13" customWidth="1"/>
    <col min="7" max="7" width="11" style="13" bestFit="1" customWidth="1"/>
    <col min="8" max="8" width="13.42578125" style="13" bestFit="1" customWidth="1"/>
    <col min="9" max="12" width="11" style="13" bestFit="1" customWidth="1"/>
    <col min="13" max="13" width="12.140625" style="13" bestFit="1" customWidth="1"/>
    <col min="14" max="16384" width="9.140625" style="13"/>
  </cols>
  <sheetData>
    <row r="1" spans="2:8" ht="20.25" x14ac:dyDescent="0.3">
      <c r="B1" s="170" t="s">
        <v>96</v>
      </c>
      <c r="C1" s="170"/>
      <c r="D1" s="170"/>
      <c r="E1" s="170"/>
      <c r="F1" s="170"/>
      <c r="G1" s="170"/>
      <c r="H1" s="170"/>
    </row>
    <row r="3" spans="2:8" ht="15.75" customHeight="1" x14ac:dyDescent="0.25">
      <c r="B3" s="171" t="s">
        <v>97</v>
      </c>
      <c r="C3" s="172"/>
      <c r="D3" s="172"/>
      <c r="E3" s="172"/>
      <c r="F3" s="173"/>
      <c r="G3" s="57">
        <v>2</v>
      </c>
      <c r="H3" s="57" t="s">
        <v>90</v>
      </c>
    </row>
    <row r="4" spans="2:8" x14ac:dyDescent="0.25">
      <c r="B4" s="167" t="s">
        <v>133</v>
      </c>
      <c r="C4" s="168"/>
      <c r="D4" s="168"/>
      <c r="E4" s="168"/>
      <c r="F4" s="169"/>
      <c r="G4" s="37">
        <v>6</v>
      </c>
      <c r="H4" s="43" t="s">
        <v>98</v>
      </c>
    </row>
  </sheetData>
  <mergeCells count="3">
    <mergeCell ref="B4:F4"/>
    <mergeCell ref="B1:H1"/>
    <mergeCell ref="B3:F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4C74-73B2-46E4-83B5-3DE2C487CB27}">
  <dimension ref="A1:J59"/>
  <sheetViews>
    <sheetView topLeftCell="A34" zoomScale="94" zoomScaleNormal="85" workbookViewId="0">
      <selection activeCell="H20" sqref="H20"/>
    </sheetView>
  </sheetViews>
  <sheetFormatPr defaultColWidth="9.140625" defaultRowHeight="15.75" x14ac:dyDescent="0.25"/>
  <cols>
    <col min="1" max="1" width="5" style="13" customWidth="1"/>
    <col min="2" max="2" width="52.42578125" style="13" customWidth="1"/>
    <col min="3" max="3" width="20.7109375" style="13" customWidth="1"/>
    <col min="4" max="4" width="19.85546875" style="13" customWidth="1"/>
    <col min="5" max="5" width="16.28515625" style="13" customWidth="1"/>
    <col min="6" max="6" width="19.7109375" style="13" customWidth="1"/>
    <col min="7" max="16384" width="9.140625" style="13"/>
  </cols>
  <sheetData>
    <row r="1" spans="1:10" ht="18.75" x14ac:dyDescent="0.3">
      <c r="A1" s="31" t="s">
        <v>61</v>
      </c>
      <c r="B1" s="32"/>
      <c r="C1" s="32"/>
      <c r="D1" s="32"/>
    </row>
    <row r="2" spans="1:10" ht="18.75" x14ac:dyDescent="0.3">
      <c r="A2" s="31"/>
      <c r="B2" s="32"/>
      <c r="C2" s="32"/>
      <c r="D2" s="32"/>
    </row>
    <row r="3" spans="1:10" x14ac:dyDescent="0.25">
      <c r="A3" s="175" t="s">
        <v>62</v>
      </c>
      <c r="B3" s="175"/>
      <c r="C3" s="175"/>
      <c r="D3" s="175"/>
      <c r="E3" s="175"/>
      <c r="F3" s="175"/>
      <c r="G3" s="175"/>
    </row>
    <row r="4" spans="1:10" x14ac:dyDescent="0.25">
      <c r="A4" s="175"/>
      <c r="B4" s="175"/>
      <c r="C4" s="175"/>
      <c r="D4" s="175"/>
      <c r="E4" s="175"/>
      <c r="F4" s="175"/>
      <c r="G4" s="175"/>
    </row>
    <row r="5" spans="1:10" x14ac:dyDescent="0.25">
      <c r="A5" s="175" t="s">
        <v>63</v>
      </c>
      <c r="B5" s="175"/>
      <c r="C5" s="175"/>
      <c r="D5" s="175"/>
      <c r="E5" s="175"/>
      <c r="F5" s="175"/>
      <c r="G5" s="175"/>
    </row>
    <row r="6" spans="1:10" x14ac:dyDescent="0.25">
      <c r="A6" s="175"/>
      <c r="B6" s="175"/>
      <c r="C6" s="175"/>
      <c r="D6" s="175"/>
      <c r="E6" s="175"/>
      <c r="F6" s="175"/>
      <c r="G6" s="175"/>
    </row>
    <row r="8" spans="1:10" x14ac:dyDescent="0.25">
      <c r="A8" s="13" t="s">
        <v>64</v>
      </c>
    </row>
    <row r="9" spans="1:10" ht="16.5" thickBot="1" x14ac:dyDescent="0.3"/>
    <row r="10" spans="1:10" ht="16.5" thickBot="1" x14ac:dyDescent="0.3">
      <c r="A10" s="177" t="s">
        <v>65</v>
      </c>
      <c r="B10" s="178"/>
      <c r="C10" s="178"/>
      <c r="D10" s="178"/>
      <c r="E10" s="179"/>
      <c r="F10" s="177" t="s">
        <v>67</v>
      </c>
      <c r="G10" s="179"/>
    </row>
    <row r="11" spans="1:10" ht="16.5" thickBot="1" x14ac:dyDescent="0.3">
      <c r="A11" s="180" t="s">
        <v>68</v>
      </c>
      <c r="B11" s="181"/>
      <c r="C11" s="181"/>
      <c r="D11" s="181"/>
      <c r="E11" s="182"/>
      <c r="F11" s="58" t="s">
        <v>128</v>
      </c>
      <c r="G11" s="34">
        <v>50</v>
      </c>
    </row>
    <row r="12" spans="1:10" ht="16.5" thickBot="1" x14ac:dyDescent="0.3">
      <c r="A12" s="183" t="s">
        <v>69</v>
      </c>
      <c r="B12" s="184"/>
      <c r="C12" s="184"/>
      <c r="D12" s="184"/>
      <c r="E12" s="185"/>
      <c r="F12" s="58" t="s">
        <v>129</v>
      </c>
      <c r="G12" s="34">
        <v>50</v>
      </c>
    </row>
    <row r="13" spans="1:10" ht="16.5" customHeight="1" thickBot="1" x14ac:dyDescent="0.3">
      <c r="A13" s="33" t="s">
        <v>15</v>
      </c>
      <c r="B13" s="177" t="s">
        <v>40</v>
      </c>
      <c r="C13" s="179"/>
      <c r="D13" s="78" t="s">
        <v>130</v>
      </c>
      <c r="E13" s="177" t="s">
        <v>66</v>
      </c>
      <c r="F13" s="178"/>
      <c r="G13" s="179"/>
      <c r="I13" s="14"/>
      <c r="J13" s="14"/>
    </row>
    <row r="14" spans="1:10" ht="32.25" customHeight="1" thickBot="1" x14ac:dyDescent="0.3">
      <c r="A14" s="120" t="s">
        <v>70</v>
      </c>
      <c r="B14" s="127" t="s">
        <v>173</v>
      </c>
      <c r="C14" s="128"/>
      <c r="D14" s="121" t="s">
        <v>177</v>
      </c>
      <c r="E14" s="122" t="s">
        <v>158</v>
      </c>
      <c r="F14" s="123">
        <v>0.1</v>
      </c>
      <c r="G14" s="124"/>
      <c r="I14" s="125"/>
      <c r="J14" s="125"/>
    </row>
    <row r="15" spans="1:10" ht="33.75" customHeight="1" thickBot="1" x14ac:dyDescent="0.3">
      <c r="A15" s="139" t="s">
        <v>71</v>
      </c>
      <c r="B15" s="131" t="s">
        <v>260</v>
      </c>
      <c r="C15" s="132"/>
      <c r="D15" s="80" t="s">
        <v>177</v>
      </c>
      <c r="E15" s="140" t="s">
        <v>159</v>
      </c>
      <c r="F15" s="141">
        <v>0.15</v>
      </c>
      <c r="G15" s="142"/>
    </row>
    <row r="16" spans="1:10" ht="30.75" thickBot="1" x14ac:dyDescent="0.3">
      <c r="A16" s="139" t="s">
        <v>72</v>
      </c>
      <c r="B16" s="131" t="s">
        <v>225</v>
      </c>
      <c r="C16" s="132"/>
      <c r="D16" s="80" t="s">
        <v>177</v>
      </c>
      <c r="E16" s="79" t="s">
        <v>131</v>
      </c>
      <c r="F16" s="83">
        <v>0.1</v>
      </c>
      <c r="G16" s="82"/>
    </row>
    <row r="17" spans="1:7" ht="30.95" customHeight="1" thickBot="1" x14ac:dyDescent="0.3">
      <c r="A17" s="81" t="s">
        <v>73</v>
      </c>
      <c r="B17" s="143" t="s">
        <v>236</v>
      </c>
      <c r="C17" s="144"/>
      <c r="D17" s="80" t="s">
        <v>177</v>
      </c>
      <c r="E17" s="79" t="s">
        <v>231</v>
      </c>
      <c r="F17" s="83">
        <v>0.15</v>
      </c>
      <c r="G17" s="82"/>
    </row>
    <row r="18" spans="1:7" ht="30.95" customHeight="1" thickBot="1" x14ac:dyDescent="0.3">
      <c r="A18" s="81" t="s">
        <v>226</v>
      </c>
      <c r="B18" s="131" t="s">
        <v>237</v>
      </c>
      <c r="C18" s="132"/>
      <c r="D18" s="80" t="s">
        <v>177</v>
      </c>
      <c r="E18" s="79" t="s">
        <v>132</v>
      </c>
      <c r="F18" s="83">
        <v>0.15</v>
      </c>
      <c r="G18" s="82"/>
    </row>
    <row r="19" spans="1:7" ht="30.95" customHeight="1" thickBot="1" x14ac:dyDescent="0.3">
      <c r="A19" s="81" t="s">
        <v>227</v>
      </c>
      <c r="B19" s="131" t="s">
        <v>238</v>
      </c>
      <c r="C19" s="132"/>
      <c r="D19" s="80" t="s">
        <v>177</v>
      </c>
      <c r="E19" s="79" t="s">
        <v>232</v>
      </c>
      <c r="F19" s="83">
        <v>0.15</v>
      </c>
      <c r="G19" s="82"/>
    </row>
    <row r="20" spans="1:7" ht="35.1" customHeight="1" thickBot="1" x14ac:dyDescent="0.3">
      <c r="A20" s="81" t="s">
        <v>228</v>
      </c>
      <c r="B20" s="129" t="s">
        <v>222</v>
      </c>
      <c r="C20" s="130"/>
      <c r="D20" s="80" t="s">
        <v>239</v>
      </c>
      <c r="E20" s="79" t="s">
        <v>233</v>
      </c>
      <c r="F20" s="83">
        <v>0.1</v>
      </c>
      <c r="G20" s="82"/>
    </row>
    <row r="21" spans="1:7" ht="30.75" thickBot="1" x14ac:dyDescent="0.3">
      <c r="A21" s="81" t="s">
        <v>229</v>
      </c>
      <c r="B21" s="131" t="s">
        <v>223</v>
      </c>
      <c r="C21" s="132"/>
      <c r="D21" s="80" t="s">
        <v>239</v>
      </c>
      <c r="E21" s="79" t="s">
        <v>234</v>
      </c>
      <c r="F21" s="83">
        <v>0.05</v>
      </c>
      <c r="G21" s="82"/>
    </row>
    <row r="22" spans="1:7" ht="33.950000000000003" customHeight="1" thickBot="1" x14ac:dyDescent="0.3">
      <c r="A22" s="81" t="s">
        <v>230</v>
      </c>
      <c r="B22" s="131" t="s">
        <v>224</v>
      </c>
      <c r="C22" s="132"/>
      <c r="D22" s="80" t="s">
        <v>239</v>
      </c>
      <c r="E22" s="79" t="s">
        <v>235</v>
      </c>
      <c r="F22" s="83">
        <v>0.05</v>
      </c>
      <c r="G22" s="82"/>
    </row>
    <row r="23" spans="1:7" x14ac:dyDescent="0.25">
      <c r="A23" s="61"/>
      <c r="B23" s="59"/>
      <c r="C23" s="59"/>
      <c r="D23" s="62"/>
      <c r="E23" s="62"/>
      <c r="F23" s="63"/>
      <c r="G23" s="63"/>
    </row>
    <row r="25" spans="1:7" x14ac:dyDescent="0.25">
      <c r="A25" s="186" t="s">
        <v>74</v>
      </c>
      <c r="B25" s="186"/>
      <c r="C25" s="186"/>
      <c r="D25" s="186"/>
      <c r="E25" s="186"/>
      <c r="F25" s="186"/>
      <c r="G25" s="40"/>
    </row>
    <row r="26" spans="1:7" x14ac:dyDescent="0.25">
      <c r="A26" s="40"/>
      <c r="B26" s="40"/>
      <c r="C26" s="40"/>
      <c r="D26" s="40"/>
      <c r="E26" s="40"/>
      <c r="F26" s="40"/>
      <c r="G26" s="40"/>
    </row>
    <row r="27" spans="1:7" ht="15.75" customHeight="1" x14ac:dyDescent="0.25">
      <c r="A27" s="175" t="s">
        <v>294</v>
      </c>
      <c r="B27" s="175"/>
      <c r="C27" s="175"/>
      <c r="D27" s="175"/>
      <c r="E27" s="175"/>
      <c r="F27" s="175"/>
      <c r="G27" s="175"/>
    </row>
    <row r="28" spans="1:7" x14ac:dyDescent="0.25">
      <c r="A28" s="175"/>
      <c r="B28" s="175"/>
      <c r="C28" s="175"/>
      <c r="D28" s="175"/>
      <c r="E28" s="175"/>
      <c r="F28" s="175"/>
      <c r="G28" s="175"/>
    </row>
    <row r="29" spans="1:7" x14ac:dyDescent="0.25">
      <c r="A29" s="40"/>
      <c r="B29" s="40"/>
      <c r="C29" s="40" t="s">
        <v>95</v>
      </c>
      <c r="D29" s="40"/>
      <c r="E29" s="40"/>
      <c r="F29" s="40"/>
      <c r="G29" s="40"/>
    </row>
    <row r="30" spans="1:7" x14ac:dyDescent="0.25">
      <c r="A30" s="40"/>
      <c r="B30" s="40"/>
      <c r="C30" s="40"/>
      <c r="D30" s="40"/>
      <c r="E30" s="40"/>
      <c r="F30" s="40"/>
      <c r="G30" s="40"/>
    </row>
    <row r="31" spans="1:7" ht="15.75" customHeight="1" x14ac:dyDescent="0.25">
      <c r="A31" s="175" t="s">
        <v>77</v>
      </c>
      <c r="B31" s="175"/>
      <c r="C31" s="175"/>
      <c r="D31" s="175"/>
      <c r="E31" s="175"/>
      <c r="F31" s="175"/>
      <c r="G31" s="175"/>
    </row>
    <row r="32" spans="1:7" x14ac:dyDescent="0.25">
      <c r="A32" s="175"/>
      <c r="B32" s="175"/>
      <c r="C32" s="175"/>
      <c r="D32" s="175"/>
      <c r="E32" s="175"/>
      <c r="F32" s="175"/>
      <c r="G32" s="175"/>
    </row>
    <row r="33" spans="1:7" x14ac:dyDescent="0.25">
      <c r="A33" s="126"/>
      <c r="B33" s="126"/>
      <c r="C33" s="126"/>
      <c r="D33" s="126"/>
      <c r="E33" s="126"/>
      <c r="F33" s="126"/>
      <c r="G33" s="126"/>
    </row>
    <row r="34" spans="1:7" x14ac:dyDescent="0.25">
      <c r="A34" s="126"/>
      <c r="B34" s="126"/>
      <c r="C34" s="126"/>
      <c r="D34" s="126"/>
      <c r="E34" s="126"/>
      <c r="F34" s="126"/>
      <c r="G34" s="126"/>
    </row>
    <row r="35" spans="1:7" x14ac:dyDescent="0.25">
      <c r="A35" s="126"/>
      <c r="B35" s="126"/>
      <c r="C35" s="126"/>
      <c r="D35" s="126"/>
      <c r="E35" s="126"/>
      <c r="F35" s="126"/>
      <c r="G35" s="126"/>
    </row>
    <row r="36" spans="1:7" x14ac:dyDescent="0.25">
      <c r="A36" s="174" t="s">
        <v>240</v>
      </c>
      <c r="B36" s="174"/>
      <c r="C36" s="174"/>
      <c r="D36" s="174"/>
      <c r="E36" s="174"/>
      <c r="F36" s="174"/>
      <c r="G36" s="174"/>
    </row>
    <row r="37" spans="1:7" x14ac:dyDescent="0.25">
      <c r="A37" s="176" t="s">
        <v>241</v>
      </c>
      <c r="B37" s="176"/>
      <c r="C37" s="176"/>
      <c r="D37" s="176"/>
      <c r="E37" s="176"/>
      <c r="F37" s="176"/>
      <c r="G37" s="176"/>
    </row>
    <row r="38" spans="1:7" x14ac:dyDescent="0.25">
      <c r="A38" s="174" t="s">
        <v>293</v>
      </c>
      <c r="B38" s="174"/>
      <c r="C38" s="174"/>
      <c r="D38" s="174"/>
      <c r="E38" s="174"/>
      <c r="F38" s="174"/>
      <c r="G38" s="174"/>
    </row>
    <row r="39" spans="1:7" x14ac:dyDescent="0.25">
      <c r="A39" s="174"/>
      <c r="B39" s="174"/>
      <c r="C39" s="174"/>
      <c r="D39" s="174"/>
      <c r="E39" s="174"/>
      <c r="F39" s="174"/>
      <c r="G39" s="174"/>
    </row>
    <row r="40" spans="1:7" x14ac:dyDescent="0.25">
      <c r="A40" s="174" t="s">
        <v>242</v>
      </c>
      <c r="B40" s="174"/>
      <c r="C40" s="174"/>
      <c r="D40" s="174"/>
      <c r="E40" s="174"/>
      <c r="F40" s="174"/>
      <c r="G40" s="174"/>
    </row>
    <row r="41" spans="1:7" x14ac:dyDescent="0.25">
      <c r="A41" s="174"/>
      <c r="B41" s="174"/>
      <c r="C41" s="174"/>
      <c r="D41" s="174"/>
      <c r="E41" s="174"/>
      <c r="F41" s="174"/>
      <c r="G41" s="174"/>
    </row>
    <row r="42" spans="1:7" x14ac:dyDescent="0.25">
      <c r="A42" s="174" t="s">
        <v>291</v>
      </c>
      <c r="B42" s="174"/>
      <c r="C42" s="174"/>
      <c r="D42" s="174"/>
      <c r="E42" s="174"/>
      <c r="F42" s="174"/>
      <c r="G42" s="174"/>
    </row>
    <row r="43" spans="1:7" x14ac:dyDescent="0.25">
      <c r="A43" s="174"/>
      <c r="B43" s="174"/>
      <c r="C43" s="174"/>
      <c r="D43" s="174"/>
      <c r="E43" s="174"/>
      <c r="F43" s="174"/>
      <c r="G43" s="174"/>
    </row>
    <row r="44" spans="1:7" x14ac:dyDescent="0.25">
      <c r="A44" s="174"/>
      <c r="B44" s="174"/>
      <c r="C44" s="174"/>
      <c r="D44" s="174"/>
      <c r="E44" s="174"/>
      <c r="F44" s="174"/>
      <c r="G44" s="174"/>
    </row>
    <row r="48" spans="1:7" ht="15.95" customHeight="1" x14ac:dyDescent="0.25">
      <c r="A48" s="175" t="s">
        <v>292</v>
      </c>
      <c r="B48" s="175"/>
      <c r="C48" s="175"/>
      <c r="D48" s="175"/>
      <c r="E48" s="175"/>
      <c r="F48" s="175"/>
      <c r="G48" s="175"/>
    </row>
    <row r="49" spans="1:7" x14ac:dyDescent="0.25">
      <c r="A49" s="175"/>
      <c r="B49" s="175"/>
      <c r="C49" s="175"/>
      <c r="D49" s="175"/>
      <c r="E49" s="175"/>
      <c r="F49" s="175"/>
      <c r="G49" s="175"/>
    </row>
    <row r="52" spans="1:7" x14ac:dyDescent="0.25">
      <c r="A52" s="115"/>
      <c r="B52" s="115"/>
      <c r="C52" s="115"/>
      <c r="D52" s="115"/>
      <c r="E52" s="115"/>
      <c r="F52" s="115"/>
      <c r="G52" s="115"/>
    </row>
    <row r="53" spans="1:7" x14ac:dyDescent="0.25">
      <c r="A53" s="115"/>
      <c r="B53" s="115"/>
      <c r="C53" s="115"/>
      <c r="D53" s="115"/>
      <c r="E53" s="115"/>
      <c r="F53" s="115"/>
      <c r="G53" s="115"/>
    </row>
    <row r="54" spans="1:7" ht="15.75" customHeight="1" x14ac:dyDescent="0.25">
      <c r="A54" s="175" t="s">
        <v>75</v>
      </c>
      <c r="B54" s="175"/>
      <c r="C54" s="175"/>
      <c r="D54" s="175"/>
      <c r="E54" s="175"/>
      <c r="F54" s="175"/>
      <c r="G54" s="175"/>
    </row>
    <row r="55" spans="1:7" x14ac:dyDescent="0.25">
      <c r="A55" s="175"/>
      <c r="B55" s="175"/>
      <c r="C55" s="175"/>
      <c r="D55" s="175"/>
      <c r="E55" s="175"/>
      <c r="F55" s="175"/>
      <c r="G55" s="175"/>
    </row>
    <row r="56" spans="1:7" x14ac:dyDescent="0.25">
      <c r="A56" s="40"/>
      <c r="B56" s="40"/>
      <c r="C56" s="40"/>
      <c r="D56" s="40"/>
      <c r="E56" s="40"/>
      <c r="F56" s="40"/>
    </row>
    <row r="57" spans="1:7" x14ac:dyDescent="0.25">
      <c r="A57" s="40"/>
      <c r="B57" s="40"/>
      <c r="C57" s="40"/>
      <c r="D57" s="40"/>
      <c r="E57" s="40"/>
      <c r="F57" s="40"/>
    </row>
    <row r="58" spans="1:7" x14ac:dyDescent="0.25">
      <c r="A58" s="40"/>
      <c r="B58" s="40"/>
      <c r="C58" s="40"/>
      <c r="D58" s="40"/>
      <c r="E58" s="40"/>
      <c r="F58" s="40"/>
    </row>
    <row r="59" spans="1:7" x14ac:dyDescent="0.25">
      <c r="A59" s="40"/>
      <c r="B59" s="40"/>
      <c r="C59" s="40"/>
      <c r="D59" s="40"/>
      <c r="E59" s="40"/>
      <c r="F59" s="40"/>
    </row>
  </sheetData>
  <mergeCells count="18">
    <mergeCell ref="A3:G4"/>
    <mergeCell ref="A5:G6"/>
    <mergeCell ref="A27:G28"/>
    <mergeCell ref="A31:G32"/>
    <mergeCell ref="E13:G13"/>
    <mergeCell ref="B13:C13"/>
    <mergeCell ref="A10:E10"/>
    <mergeCell ref="F10:G10"/>
    <mergeCell ref="A11:E11"/>
    <mergeCell ref="A12:E12"/>
    <mergeCell ref="A25:F25"/>
    <mergeCell ref="A40:G41"/>
    <mergeCell ref="A42:G44"/>
    <mergeCell ref="A48:G49"/>
    <mergeCell ref="A36:G36"/>
    <mergeCell ref="A54:G55"/>
    <mergeCell ref="A37:G37"/>
    <mergeCell ref="A38:G39"/>
  </mergeCells>
  <phoneticPr fontId="27" type="noConversion"/>
  <dataValidations count="1">
    <dataValidation allowBlank="1" prompt="Pasirinkti parametro vertę: yra / nėra" sqref="F14:F15" xr:uid="{3B7AF67B-0F73-43F9-92B6-50CF026164DD}"/>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Z300"/>
  <sheetViews>
    <sheetView topLeftCell="A28" workbookViewId="0">
      <selection activeCell="E54" sqref="E54"/>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7" max="16384" width="8.85546875" style="133"/>
  </cols>
  <sheetData>
    <row r="1" spans="1:26" ht="15.75" x14ac:dyDescent="0.25">
      <c r="A1" s="1"/>
      <c r="B1" s="1"/>
      <c r="C1" s="1"/>
      <c r="D1" s="1"/>
      <c r="E1" s="1"/>
      <c r="F1" s="1"/>
      <c r="G1" s="1"/>
      <c r="H1" s="1"/>
      <c r="I1" s="1"/>
      <c r="J1" s="1"/>
      <c r="K1" s="1"/>
      <c r="L1" s="1"/>
      <c r="M1" s="1"/>
      <c r="N1" s="1"/>
      <c r="O1" s="1"/>
      <c r="P1" s="1"/>
      <c r="Q1" s="1"/>
      <c r="R1" s="1"/>
      <c r="S1" s="1"/>
      <c r="T1" s="3"/>
      <c r="U1" s="3"/>
      <c r="V1" s="3"/>
      <c r="W1" s="3"/>
      <c r="X1" s="3"/>
      <c r="Y1" s="3"/>
      <c r="Z1" s="3"/>
    </row>
    <row r="2" spans="1:26" ht="15.75" x14ac:dyDescent="0.25">
      <c r="A2" s="227" t="s">
        <v>17</v>
      </c>
      <c r="B2" s="227"/>
      <c r="C2" s="227"/>
      <c r="D2" s="227"/>
      <c r="E2" s="227"/>
      <c r="F2" s="227"/>
      <c r="G2" s="227"/>
      <c r="H2" s="227"/>
      <c r="I2" s="227"/>
      <c r="J2" s="227"/>
      <c r="K2" s="228"/>
      <c r="L2" s="1"/>
      <c r="M2" s="1"/>
      <c r="N2" s="1"/>
      <c r="O2" s="1"/>
      <c r="P2" s="1"/>
      <c r="Q2" s="1"/>
      <c r="R2" s="1"/>
      <c r="S2" s="1"/>
      <c r="T2" s="3"/>
      <c r="U2" s="3"/>
      <c r="V2" s="3"/>
      <c r="W2" s="3"/>
      <c r="X2" s="3"/>
      <c r="Y2" s="3"/>
      <c r="Z2" s="3"/>
    </row>
    <row r="3" spans="1:26" ht="15.75" x14ac:dyDescent="0.25">
      <c r="A3" s="227"/>
      <c r="B3" s="227"/>
      <c r="C3" s="227"/>
      <c r="D3" s="227"/>
      <c r="E3" s="227"/>
      <c r="F3" s="227"/>
      <c r="G3" s="227"/>
      <c r="H3" s="227"/>
      <c r="I3" s="227"/>
      <c r="J3" s="227"/>
      <c r="K3" s="228"/>
      <c r="L3" s="1"/>
      <c r="M3" s="1"/>
      <c r="N3" s="1"/>
      <c r="O3" s="1"/>
      <c r="P3" s="1"/>
      <c r="Q3" s="1"/>
      <c r="R3" s="1"/>
      <c r="S3" s="1"/>
      <c r="T3" s="3"/>
      <c r="U3" s="3"/>
      <c r="V3" s="3"/>
      <c r="W3" s="3"/>
      <c r="X3" s="3"/>
      <c r="Y3" s="3"/>
      <c r="Z3" s="3"/>
    </row>
    <row r="4" spans="1:26" ht="16.5" thickBot="1" x14ac:dyDescent="0.3">
      <c r="A4" s="4"/>
      <c r="B4" s="4"/>
      <c r="C4" s="4"/>
      <c r="D4" s="4"/>
      <c r="E4" s="4"/>
      <c r="F4" s="4"/>
      <c r="G4" s="4"/>
      <c r="H4" s="4"/>
      <c r="I4" s="4"/>
      <c r="J4" s="4"/>
      <c r="K4" s="1"/>
      <c r="L4" s="1"/>
      <c r="M4" s="1"/>
      <c r="N4" s="1"/>
      <c r="O4" s="1"/>
      <c r="P4" s="1"/>
      <c r="Q4" s="1"/>
      <c r="R4" s="1"/>
      <c r="S4" s="1"/>
      <c r="T4" s="3"/>
      <c r="U4" s="3"/>
      <c r="V4" s="3"/>
      <c r="W4" s="3"/>
      <c r="X4" s="3"/>
      <c r="Y4" s="3"/>
      <c r="Z4" s="3"/>
    </row>
    <row r="5" spans="1:26" ht="75.95" customHeight="1" x14ac:dyDescent="0.25">
      <c r="A5" s="229" t="s">
        <v>18</v>
      </c>
      <c r="B5" s="230"/>
      <c r="C5" s="230" t="s">
        <v>19</v>
      </c>
      <c r="D5" s="230"/>
      <c r="E5" s="230"/>
      <c r="F5" s="230" t="s">
        <v>20</v>
      </c>
      <c r="G5" s="230"/>
      <c r="H5" s="230"/>
      <c r="I5" s="230" t="s">
        <v>21</v>
      </c>
      <c r="J5" s="223"/>
      <c r="K5" s="5" t="s">
        <v>22</v>
      </c>
      <c r="L5" s="1"/>
      <c r="M5" s="1"/>
      <c r="N5" s="1"/>
      <c r="O5" s="1"/>
      <c r="P5" s="1"/>
      <c r="Q5" s="1"/>
      <c r="R5" s="1"/>
      <c r="S5" s="1"/>
      <c r="T5" s="3"/>
      <c r="U5" s="3"/>
      <c r="V5" s="3"/>
      <c r="W5" s="3"/>
      <c r="X5" s="3"/>
      <c r="Y5" s="3"/>
      <c r="Z5" s="3"/>
    </row>
    <row r="6" spans="1:26" ht="15.75" x14ac:dyDescent="0.25">
      <c r="A6" s="224"/>
      <c r="B6" s="225"/>
      <c r="C6" s="226"/>
      <c r="D6" s="225"/>
      <c r="E6" s="225"/>
      <c r="F6" s="226"/>
      <c r="G6" s="225"/>
      <c r="H6" s="225"/>
      <c r="I6" s="226"/>
      <c r="J6" s="225"/>
      <c r="K6" s="6"/>
      <c r="L6" s="1"/>
      <c r="M6" s="1"/>
      <c r="N6" s="1"/>
      <c r="O6" s="1"/>
      <c r="P6" s="1"/>
      <c r="Q6" s="1"/>
      <c r="R6" s="1"/>
      <c r="S6" s="1"/>
      <c r="T6" s="3"/>
      <c r="U6" s="3"/>
      <c r="V6" s="3"/>
      <c r="W6" s="3"/>
      <c r="X6" s="3"/>
      <c r="Y6" s="3"/>
      <c r="Z6" s="3"/>
    </row>
    <row r="7" spans="1:26" ht="15.75" x14ac:dyDescent="0.25">
      <c r="A7" s="224"/>
      <c r="B7" s="225"/>
      <c r="C7" s="226"/>
      <c r="D7" s="225"/>
      <c r="E7" s="225"/>
      <c r="F7" s="226"/>
      <c r="G7" s="225"/>
      <c r="H7" s="225"/>
      <c r="I7" s="226"/>
      <c r="J7" s="225"/>
      <c r="K7" s="6"/>
      <c r="L7" s="1"/>
      <c r="M7" s="1"/>
      <c r="N7" s="1"/>
      <c r="O7" s="1"/>
      <c r="P7" s="1"/>
      <c r="Q7" s="1"/>
      <c r="R7" s="1"/>
      <c r="S7" s="1"/>
      <c r="T7" s="3"/>
      <c r="U7" s="3"/>
      <c r="V7" s="3"/>
      <c r="W7" s="3"/>
      <c r="X7" s="3"/>
      <c r="Y7" s="3"/>
      <c r="Z7" s="3"/>
    </row>
    <row r="8" spans="1:26" ht="15.75" x14ac:dyDescent="0.25">
      <c r="A8" s="224"/>
      <c r="B8" s="225"/>
      <c r="C8" s="226"/>
      <c r="D8" s="225"/>
      <c r="E8" s="225"/>
      <c r="F8" s="226"/>
      <c r="G8" s="225"/>
      <c r="H8" s="225"/>
      <c r="I8" s="226"/>
      <c r="J8" s="225"/>
      <c r="K8" s="6"/>
      <c r="L8" s="1"/>
      <c r="M8" s="1"/>
      <c r="N8" s="1"/>
      <c r="O8" s="1"/>
      <c r="P8" s="1"/>
      <c r="Q8" s="1"/>
      <c r="R8" s="1"/>
      <c r="S8" s="1"/>
      <c r="T8" s="3"/>
      <c r="U8" s="3"/>
      <c r="V8" s="3"/>
      <c r="W8" s="3"/>
      <c r="X8" s="3"/>
      <c r="Y8" s="3"/>
      <c r="Z8" s="3"/>
    </row>
    <row r="9" spans="1:26" ht="15.75" x14ac:dyDescent="0.25">
      <c r="A9" s="224"/>
      <c r="B9" s="225"/>
      <c r="C9" s="226"/>
      <c r="D9" s="225"/>
      <c r="E9" s="225"/>
      <c r="F9" s="226"/>
      <c r="G9" s="225"/>
      <c r="H9" s="225"/>
      <c r="I9" s="226"/>
      <c r="J9" s="225"/>
      <c r="K9" s="6"/>
      <c r="L9" s="1"/>
      <c r="M9" s="1"/>
      <c r="N9" s="1"/>
      <c r="O9" s="1"/>
      <c r="P9" s="1"/>
      <c r="Q9" s="1"/>
      <c r="R9" s="1"/>
      <c r="S9" s="1"/>
      <c r="T9" s="3"/>
      <c r="U9" s="3"/>
      <c r="V9" s="3"/>
      <c r="W9" s="3"/>
      <c r="X9" s="3"/>
      <c r="Y9" s="3"/>
      <c r="Z9" s="3"/>
    </row>
    <row r="10" spans="1:26" ht="15.75" x14ac:dyDescent="0.25">
      <c r="A10" s="224"/>
      <c r="B10" s="225"/>
      <c r="C10" s="226"/>
      <c r="D10" s="225"/>
      <c r="E10" s="225"/>
      <c r="F10" s="226"/>
      <c r="G10" s="225"/>
      <c r="H10" s="225"/>
      <c r="I10" s="226"/>
      <c r="J10" s="225"/>
      <c r="K10" s="6"/>
      <c r="L10" s="1"/>
      <c r="M10" s="1"/>
      <c r="N10" s="1"/>
      <c r="O10" s="1"/>
      <c r="P10" s="1"/>
      <c r="Q10" s="1"/>
      <c r="R10" s="1"/>
      <c r="S10" s="1"/>
      <c r="T10" s="3"/>
      <c r="U10" s="3"/>
      <c r="V10" s="3"/>
      <c r="W10" s="3"/>
      <c r="X10" s="3"/>
      <c r="Y10" s="3"/>
      <c r="Z10" s="3"/>
    </row>
    <row r="11" spans="1:26" ht="15.75" x14ac:dyDescent="0.25">
      <c r="A11" s="224"/>
      <c r="B11" s="225"/>
      <c r="C11" s="226"/>
      <c r="D11" s="225"/>
      <c r="E11" s="225"/>
      <c r="F11" s="226"/>
      <c r="G11" s="225"/>
      <c r="H11" s="225"/>
      <c r="I11" s="226"/>
      <c r="J11" s="225"/>
      <c r="K11" s="6"/>
      <c r="L11" s="1"/>
      <c r="M11" s="1"/>
      <c r="N11" s="1"/>
      <c r="O11" s="1"/>
      <c r="P11" s="1"/>
      <c r="Q11" s="1"/>
      <c r="R11" s="1"/>
      <c r="S11" s="1"/>
      <c r="T11" s="3"/>
      <c r="U11" s="3"/>
      <c r="V11" s="3"/>
      <c r="W11" s="3"/>
      <c r="X11" s="3"/>
      <c r="Y11" s="3"/>
      <c r="Z11" s="3"/>
    </row>
    <row r="12" spans="1:26" ht="15.75" x14ac:dyDescent="0.25">
      <c r="A12" s="224"/>
      <c r="B12" s="225"/>
      <c r="C12" s="226"/>
      <c r="D12" s="225"/>
      <c r="E12" s="225"/>
      <c r="F12" s="226"/>
      <c r="G12" s="225"/>
      <c r="H12" s="225"/>
      <c r="I12" s="226"/>
      <c r="J12" s="225"/>
      <c r="K12" s="6"/>
      <c r="L12" s="1"/>
      <c r="M12" s="1"/>
      <c r="N12" s="1"/>
      <c r="O12" s="1"/>
      <c r="P12" s="1"/>
      <c r="Q12" s="1"/>
      <c r="R12" s="1"/>
      <c r="S12" s="1"/>
      <c r="T12" s="3"/>
      <c r="U12" s="3"/>
      <c r="V12" s="3"/>
      <c r="W12" s="3"/>
      <c r="X12" s="3"/>
      <c r="Y12" s="3"/>
      <c r="Z12" s="3"/>
    </row>
    <row r="13" spans="1:26" ht="15.75" x14ac:dyDescent="0.25">
      <c r="A13" s="224"/>
      <c r="B13" s="225"/>
      <c r="C13" s="226"/>
      <c r="D13" s="225"/>
      <c r="E13" s="225"/>
      <c r="F13" s="226"/>
      <c r="G13" s="225"/>
      <c r="H13" s="225"/>
      <c r="I13" s="226"/>
      <c r="J13" s="225"/>
      <c r="K13" s="6"/>
      <c r="L13" s="1"/>
      <c r="M13" s="1"/>
      <c r="N13" s="1"/>
      <c r="O13" s="1"/>
      <c r="P13" s="1"/>
      <c r="Q13" s="1"/>
      <c r="R13" s="1"/>
      <c r="S13" s="1"/>
      <c r="T13" s="3"/>
      <c r="U13" s="3"/>
      <c r="V13" s="3"/>
      <c r="W13" s="3"/>
      <c r="X13" s="3"/>
      <c r="Y13" s="3"/>
      <c r="Z13" s="3"/>
    </row>
    <row r="14" spans="1:26" ht="15.75" x14ac:dyDescent="0.25">
      <c r="A14" s="224"/>
      <c r="B14" s="225"/>
      <c r="C14" s="226"/>
      <c r="D14" s="225"/>
      <c r="E14" s="225"/>
      <c r="F14" s="226"/>
      <c r="G14" s="225"/>
      <c r="H14" s="225"/>
      <c r="I14" s="226"/>
      <c r="J14" s="225"/>
      <c r="K14" s="6"/>
      <c r="L14" s="1"/>
      <c r="M14" s="1"/>
      <c r="N14" s="1"/>
      <c r="O14" s="1"/>
      <c r="P14" s="1"/>
      <c r="Q14" s="1"/>
      <c r="R14" s="1"/>
      <c r="S14" s="1"/>
      <c r="T14" s="3"/>
      <c r="U14" s="3"/>
      <c r="V14" s="3"/>
      <c r="W14" s="3"/>
      <c r="X14" s="3"/>
      <c r="Y14" s="3"/>
      <c r="Z14" s="3"/>
    </row>
    <row r="15" spans="1:26" ht="16.5" thickBot="1" x14ac:dyDescent="0.3">
      <c r="A15" s="218"/>
      <c r="B15" s="219"/>
      <c r="C15" s="220"/>
      <c r="D15" s="219"/>
      <c r="E15" s="219"/>
      <c r="F15" s="220"/>
      <c r="G15" s="219"/>
      <c r="H15" s="219"/>
      <c r="I15" s="220"/>
      <c r="J15" s="219"/>
      <c r="K15" s="7"/>
      <c r="L15" s="1"/>
      <c r="M15" s="1"/>
      <c r="N15" s="1"/>
      <c r="O15" s="1"/>
      <c r="P15" s="1"/>
      <c r="Q15" s="1"/>
      <c r="R15" s="1"/>
      <c r="S15" s="1"/>
      <c r="T15" s="3"/>
      <c r="U15" s="3"/>
      <c r="V15" s="3"/>
      <c r="W15" s="3"/>
      <c r="X15" s="3"/>
      <c r="Y15" s="3"/>
      <c r="Z15" s="3"/>
    </row>
    <row r="16" spans="1:26"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row>
    <row r="17" spans="1:26" ht="15.75" x14ac:dyDescent="0.25">
      <c r="A17" s="221" t="s">
        <v>23</v>
      </c>
      <c r="B17" s="221"/>
      <c r="C17" s="221"/>
      <c r="D17" s="221"/>
      <c r="E17" s="221"/>
      <c r="F17" s="221"/>
      <c r="G17" s="221"/>
      <c r="H17" s="221"/>
      <c r="I17" s="221"/>
      <c r="J17" s="221"/>
      <c r="K17" s="221"/>
      <c r="L17" s="1"/>
      <c r="M17" s="1"/>
      <c r="N17" s="1"/>
      <c r="O17" s="1"/>
      <c r="P17" s="1"/>
      <c r="Q17" s="1"/>
      <c r="R17" s="1"/>
      <c r="S17" s="1"/>
      <c r="T17" s="3"/>
      <c r="U17" s="3"/>
      <c r="V17" s="3"/>
      <c r="W17" s="3"/>
      <c r="X17" s="3"/>
      <c r="Y17" s="3"/>
      <c r="Z17" s="3"/>
    </row>
    <row r="18" spans="1:26"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row>
    <row r="19" spans="1:26" ht="87" customHeight="1" x14ac:dyDescent="0.25">
      <c r="A19" s="222" t="s">
        <v>16</v>
      </c>
      <c r="B19" s="214"/>
      <c r="C19" s="223" t="s">
        <v>19</v>
      </c>
      <c r="D19" s="213"/>
      <c r="E19" s="214"/>
      <c r="F19" s="223" t="s">
        <v>24</v>
      </c>
      <c r="G19" s="213"/>
      <c r="H19" s="214"/>
      <c r="I19" s="223" t="s">
        <v>21</v>
      </c>
      <c r="J19" s="215"/>
      <c r="K19" s="9"/>
      <c r="L19" s="1"/>
      <c r="M19" s="1"/>
      <c r="N19" s="1"/>
      <c r="O19" s="1"/>
      <c r="P19" s="1"/>
      <c r="Q19" s="1"/>
      <c r="R19" s="1"/>
      <c r="S19" s="1"/>
      <c r="T19" s="3"/>
      <c r="U19" s="3"/>
      <c r="V19" s="3"/>
      <c r="W19" s="3"/>
      <c r="X19" s="3"/>
      <c r="Y19" s="3"/>
      <c r="Z19" s="3"/>
    </row>
    <row r="20" spans="1:26" ht="15.75" x14ac:dyDescent="0.25">
      <c r="A20" s="216"/>
      <c r="B20" s="217"/>
      <c r="C20" s="210"/>
      <c r="D20" s="202"/>
      <c r="E20" s="217"/>
      <c r="F20" s="210"/>
      <c r="G20" s="202"/>
      <c r="H20" s="217"/>
      <c r="I20" s="210"/>
      <c r="J20" s="203"/>
      <c r="K20" s="9"/>
      <c r="L20" s="1"/>
      <c r="M20" s="1"/>
      <c r="N20" s="1"/>
      <c r="O20" s="1"/>
      <c r="P20" s="1"/>
      <c r="Q20" s="1"/>
      <c r="R20" s="1"/>
      <c r="S20" s="1"/>
      <c r="T20" s="3"/>
      <c r="U20" s="3"/>
      <c r="V20" s="3"/>
      <c r="W20" s="3"/>
      <c r="X20" s="3"/>
      <c r="Y20" s="3"/>
      <c r="Z20" s="3"/>
    </row>
    <row r="21" spans="1:26" ht="15.75" x14ac:dyDescent="0.25">
      <c r="A21" s="216"/>
      <c r="B21" s="217"/>
      <c r="C21" s="210"/>
      <c r="D21" s="202"/>
      <c r="E21" s="217"/>
      <c r="F21" s="210"/>
      <c r="G21" s="202"/>
      <c r="H21" s="217"/>
      <c r="I21" s="210"/>
      <c r="J21" s="203"/>
      <c r="K21" s="9"/>
      <c r="L21" s="1"/>
      <c r="M21" s="1"/>
      <c r="N21" s="1"/>
      <c r="O21" s="1"/>
      <c r="P21" s="1"/>
      <c r="Q21" s="1"/>
      <c r="R21" s="1"/>
      <c r="S21" s="1"/>
      <c r="T21" s="3"/>
      <c r="U21" s="3"/>
      <c r="V21" s="3"/>
      <c r="W21" s="3"/>
      <c r="X21" s="3"/>
      <c r="Y21" s="3"/>
      <c r="Z21" s="3"/>
    </row>
    <row r="22" spans="1:26" ht="15.75" x14ac:dyDescent="0.25">
      <c r="A22" s="216"/>
      <c r="B22" s="217"/>
      <c r="C22" s="210"/>
      <c r="D22" s="202"/>
      <c r="E22" s="217"/>
      <c r="F22" s="210"/>
      <c r="G22" s="202"/>
      <c r="H22" s="217"/>
      <c r="I22" s="210"/>
      <c r="J22" s="203"/>
      <c r="K22" s="9"/>
      <c r="L22" s="1"/>
      <c r="M22" s="1"/>
      <c r="N22" s="1"/>
      <c r="O22" s="1"/>
      <c r="P22" s="1"/>
      <c r="Q22" s="1"/>
      <c r="R22" s="1"/>
      <c r="S22" s="1"/>
      <c r="T22" s="3"/>
      <c r="U22" s="3"/>
      <c r="V22" s="3"/>
      <c r="W22" s="3"/>
      <c r="X22" s="3"/>
      <c r="Y22" s="3"/>
      <c r="Z22" s="3"/>
    </row>
    <row r="23" spans="1:26" ht="15.75" x14ac:dyDescent="0.25">
      <c r="A23" s="216"/>
      <c r="B23" s="217"/>
      <c r="C23" s="210"/>
      <c r="D23" s="202"/>
      <c r="E23" s="217"/>
      <c r="F23" s="210"/>
      <c r="G23" s="202"/>
      <c r="H23" s="217"/>
      <c r="I23" s="210"/>
      <c r="J23" s="203"/>
      <c r="K23" s="9"/>
      <c r="L23" s="1"/>
      <c r="M23" s="1"/>
      <c r="N23" s="1"/>
      <c r="O23" s="1"/>
      <c r="P23" s="1"/>
      <c r="Q23" s="1"/>
      <c r="R23" s="1"/>
      <c r="S23" s="1"/>
      <c r="T23" s="3"/>
      <c r="U23" s="3"/>
      <c r="V23" s="3"/>
      <c r="W23" s="3"/>
      <c r="X23" s="3"/>
      <c r="Y23" s="3"/>
      <c r="Z23" s="3"/>
    </row>
    <row r="24" spans="1:26" ht="15.75" x14ac:dyDescent="0.25">
      <c r="A24" s="216"/>
      <c r="B24" s="217"/>
      <c r="C24" s="210"/>
      <c r="D24" s="202"/>
      <c r="E24" s="217"/>
      <c r="F24" s="210"/>
      <c r="G24" s="202"/>
      <c r="H24" s="217"/>
      <c r="I24" s="210"/>
      <c r="J24" s="203"/>
      <c r="K24" s="9"/>
      <c r="L24" s="1"/>
      <c r="M24" s="1"/>
      <c r="N24" s="1"/>
      <c r="O24" s="1"/>
      <c r="P24" s="1"/>
      <c r="Q24" s="1"/>
      <c r="R24" s="1"/>
      <c r="S24" s="1"/>
      <c r="T24" s="3"/>
      <c r="U24" s="3"/>
      <c r="V24" s="3"/>
      <c r="W24" s="3"/>
      <c r="X24" s="3"/>
      <c r="Y24" s="3"/>
      <c r="Z24" s="3"/>
    </row>
    <row r="25" spans="1:26" ht="15.75" x14ac:dyDescent="0.25">
      <c r="A25" s="216"/>
      <c r="B25" s="217"/>
      <c r="C25" s="210"/>
      <c r="D25" s="202"/>
      <c r="E25" s="217"/>
      <c r="F25" s="210"/>
      <c r="G25" s="202"/>
      <c r="H25" s="217"/>
      <c r="I25" s="210"/>
      <c r="J25" s="203"/>
      <c r="K25" s="9"/>
      <c r="L25" s="1"/>
      <c r="M25" s="1"/>
      <c r="N25" s="1"/>
      <c r="O25" s="1"/>
      <c r="P25" s="1"/>
      <c r="Q25" s="1"/>
      <c r="R25" s="1"/>
      <c r="S25" s="1"/>
      <c r="T25" s="3"/>
      <c r="U25" s="3"/>
      <c r="V25" s="3"/>
      <c r="W25" s="3"/>
      <c r="X25" s="3"/>
      <c r="Y25" s="3"/>
      <c r="Z25" s="3"/>
    </row>
    <row r="26" spans="1:26" ht="15.75" x14ac:dyDescent="0.25">
      <c r="A26" s="216"/>
      <c r="B26" s="217"/>
      <c r="C26" s="210"/>
      <c r="D26" s="202"/>
      <c r="E26" s="217"/>
      <c r="F26" s="210"/>
      <c r="G26" s="202"/>
      <c r="H26" s="217"/>
      <c r="I26" s="210"/>
      <c r="J26" s="203"/>
      <c r="K26" s="9"/>
      <c r="L26" s="1"/>
      <c r="M26" s="1"/>
      <c r="N26" s="1"/>
      <c r="O26" s="1"/>
      <c r="P26" s="1"/>
      <c r="Q26" s="1"/>
      <c r="R26" s="1"/>
      <c r="S26" s="1"/>
      <c r="T26" s="3"/>
      <c r="U26" s="3"/>
      <c r="V26" s="3"/>
      <c r="W26" s="3"/>
      <c r="X26" s="3"/>
      <c r="Y26" s="3"/>
      <c r="Z26" s="3"/>
    </row>
    <row r="27" spans="1:26" ht="15.75" x14ac:dyDescent="0.25">
      <c r="A27" s="216"/>
      <c r="B27" s="217"/>
      <c r="C27" s="210"/>
      <c r="D27" s="202"/>
      <c r="E27" s="217"/>
      <c r="F27" s="210"/>
      <c r="G27" s="202"/>
      <c r="H27" s="217"/>
      <c r="I27" s="210"/>
      <c r="J27" s="203"/>
      <c r="K27" s="9"/>
      <c r="L27" s="1"/>
      <c r="M27" s="1"/>
      <c r="N27" s="1"/>
      <c r="O27" s="1"/>
      <c r="P27" s="1"/>
      <c r="Q27" s="1"/>
      <c r="R27" s="1"/>
      <c r="S27" s="1"/>
      <c r="T27" s="3"/>
      <c r="U27" s="3"/>
      <c r="V27" s="3"/>
      <c r="W27" s="3"/>
      <c r="X27" s="3"/>
      <c r="Y27" s="3"/>
      <c r="Z27" s="3"/>
    </row>
    <row r="28" spans="1:26" ht="15.75" x14ac:dyDescent="0.25">
      <c r="A28" s="216"/>
      <c r="B28" s="217"/>
      <c r="C28" s="210"/>
      <c r="D28" s="202"/>
      <c r="E28" s="217"/>
      <c r="F28" s="210"/>
      <c r="G28" s="202"/>
      <c r="H28" s="217"/>
      <c r="I28" s="210"/>
      <c r="J28" s="203"/>
      <c r="K28" s="9"/>
      <c r="L28" s="1"/>
      <c r="M28" s="1"/>
      <c r="N28" s="1"/>
      <c r="O28" s="1"/>
      <c r="P28" s="1"/>
      <c r="Q28" s="1"/>
      <c r="R28" s="1"/>
      <c r="S28" s="1"/>
      <c r="T28" s="3"/>
      <c r="U28" s="3"/>
      <c r="V28" s="3"/>
      <c r="W28" s="3"/>
      <c r="X28" s="3"/>
      <c r="Y28" s="3"/>
      <c r="Z28" s="3"/>
    </row>
    <row r="29" spans="1:26" ht="15.75" x14ac:dyDescent="0.25">
      <c r="A29" s="216"/>
      <c r="B29" s="217"/>
      <c r="C29" s="210"/>
      <c r="D29" s="202"/>
      <c r="E29" s="217"/>
      <c r="F29" s="210"/>
      <c r="G29" s="202"/>
      <c r="H29" s="217"/>
      <c r="I29" s="210"/>
      <c r="J29" s="203"/>
      <c r="K29" s="9"/>
      <c r="L29" s="1"/>
      <c r="M29" s="1"/>
      <c r="N29" s="1"/>
      <c r="O29" s="1"/>
      <c r="P29" s="1"/>
      <c r="Q29" s="1"/>
      <c r="R29" s="1"/>
      <c r="S29" s="1"/>
      <c r="T29" s="3"/>
      <c r="U29" s="3"/>
      <c r="V29" s="3"/>
      <c r="W29" s="3"/>
      <c r="X29" s="3"/>
      <c r="Y29" s="3"/>
      <c r="Z29" s="3"/>
    </row>
    <row r="30" spans="1:26"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row>
    <row r="31" spans="1:26" ht="15.75" x14ac:dyDescent="0.25">
      <c r="A31" s="212"/>
      <c r="B31" s="212"/>
      <c r="C31" s="212"/>
      <c r="D31" s="212"/>
      <c r="E31" s="212"/>
      <c r="F31" s="212"/>
      <c r="G31" s="212"/>
      <c r="H31" s="212"/>
      <c r="I31" s="212"/>
      <c r="J31" s="212"/>
      <c r="K31" s="1"/>
      <c r="L31" s="1"/>
      <c r="M31" s="1"/>
      <c r="N31" s="1"/>
      <c r="O31" s="1"/>
      <c r="P31" s="1"/>
      <c r="Q31" s="1"/>
      <c r="R31" s="1"/>
      <c r="S31" s="1"/>
      <c r="T31" s="3"/>
      <c r="U31" s="3"/>
      <c r="V31" s="3"/>
      <c r="W31" s="3"/>
      <c r="X31" s="3"/>
      <c r="Y31" s="3"/>
      <c r="Z31" s="3"/>
    </row>
    <row r="32" spans="1:26"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row>
    <row r="33" spans="1:26" ht="15.75" customHeight="1" x14ac:dyDescent="0.25">
      <c r="A33" s="28" t="s">
        <v>48</v>
      </c>
      <c r="B33" s="27"/>
      <c r="C33" s="27"/>
      <c r="D33" s="27"/>
      <c r="E33" s="27"/>
      <c r="F33" s="27"/>
      <c r="G33" s="27"/>
      <c r="H33" s="27"/>
      <c r="I33" s="27"/>
      <c r="J33" s="27"/>
      <c r="K33" s="1"/>
      <c r="L33" s="1"/>
      <c r="M33" s="1"/>
      <c r="N33" s="1"/>
      <c r="O33" s="1"/>
      <c r="P33" s="1"/>
      <c r="Q33" s="1"/>
      <c r="R33" s="1"/>
      <c r="S33" s="1"/>
      <c r="T33" s="3"/>
      <c r="U33" s="3"/>
      <c r="V33" s="3"/>
      <c r="W33" s="3"/>
      <c r="X33" s="3"/>
      <c r="Y33" s="3"/>
      <c r="Z33" s="3"/>
    </row>
    <row r="34" spans="1:26"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row>
    <row r="35" spans="1:26" ht="33.75" customHeight="1" x14ac:dyDescent="0.25">
      <c r="A35" s="10" t="s">
        <v>15</v>
      </c>
      <c r="B35" s="213" t="s">
        <v>25</v>
      </c>
      <c r="C35" s="213"/>
      <c r="D35" s="213"/>
      <c r="E35" s="213"/>
      <c r="F35" s="213"/>
      <c r="G35" s="214"/>
      <c r="H35" s="213" t="s">
        <v>49</v>
      </c>
      <c r="I35" s="213"/>
      <c r="J35" s="215"/>
      <c r="K35" s="1"/>
      <c r="L35" s="1"/>
      <c r="M35" s="1"/>
      <c r="N35" s="1"/>
      <c r="O35" s="1"/>
      <c r="P35" s="1"/>
      <c r="Q35" s="1"/>
      <c r="R35" s="1"/>
      <c r="S35" s="1"/>
      <c r="T35" s="3"/>
      <c r="U35" s="3"/>
      <c r="V35" s="3"/>
      <c r="W35" s="3"/>
      <c r="X35" s="3"/>
      <c r="Y35" s="3"/>
      <c r="Z35" s="3"/>
    </row>
    <row r="36" spans="1:26" ht="15.75" x14ac:dyDescent="0.25">
      <c r="A36" s="25">
        <v>1</v>
      </c>
      <c r="B36" s="207" t="s">
        <v>26</v>
      </c>
      <c r="C36" s="208"/>
      <c r="D36" s="208"/>
      <c r="E36" s="208"/>
      <c r="F36" s="208"/>
      <c r="G36" s="209"/>
      <c r="H36" s="201"/>
      <c r="I36" s="202"/>
      <c r="J36" s="203"/>
      <c r="K36" s="1"/>
      <c r="L36" s="1"/>
      <c r="M36" s="1"/>
      <c r="N36" s="1"/>
      <c r="O36" s="1"/>
      <c r="P36" s="1"/>
      <c r="Q36" s="1"/>
      <c r="R36" s="1"/>
      <c r="S36" s="1"/>
      <c r="T36" s="3"/>
      <c r="U36" s="3"/>
      <c r="V36" s="3"/>
      <c r="W36" s="3"/>
      <c r="X36" s="3"/>
      <c r="Y36" s="3"/>
      <c r="Z36" s="3"/>
    </row>
    <row r="37" spans="1:26" ht="15.75" x14ac:dyDescent="0.25">
      <c r="A37" s="25">
        <v>2</v>
      </c>
      <c r="B37" s="207" t="s">
        <v>27</v>
      </c>
      <c r="C37" s="208"/>
      <c r="D37" s="208"/>
      <c r="E37" s="208"/>
      <c r="F37" s="208"/>
      <c r="G37" s="209"/>
      <c r="H37" s="201" t="s">
        <v>370</v>
      </c>
      <c r="I37" s="202"/>
      <c r="J37" s="203"/>
      <c r="K37" s="1"/>
      <c r="L37" s="1"/>
      <c r="M37" s="1"/>
      <c r="N37" s="1"/>
      <c r="O37" s="1"/>
      <c r="P37" s="1"/>
      <c r="Q37" s="1"/>
      <c r="R37" s="1"/>
      <c r="S37" s="1"/>
      <c r="T37" s="3"/>
      <c r="U37" s="3"/>
      <c r="V37" s="3"/>
      <c r="W37" s="3"/>
      <c r="X37" s="3"/>
      <c r="Y37" s="3"/>
      <c r="Z37" s="3"/>
    </row>
    <row r="38" spans="1:26" ht="51.75" customHeight="1" x14ac:dyDescent="0.25">
      <c r="A38" s="25">
        <v>3</v>
      </c>
      <c r="B38" s="207" t="s">
        <v>28</v>
      </c>
      <c r="C38" s="208"/>
      <c r="D38" s="208"/>
      <c r="E38" s="208"/>
      <c r="F38" s="208"/>
      <c r="G38" s="209"/>
      <c r="H38" s="210"/>
      <c r="I38" s="201"/>
      <c r="J38" s="211"/>
      <c r="K38" s="1"/>
      <c r="L38" s="1"/>
      <c r="M38" s="1"/>
      <c r="N38" s="1"/>
      <c r="O38" s="1"/>
      <c r="P38" s="1"/>
      <c r="Q38" s="1"/>
      <c r="R38" s="1"/>
      <c r="S38" s="1"/>
      <c r="T38" s="3"/>
      <c r="U38" s="3"/>
      <c r="V38" s="3"/>
      <c r="W38" s="3"/>
      <c r="X38" s="3"/>
      <c r="Y38" s="3"/>
      <c r="Z38" s="3"/>
    </row>
    <row r="39" spans="1:26" ht="32.25" customHeight="1" x14ac:dyDescent="0.25">
      <c r="A39" s="25">
        <v>4</v>
      </c>
      <c r="B39" s="207" t="s">
        <v>29</v>
      </c>
      <c r="C39" s="208"/>
      <c r="D39" s="208"/>
      <c r="E39" s="208"/>
      <c r="F39" s="208"/>
      <c r="G39" s="209"/>
      <c r="H39" s="201" t="s">
        <v>370</v>
      </c>
      <c r="I39" s="202"/>
      <c r="J39" s="203"/>
      <c r="K39" s="1"/>
      <c r="L39" s="1"/>
      <c r="M39" s="1"/>
      <c r="N39" s="1"/>
      <c r="O39" s="1"/>
      <c r="P39" s="1"/>
      <c r="Q39" s="1"/>
      <c r="R39" s="1"/>
      <c r="S39" s="1"/>
      <c r="T39" s="3"/>
      <c r="U39" s="3"/>
      <c r="V39" s="3"/>
      <c r="W39" s="3"/>
      <c r="X39" s="3"/>
      <c r="Y39" s="3"/>
      <c r="Z39" s="3"/>
    </row>
    <row r="40" spans="1:26" ht="15.75" x14ac:dyDescent="0.25">
      <c r="A40" s="26">
        <v>5</v>
      </c>
      <c r="B40" s="204" t="s">
        <v>33</v>
      </c>
      <c r="C40" s="205"/>
      <c r="D40" s="205"/>
      <c r="E40" s="205"/>
      <c r="F40" s="205"/>
      <c r="G40" s="206"/>
      <c r="H40" s="201"/>
      <c r="I40" s="202"/>
      <c r="J40" s="203"/>
      <c r="K40" s="1"/>
      <c r="L40" s="1"/>
      <c r="M40" s="1"/>
      <c r="N40" s="1"/>
      <c r="O40" s="1"/>
      <c r="P40" s="1"/>
      <c r="Q40" s="1"/>
      <c r="R40" s="1"/>
      <c r="S40" s="1"/>
      <c r="T40" s="3"/>
      <c r="U40" s="3"/>
      <c r="V40" s="3"/>
      <c r="W40" s="3"/>
      <c r="X40" s="3"/>
      <c r="Y40" s="3"/>
      <c r="Z40" s="3"/>
    </row>
    <row r="41" spans="1:26" ht="15.75" x14ac:dyDescent="0.25">
      <c r="A41" s="11">
        <v>6</v>
      </c>
      <c r="B41" s="198" t="s">
        <v>367</v>
      </c>
      <c r="C41" s="199"/>
      <c r="D41" s="199"/>
      <c r="E41" s="199"/>
      <c r="F41" s="199"/>
      <c r="G41" s="200"/>
      <c r="H41" s="201" t="s">
        <v>370</v>
      </c>
      <c r="I41" s="202"/>
      <c r="J41" s="203"/>
      <c r="K41" s="1"/>
      <c r="L41" s="1"/>
      <c r="M41" s="1"/>
      <c r="N41" s="1"/>
      <c r="O41" s="1"/>
      <c r="P41" s="1"/>
      <c r="Q41" s="1"/>
      <c r="R41" s="1"/>
      <c r="S41" s="1"/>
      <c r="T41" s="3"/>
      <c r="U41" s="3"/>
      <c r="V41" s="3"/>
      <c r="W41" s="3"/>
      <c r="X41" s="3"/>
      <c r="Y41" s="3"/>
      <c r="Z41" s="3"/>
    </row>
    <row r="42" spans="1:26" ht="15.75" x14ac:dyDescent="0.25">
      <c r="A42" s="11">
        <v>7</v>
      </c>
      <c r="B42" s="198" t="s">
        <v>368</v>
      </c>
      <c r="C42" s="199"/>
      <c r="D42" s="199"/>
      <c r="E42" s="199"/>
      <c r="F42" s="199"/>
      <c r="G42" s="200"/>
      <c r="H42" s="201" t="s">
        <v>370</v>
      </c>
      <c r="I42" s="202"/>
      <c r="J42" s="203"/>
      <c r="K42" s="1"/>
      <c r="L42" s="1"/>
      <c r="M42" s="1"/>
      <c r="N42" s="1"/>
      <c r="O42" s="1"/>
      <c r="P42" s="1"/>
      <c r="Q42" s="1"/>
      <c r="R42" s="1"/>
      <c r="S42" s="1"/>
      <c r="T42" s="3"/>
      <c r="U42" s="3"/>
      <c r="V42" s="3"/>
      <c r="W42" s="3"/>
      <c r="X42" s="3"/>
      <c r="Y42" s="3"/>
      <c r="Z42" s="3"/>
    </row>
    <row r="43" spans="1:26" ht="15.75" x14ac:dyDescent="0.25">
      <c r="A43" s="11">
        <v>8</v>
      </c>
      <c r="B43" s="198" t="s">
        <v>369</v>
      </c>
      <c r="C43" s="199"/>
      <c r="D43" s="199"/>
      <c r="E43" s="199"/>
      <c r="F43" s="199"/>
      <c r="G43" s="200"/>
      <c r="H43" s="201" t="s">
        <v>370</v>
      </c>
      <c r="I43" s="202"/>
      <c r="J43" s="203"/>
      <c r="K43" s="1"/>
      <c r="L43" s="1"/>
      <c r="M43" s="1"/>
      <c r="N43" s="1"/>
      <c r="O43" s="1"/>
      <c r="P43" s="1"/>
      <c r="Q43" s="1"/>
      <c r="R43" s="1"/>
      <c r="S43" s="1"/>
      <c r="T43" s="3"/>
      <c r="U43" s="3"/>
      <c r="V43" s="3"/>
      <c r="W43" s="3"/>
      <c r="X43" s="3"/>
      <c r="Y43" s="3"/>
      <c r="Z43" s="3"/>
    </row>
    <row r="44" spans="1:26" ht="15.75" x14ac:dyDescent="0.25">
      <c r="A44" s="11">
        <v>9</v>
      </c>
      <c r="B44" s="198" t="s">
        <v>371</v>
      </c>
      <c r="C44" s="199"/>
      <c r="D44" s="199"/>
      <c r="E44" s="199"/>
      <c r="F44" s="199"/>
      <c r="G44" s="200"/>
      <c r="H44" s="201" t="s">
        <v>370</v>
      </c>
      <c r="I44" s="202"/>
      <c r="J44" s="203"/>
      <c r="K44" s="1"/>
      <c r="L44" s="1"/>
      <c r="M44" s="1"/>
      <c r="N44" s="1"/>
      <c r="O44" s="1"/>
      <c r="P44" s="1"/>
      <c r="Q44" s="1"/>
      <c r="R44" s="1"/>
      <c r="S44" s="1"/>
      <c r="T44" s="3"/>
      <c r="U44" s="3"/>
      <c r="V44" s="3"/>
      <c r="W44" s="3"/>
      <c r="X44" s="3"/>
      <c r="Y44" s="3"/>
      <c r="Z44" s="3"/>
    </row>
    <row r="45" spans="1:26" ht="15.75" x14ac:dyDescent="0.25">
      <c r="A45" s="11"/>
      <c r="B45" s="198"/>
      <c r="C45" s="199"/>
      <c r="D45" s="199"/>
      <c r="E45" s="199"/>
      <c r="F45" s="199"/>
      <c r="G45" s="200"/>
      <c r="H45" s="201"/>
      <c r="I45" s="202"/>
      <c r="J45" s="203"/>
      <c r="K45" s="1"/>
      <c r="L45" s="1"/>
      <c r="M45" s="1"/>
      <c r="N45" s="1"/>
      <c r="O45" s="1"/>
      <c r="P45" s="1"/>
      <c r="Q45" s="1"/>
      <c r="R45" s="1"/>
      <c r="S45" s="1"/>
      <c r="T45" s="3"/>
      <c r="U45" s="3"/>
      <c r="V45" s="3"/>
      <c r="W45" s="3"/>
      <c r="X45" s="3"/>
      <c r="Y45" s="3"/>
      <c r="Z45" s="3"/>
    </row>
    <row r="46" spans="1:26" ht="16.5" thickBot="1" x14ac:dyDescent="0.3">
      <c r="A46" s="12"/>
      <c r="B46" s="187"/>
      <c r="C46" s="188"/>
      <c r="D46" s="188"/>
      <c r="E46" s="188"/>
      <c r="F46" s="188"/>
      <c r="G46" s="189"/>
      <c r="H46" s="190"/>
      <c r="I46" s="191"/>
      <c r="J46" s="192"/>
      <c r="K46" s="1"/>
      <c r="L46" s="1"/>
      <c r="M46" s="1"/>
      <c r="N46" s="1"/>
      <c r="O46" s="1"/>
      <c r="P46" s="1"/>
      <c r="Q46" s="1"/>
      <c r="R46" s="1"/>
      <c r="S46" s="1"/>
      <c r="T46" s="3"/>
      <c r="U46" s="3"/>
      <c r="V46" s="3"/>
      <c r="W46" s="3"/>
      <c r="X46" s="3"/>
      <c r="Y46" s="3"/>
      <c r="Z46" s="3"/>
    </row>
    <row r="47" spans="1:26"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row>
    <row r="48" spans="1:26" ht="100.5" customHeight="1" x14ac:dyDescent="0.25">
      <c r="A48" s="193" t="s">
        <v>30</v>
      </c>
      <c r="B48" s="193"/>
      <c r="C48" s="193"/>
      <c r="D48" s="193"/>
      <c r="E48" s="193"/>
      <c r="F48" s="193"/>
      <c r="G48" s="193"/>
      <c r="H48" s="193"/>
      <c r="I48" s="193"/>
      <c r="J48" s="193"/>
      <c r="K48" s="1"/>
      <c r="L48" s="1"/>
      <c r="M48" s="1"/>
      <c r="N48" s="1"/>
      <c r="O48" s="1"/>
      <c r="P48" s="1"/>
      <c r="Q48" s="1"/>
      <c r="R48" s="1"/>
      <c r="S48" s="1"/>
      <c r="T48" s="3"/>
      <c r="U48" s="3"/>
      <c r="V48" s="3"/>
      <c r="W48" s="3"/>
      <c r="X48" s="3"/>
      <c r="Y48" s="3"/>
      <c r="Z48" s="3"/>
    </row>
    <row r="49" spans="1:26"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row>
    <row r="50" spans="1:26"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row>
    <row r="51" spans="1:26" ht="15.75" x14ac:dyDescent="0.25">
      <c r="A51" s="194" t="s">
        <v>31</v>
      </c>
      <c r="B51" s="194"/>
      <c r="C51" s="194"/>
      <c r="D51" s="194"/>
      <c r="E51" s="195" t="s">
        <v>372</v>
      </c>
      <c r="F51" s="196"/>
      <c r="G51" s="196"/>
      <c r="H51" s="196"/>
      <c r="I51" s="196"/>
      <c r="J51" s="196"/>
      <c r="K51" s="1"/>
      <c r="L51" s="1"/>
      <c r="M51" s="1"/>
      <c r="N51" s="1"/>
      <c r="O51" s="1"/>
      <c r="P51" s="1"/>
      <c r="Q51" s="1"/>
      <c r="R51" s="1"/>
      <c r="S51" s="1"/>
      <c r="T51" s="3"/>
      <c r="U51" s="3"/>
      <c r="V51" s="3"/>
      <c r="W51" s="3"/>
      <c r="X51" s="3"/>
      <c r="Y51" s="3"/>
      <c r="Z51" s="3"/>
    </row>
    <row r="52" spans="1:26"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row>
    <row r="53" spans="1:26" ht="15.75" x14ac:dyDescent="0.25">
      <c r="A53" s="197" t="s">
        <v>32</v>
      </c>
      <c r="B53" s="197"/>
      <c r="C53" s="197"/>
      <c r="D53" s="197"/>
      <c r="E53" s="195" t="s">
        <v>373</v>
      </c>
      <c r="F53" s="196"/>
      <c r="G53" s="196"/>
      <c r="H53" s="196"/>
      <c r="I53" s="196"/>
      <c r="J53" s="196"/>
      <c r="K53" s="1"/>
      <c r="L53" s="1"/>
      <c r="M53" s="1"/>
      <c r="N53" s="1"/>
      <c r="O53" s="1"/>
      <c r="P53" s="1"/>
      <c r="Q53" s="1"/>
      <c r="R53" s="1"/>
      <c r="S53" s="1"/>
      <c r="T53" s="3"/>
      <c r="U53" s="3"/>
      <c r="V53" s="3"/>
      <c r="W53" s="3"/>
      <c r="X53" s="3"/>
      <c r="Y53" s="3"/>
      <c r="Z53" s="3"/>
    </row>
    <row r="54" spans="1:26"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row>
    <row r="55" spans="1:26"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row>
    <row r="56" spans="1:26"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row>
    <row r="57" spans="1:26"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row>
    <row r="58" spans="1:26"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row>
    <row r="59" spans="1:26"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row>
    <row r="60" spans="1:26"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row>
    <row r="61" spans="1:26"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row>
    <row r="62" spans="1:26"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row>
    <row r="63" spans="1:26"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row>
    <row r="64" spans="1:26"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row>
    <row r="65" spans="1:26"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row>
    <row r="66" spans="1:26"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row>
    <row r="67" spans="1:26"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row>
    <row r="68" spans="1:26"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row>
    <row r="69" spans="1:26"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row>
    <row r="70" spans="1:26"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row>
    <row r="71" spans="1:26"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row>
    <row r="72" spans="1:26"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row>
    <row r="73" spans="1:26"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row>
    <row r="74" spans="1:26"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row>
    <row r="75" spans="1:26"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row>
    <row r="76" spans="1:26"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row>
    <row r="77" spans="1:26"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row>
    <row r="78" spans="1:26"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row>
    <row r="79" spans="1:26"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row>
    <row r="80" spans="1:26"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row>
    <row r="81" spans="1:26"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row>
    <row r="82" spans="1:26"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row>
    <row r="83" spans="1:26"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row>
    <row r="84" spans="1:26"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row>
    <row r="85" spans="1:26"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row>
    <row r="86" spans="1:26"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row>
    <row r="87" spans="1:26"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row>
    <row r="88" spans="1:26"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row>
    <row r="89" spans="1:26"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row>
    <row r="90" spans="1:26"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row>
    <row r="91" spans="1:26"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row>
    <row r="92" spans="1:26"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row>
    <row r="93" spans="1:26"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row>
    <row r="94" spans="1:26"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row>
    <row r="95" spans="1:26"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row>
    <row r="96" spans="1:26"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row>
    <row r="97" spans="1:26"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row>
    <row r="98" spans="1:26"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row>
    <row r="99" spans="1:26"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row>
    <row r="100" spans="1:26" ht="15.75" x14ac:dyDescent="0.2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row>
    <row r="101" spans="1:26"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row>
    <row r="102" spans="1:26"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row>
    <row r="103" spans="1:26"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row>
    <row r="104" spans="1:26"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row>
    <row r="105" spans="1:26"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row>
    <row r="106" spans="1:26"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row>
    <row r="107" spans="1:26"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row>
    <row r="108" spans="1:26"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row>
    <row r="109" spans="1:26"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row>
    <row r="110" spans="1:26"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row>
    <row r="111" spans="1:26"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row>
    <row r="112" spans="1:26"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row>
    <row r="113" spans="1:26"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row>
    <row r="114" spans="1:26"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row>
    <row r="115" spans="1:26"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row>
    <row r="116" spans="1:26"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row>
    <row r="117" spans="1:26"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row>
    <row r="118" spans="1:26"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row>
    <row r="119" spans="1:26"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row>
    <row r="120" spans="1:26"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row>
    <row r="121" spans="1:26"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row>
    <row r="122" spans="1:26"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row>
    <row r="123" spans="1:26"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row>
    <row r="124" spans="1:26"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row>
    <row r="125" spans="1:26"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row>
    <row r="126" spans="1:26"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row>
    <row r="127" spans="1:26"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row>
    <row r="128" spans="1:26"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row>
    <row r="129" spans="1:26"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row>
    <row r="130" spans="1:26"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row>
    <row r="131" spans="1:26"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row>
    <row r="132" spans="1:26"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row>
    <row r="133" spans="1:26"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row>
    <row r="134" spans="1:26"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row>
    <row r="135" spans="1:26"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row>
    <row r="136" spans="1:26"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row>
    <row r="137" spans="1:26"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row>
    <row r="138" spans="1:26"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row>
    <row r="139" spans="1:26"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row>
    <row r="140" spans="1:26"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row>
    <row r="141" spans="1:26"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row>
    <row r="142" spans="1:26"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row>
    <row r="143" spans="1:26"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row>
    <row r="144" spans="1:26"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row>
    <row r="145" spans="1:26"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row>
    <row r="146" spans="1:26"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row>
    <row r="147" spans="1:26"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row>
    <row r="148" spans="1:26"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row>
    <row r="149" spans="1:26"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row>
    <row r="150" spans="1:26"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row>
    <row r="151" spans="1:26"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row>
    <row r="152" spans="1:26"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row>
    <row r="153" spans="1:26"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row>
    <row r="154" spans="1:26"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row>
    <row r="155" spans="1:26"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row>
    <row r="156" spans="1:26"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row>
    <row r="157" spans="1:26"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row>
    <row r="158" spans="1:26"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row>
    <row r="159" spans="1:26"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row>
    <row r="160" spans="1:26"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row>
    <row r="161" spans="1:26"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row>
    <row r="162" spans="1:26"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row>
    <row r="163" spans="1:26"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row>
    <row r="164" spans="1:26"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row>
    <row r="165" spans="1:26"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row>
    <row r="166" spans="1:26"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row>
    <row r="167" spans="1:26"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row>
    <row r="168" spans="1:26"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row>
    <row r="169" spans="1:26"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row>
    <row r="170" spans="1:26"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row>
    <row r="171" spans="1:26"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row>
    <row r="172" spans="1:26"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row>
    <row r="173" spans="1:26"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row>
    <row r="174" spans="1:26"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row>
    <row r="175" spans="1:26"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row>
    <row r="176" spans="1:26"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row>
    <row r="177" spans="1:26"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row>
    <row r="178" spans="1:26"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row>
    <row r="179" spans="1:26"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row>
    <row r="180" spans="1:26"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row>
    <row r="181" spans="1:26"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row>
    <row r="182" spans="1:26"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row>
    <row r="183" spans="1:26"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row>
    <row r="184" spans="1:26"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row>
    <row r="185" spans="1:26"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row>
    <row r="186" spans="1:26"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row>
    <row r="187" spans="1:26"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row>
    <row r="188" spans="1:26"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row>
    <row r="189" spans="1:26"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row>
    <row r="190" spans="1:26"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row>
    <row r="191" spans="1:26"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row>
    <row r="192" spans="1:26"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row>
    <row r="193" spans="1:26"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row>
    <row r="194" spans="1:26"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row>
    <row r="195" spans="1:26"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row>
    <row r="196" spans="1:26"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row>
    <row r="197" spans="1:26"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row>
    <row r="198" spans="1:26"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row>
    <row r="199" spans="1:26"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row>
    <row r="200" spans="1:26"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row>
    <row r="201" spans="1:26"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row>
    <row r="202" spans="1:26"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row>
    <row r="203" spans="1:26"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row>
    <row r="204" spans="1:26"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row>
    <row r="205" spans="1:26"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row>
    <row r="206" spans="1:26"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row>
    <row r="207" spans="1:26"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row>
    <row r="208" spans="1:26"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row>
    <row r="209" spans="1:26"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row>
    <row r="210" spans="1:26"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row>
    <row r="211" spans="1:26"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row>
    <row r="212" spans="1:26"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row>
    <row r="213" spans="1:26"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row>
    <row r="214" spans="1:26"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row>
    <row r="215" spans="1:26"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row>
    <row r="216" spans="1:26"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row>
    <row r="217" spans="1:26"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row>
    <row r="218" spans="1:26"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row>
    <row r="219" spans="1:26"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row>
    <row r="220" spans="1:26"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row>
    <row r="221" spans="1:26"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row>
    <row r="222" spans="1:26"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row>
    <row r="223" spans="1:26"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row>
    <row r="224" spans="1:26"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row>
    <row r="225" spans="1:26"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row>
    <row r="226" spans="1:26"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row>
    <row r="227" spans="1:26"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row>
    <row r="228" spans="1:26"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row>
    <row r="229" spans="1:26"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row>
    <row r="230" spans="1:26"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row>
    <row r="231" spans="1:26"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row>
    <row r="232" spans="1:26"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row>
    <row r="233" spans="1:26"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row>
    <row r="234" spans="1:26"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row>
    <row r="235" spans="1:26"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row>
    <row r="236" spans="1:26"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row>
    <row r="237" spans="1:26"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row>
    <row r="238" spans="1:26"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row>
    <row r="239" spans="1:26"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row>
    <row r="240" spans="1:26"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row>
    <row r="241" spans="1:26"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row>
    <row r="242" spans="1:26"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row>
    <row r="243" spans="1:26"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row>
    <row r="244" spans="1:26"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row>
    <row r="245" spans="1:26"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row>
    <row r="246" spans="1:26"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row>
    <row r="247" spans="1:26"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row>
    <row r="248" spans="1:26"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row>
    <row r="249" spans="1:26"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row>
    <row r="250" spans="1:26"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row>
    <row r="251" spans="1:26"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row>
    <row r="252" spans="1:26"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row>
    <row r="253" spans="1:26"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row>
    <row r="254" spans="1:26"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row>
    <row r="255" spans="1:26"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row>
    <row r="256" spans="1:26"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row>
    <row r="257" spans="1:26"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row>
    <row r="258" spans="1:26"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row>
    <row r="259" spans="1:26"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row>
    <row r="260" spans="1:26"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row>
    <row r="261" spans="1:26"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row>
    <row r="262" spans="1:26"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row>
    <row r="263" spans="1:26"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row>
    <row r="264" spans="1:26"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row>
    <row r="265" spans="1:26"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row>
    <row r="266" spans="1:26"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row>
    <row r="267" spans="1:26"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row>
    <row r="268" spans="1:26"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row>
    <row r="269" spans="1:26"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row>
    <row r="270" spans="1:26"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row>
    <row r="271" spans="1:26"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row>
    <row r="272" spans="1:26"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row>
    <row r="273" spans="1:26"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row>
    <row r="274" spans="1:26"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row>
    <row r="275" spans="1:26"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row>
    <row r="276" spans="1:26"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row>
    <row r="277" spans="1:26"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row>
    <row r="278" spans="1:26"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row>
    <row r="279" spans="1:26"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row>
    <row r="280" spans="1:26"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row>
    <row r="281" spans="1:26"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row>
    <row r="282" spans="1:26"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row>
    <row r="283" spans="1:26"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row>
    <row r="284" spans="1:26"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row>
    <row r="285" spans="1:26"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row>
    <row r="286" spans="1:26"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row>
    <row r="287" spans="1:26"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row>
    <row r="288" spans="1:26"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row>
    <row r="289" spans="1:26"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row>
    <row r="290" spans="1:26"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row>
    <row r="291" spans="1:26"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row>
    <row r="292" spans="1:26"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row>
    <row r="293" spans="1:26"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row>
    <row r="294" spans="1:26"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row>
    <row r="295" spans="1:26"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row>
    <row r="296" spans="1:26"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row>
    <row r="297" spans="1:26"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row>
    <row r="298" spans="1:26"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row>
    <row r="299" spans="1:26"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row>
    <row r="300" spans="1:26"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47"/>
  <sheetViews>
    <sheetView topLeftCell="A28" workbookViewId="0">
      <selection activeCell="P52" sqref="P52"/>
    </sheetView>
  </sheetViews>
  <sheetFormatPr defaultColWidth="9.140625" defaultRowHeight="15.75" x14ac:dyDescent="0.25"/>
  <cols>
    <col min="1" max="1" width="2.140625" style="13" bestFit="1" customWidth="1"/>
    <col min="2" max="16384" width="9.140625" style="13"/>
  </cols>
  <sheetData>
    <row r="1" spans="1:15" ht="18.75" customHeight="1" x14ac:dyDescent="0.25">
      <c r="A1" s="233" t="s">
        <v>94</v>
      </c>
      <c r="B1" s="233"/>
      <c r="C1" s="233"/>
      <c r="D1" s="233"/>
      <c r="E1" s="233"/>
      <c r="F1" s="233"/>
      <c r="G1" s="233"/>
      <c r="H1" s="233"/>
      <c r="I1" s="233"/>
      <c r="J1" s="233"/>
      <c r="K1" s="233"/>
      <c r="L1" s="233"/>
      <c r="M1" s="233"/>
      <c r="N1" s="233"/>
      <c r="O1" s="233"/>
    </row>
    <row r="2" spans="1:15" ht="18.75" customHeight="1" x14ac:dyDescent="0.25">
      <c r="A2" s="233"/>
      <c r="B2" s="233"/>
      <c r="C2" s="233"/>
      <c r="D2" s="233"/>
      <c r="E2" s="233"/>
      <c r="F2" s="233"/>
      <c r="G2" s="233"/>
      <c r="H2" s="233"/>
      <c r="I2" s="233"/>
      <c r="J2" s="233"/>
      <c r="K2" s="233"/>
      <c r="L2" s="233"/>
      <c r="M2" s="233"/>
      <c r="N2" s="233"/>
      <c r="O2" s="233"/>
    </row>
    <row r="3" spans="1:15" x14ac:dyDescent="0.25">
      <c r="A3" s="23" t="s">
        <v>47</v>
      </c>
      <c r="B3" s="175" t="s">
        <v>44</v>
      </c>
      <c r="C3" s="175"/>
      <c r="D3" s="175"/>
      <c r="E3" s="175"/>
      <c r="F3" s="175"/>
      <c r="G3" s="175"/>
      <c r="H3" s="175"/>
      <c r="I3" s="175"/>
      <c r="J3" s="175"/>
      <c r="K3" s="175"/>
      <c r="L3" s="175"/>
      <c r="M3" s="175"/>
      <c r="N3" s="175"/>
      <c r="O3" s="175"/>
    </row>
    <row r="4" spans="1:15" x14ac:dyDescent="0.25">
      <c r="A4" s="23"/>
      <c r="B4" s="175"/>
      <c r="C4" s="175"/>
      <c r="D4" s="175"/>
      <c r="E4" s="175"/>
      <c r="F4" s="175"/>
      <c r="G4" s="175"/>
      <c r="H4" s="175"/>
      <c r="I4" s="175"/>
      <c r="J4" s="175"/>
      <c r="K4" s="175"/>
      <c r="L4" s="175"/>
      <c r="M4" s="175"/>
      <c r="N4" s="175"/>
      <c r="O4" s="175"/>
    </row>
    <row r="5" spans="1:15" x14ac:dyDescent="0.25">
      <c r="A5" s="23"/>
      <c r="B5" s="175"/>
      <c r="C5" s="175"/>
      <c r="D5" s="175"/>
      <c r="E5" s="175"/>
      <c r="F5" s="175"/>
      <c r="G5" s="175"/>
      <c r="H5" s="175"/>
      <c r="I5" s="175"/>
      <c r="J5" s="175"/>
      <c r="K5" s="175"/>
      <c r="L5" s="175"/>
      <c r="M5" s="175"/>
      <c r="N5" s="175"/>
      <c r="O5" s="175"/>
    </row>
    <row r="6" spans="1:15" x14ac:dyDescent="0.25">
      <c r="A6" s="23"/>
      <c r="B6" s="175"/>
      <c r="C6" s="175"/>
      <c r="D6" s="175"/>
      <c r="E6" s="175"/>
      <c r="F6" s="175"/>
      <c r="G6" s="175"/>
      <c r="H6" s="175"/>
      <c r="I6" s="175"/>
      <c r="J6" s="175"/>
      <c r="K6" s="175"/>
      <c r="L6" s="175"/>
      <c r="M6" s="175"/>
      <c r="N6" s="175"/>
      <c r="O6" s="175"/>
    </row>
    <row r="7" spans="1:15" x14ac:dyDescent="0.25">
      <c r="A7" s="23"/>
      <c r="B7" s="175"/>
      <c r="C7" s="175"/>
      <c r="D7" s="175"/>
      <c r="E7" s="175"/>
      <c r="F7" s="175"/>
      <c r="G7" s="175"/>
      <c r="H7" s="175"/>
      <c r="I7" s="175"/>
      <c r="J7" s="175"/>
      <c r="K7" s="175"/>
      <c r="L7" s="175"/>
      <c r="M7" s="175"/>
      <c r="N7" s="175"/>
      <c r="O7" s="175"/>
    </row>
    <row r="8" spans="1:15" x14ac:dyDescent="0.25">
      <c r="A8" s="23"/>
      <c r="B8" s="175"/>
      <c r="C8" s="175"/>
      <c r="D8" s="175"/>
      <c r="E8" s="175"/>
      <c r="F8" s="175"/>
      <c r="G8" s="175"/>
      <c r="H8" s="175"/>
      <c r="I8" s="175"/>
      <c r="J8" s="175"/>
      <c r="K8" s="175"/>
      <c r="L8" s="175"/>
      <c r="M8" s="175"/>
      <c r="N8" s="175"/>
      <c r="O8" s="175"/>
    </row>
    <row r="9" spans="1:15" x14ac:dyDescent="0.25">
      <c r="A9" s="23"/>
      <c r="B9" s="175"/>
      <c r="C9" s="175"/>
      <c r="D9" s="175"/>
      <c r="E9" s="175"/>
      <c r="F9" s="175"/>
      <c r="G9" s="175"/>
      <c r="H9" s="175"/>
      <c r="I9" s="175"/>
      <c r="J9" s="175"/>
      <c r="K9" s="175"/>
      <c r="L9" s="175"/>
      <c r="M9" s="175"/>
      <c r="N9" s="175"/>
      <c r="O9" s="175"/>
    </row>
    <row r="10" spans="1:15" x14ac:dyDescent="0.25">
      <c r="A10" s="23"/>
      <c r="B10" s="175"/>
      <c r="C10" s="175"/>
      <c r="D10" s="175"/>
      <c r="E10" s="175"/>
      <c r="F10" s="175"/>
      <c r="G10" s="175"/>
      <c r="H10" s="175"/>
      <c r="I10" s="175"/>
      <c r="J10" s="175"/>
      <c r="K10" s="175"/>
      <c r="L10" s="175"/>
      <c r="M10" s="175"/>
      <c r="N10" s="175"/>
      <c r="O10" s="175"/>
    </row>
    <row r="11" spans="1:15" x14ac:dyDescent="0.25">
      <c r="A11" s="23" t="s">
        <v>50</v>
      </c>
      <c r="B11" s="175" t="s">
        <v>45</v>
      </c>
      <c r="C11" s="175"/>
      <c r="D11" s="175"/>
      <c r="E11" s="175"/>
      <c r="F11" s="175"/>
      <c r="G11" s="175"/>
      <c r="H11" s="175"/>
      <c r="I11" s="175"/>
      <c r="J11" s="175"/>
      <c r="K11" s="175"/>
      <c r="L11" s="175"/>
      <c r="M11" s="175"/>
      <c r="N11" s="175"/>
      <c r="O11" s="175"/>
    </row>
    <row r="12" spans="1:15" x14ac:dyDescent="0.25">
      <c r="A12" s="23"/>
      <c r="B12" s="175"/>
      <c r="C12" s="175"/>
      <c r="D12" s="175"/>
      <c r="E12" s="175"/>
      <c r="F12" s="175"/>
      <c r="G12" s="175"/>
      <c r="H12" s="175"/>
      <c r="I12" s="175"/>
      <c r="J12" s="175"/>
      <c r="K12" s="175"/>
      <c r="L12" s="175"/>
      <c r="M12" s="175"/>
      <c r="N12" s="175"/>
      <c r="O12" s="175"/>
    </row>
    <row r="13" spans="1:15" x14ac:dyDescent="0.25">
      <c r="A13" s="23"/>
      <c r="B13" s="175"/>
      <c r="C13" s="175"/>
      <c r="D13" s="175"/>
      <c r="E13" s="175"/>
      <c r="F13" s="175"/>
      <c r="G13" s="175"/>
      <c r="H13" s="175"/>
      <c r="I13" s="175"/>
      <c r="J13" s="175"/>
      <c r="K13" s="175"/>
      <c r="L13" s="175"/>
      <c r="M13" s="175"/>
      <c r="N13" s="175"/>
      <c r="O13" s="175"/>
    </row>
    <row r="14" spans="1:15" x14ac:dyDescent="0.25">
      <c r="A14" s="23" t="s">
        <v>51</v>
      </c>
      <c r="B14" s="175" t="s">
        <v>46</v>
      </c>
      <c r="C14" s="175"/>
      <c r="D14" s="175"/>
      <c r="E14" s="175"/>
      <c r="F14" s="175"/>
      <c r="G14" s="175"/>
      <c r="H14" s="175"/>
      <c r="I14" s="175"/>
      <c r="J14" s="175"/>
      <c r="K14" s="175"/>
      <c r="L14" s="175"/>
      <c r="M14" s="175"/>
      <c r="N14" s="175"/>
      <c r="O14" s="175"/>
    </row>
    <row r="15" spans="1:15" x14ac:dyDescent="0.25">
      <c r="A15" s="23"/>
      <c r="B15" s="175"/>
      <c r="C15" s="175"/>
      <c r="D15" s="175"/>
      <c r="E15" s="175"/>
      <c r="F15" s="175"/>
      <c r="G15" s="175"/>
      <c r="H15" s="175"/>
      <c r="I15" s="175"/>
      <c r="J15" s="175"/>
      <c r="K15" s="175"/>
      <c r="L15" s="175"/>
      <c r="M15" s="175"/>
      <c r="N15" s="175"/>
      <c r="O15" s="175"/>
    </row>
    <row r="16" spans="1:15" x14ac:dyDescent="0.25">
      <c r="A16" s="23"/>
      <c r="B16" s="175"/>
      <c r="C16" s="175"/>
      <c r="D16" s="175"/>
      <c r="E16" s="175"/>
      <c r="F16" s="175"/>
      <c r="G16" s="175"/>
      <c r="H16" s="175"/>
      <c r="I16" s="175"/>
      <c r="J16" s="175"/>
      <c r="K16" s="175"/>
      <c r="L16" s="175"/>
      <c r="M16" s="175"/>
      <c r="N16" s="175"/>
      <c r="O16" s="175"/>
    </row>
    <row r="17" spans="1:15" ht="15.75" customHeight="1" x14ac:dyDescent="0.25">
      <c r="A17" s="23" t="s">
        <v>52</v>
      </c>
      <c r="B17" s="175" t="s">
        <v>138</v>
      </c>
      <c r="C17" s="175"/>
      <c r="D17" s="175"/>
      <c r="E17" s="175"/>
      <c r="F17" s="175"/>
      <c r="G17" s="175"/>
      <c r="H17" s="175"/>
      <c r="I17" s="175"/>
      <c r="J17" s="175"/>
      <c r="K17" s="175"/>
      <c r="L17" s="175"/>
      <c r="M17" s="175"/>
      <c r="N17" s="175"/>
      <c r="O17" s="175"/>
    </row>
    <row r="18" spans="1:15" x14ac:dyDescent="0.25">
      <c r="A18" s="23"/>
      <c r="B18" s="175"/>
      <c r="C18" s="175"/>
      <c r="D18" s="175"/>
      <c r="E18" s="175"/>
      <c r="F18" s="175"/>
      <c r="G18" s="175"/>
      <c r="H18" s="175"/>
      <c r="I18" s="175"/>
      <c r="J18" s="175"/>
      <c r="K18" s="175"/>
      <c r="L18" s="175"/>
      <c r="M18" s="175"/>
      <c r="N18" s="175"/>
      <c r="O18" s="175"/>
    </row>
    <row r="19" spans="1:15" x14ac:dyDescent="0.25">
      <c r="A19" s="23"/>
      <c r="B19" s="175"/>
      <c r="C19" s="175"/>
      <c r="D19" s="175"/>
      <c r="E19" s="175"/>
      <c r="F19" s="175"/>
      <c r="G19" s="175"/>
      <c r="H19" s="175"/>
      <c r="I19" s="175"/>
      <c r="J19" s="175"/>
      <c r="K19" s="175"/>
      <c r="L19" s="175"/>
      <c r="M19" s="175"/>
      <c r="N19" s="175"/>
      <c r="O19" s="175"/>
    </row>
    <row r="20" spans="1:15" x14ac:dyDescent="0.25">
      <c r="A20" s="23"/>
      <c r="B20" s="175"/>
      <c r="C20" s="175"/>
      <c r="D20" s="175"/>
      <c r="E20" s="175"/>
      <c r="F20" s="175"/>
      <c r="G20" s="175"/>
      <c r="H20" s="175"/>
      <c r="I20" s="175"/>
      <c r="J20" s="175"/>
      <c r="K20" s="175"/>
      <c r="L20" s="175"/>
      <c r="M20" s="175"/>
      <c r="N20" s="175"/>
      <c r="O20" s="175"/>
    </row>
    <row r="21" spans="1:15" x14ac:dyDescent="0.25">
      <c r="A21" s="23"/>
      <c r="B21" s="175"/>
      <c r="C21" s="175"/>
      <c r="D21" s="175"/>
      <c r="E21" s="175"/>
      <c r="F21" s="175"/>
      <c r="G21" s="175"/>
      <c r="H21" s="175"/>
      <c r="I21" s="175"/>
      <c r="J21" s="175"/>
      <c r="K21" s="175"/>
      <c r="L21" s="175"/>
      <c r="M21" s="175"/>
      <c r="N21" s="175"/>
      <c r="O21" s="175"/>
    </row>
    <row r="22" spans="1:15" x14ac:dyDescent="0.25">
      <c r="A22" s="23"/>
      <c r="B22" s="175"/>
      <c r="C22" s="175"/>
      <c r="D22" s="175"/>
      <c r="E22" s="175"/>
      <c r="F22" s="175"/>
      <c r="G22" s="175"/>
      <c r="H22" s="175"/>
      <c r="I22" s="175"/>
      <c r="J22" s="175"/>
      <c r="K22" s="175"/>
      <c r="L22" s="175"/>
      <c r="M22" s="175"/>
      <c r="N22" s="175"/>
      <c r="O22" s="175"/>
    </row>
    <row r="23" spans="1:15" x14ac:dyDescent="0.25">
      <c r="A23" s="23"/>
      <c r="B23" s="175"/>
      <c r="C23" s="175"/>
      <c r="D23" s="175"/>
      <c r="E23" s="175"/>
      <c r="F23" s="175"/>
      <c r="G23" s="175"/>
      <c r="H23" s="175"/>
      <c r="I23" s="175"/>
      <c r="J23" s="175"/>
      <c r="K23" s="175"/>
      <c r="L23" s="175"/>
      <c r="M23" s="175"/>
      <c r="N23" s="175"/>
      <c r="O23" s="175"/>
    </row>
    <row r="24" spans="1:15" x14ac:dyDescent="0.25">
      <c r="A24" s="23"/>
      <c r="B24" s="175"/>
      <c r="C24" s="175"/>
      <c r="D24" s="175"/>
      <c r="E24" s="175"/>
      <c r="F24" s="175"/>
      <c r="G24" s="175"/>
      <c r="H24" s="175"/>
      <c r="I24" s="175"/>
      <c r="J24" s="175"/>
      <c r="K24" s="175"/>
      <c r="L24" s="175"/>
      <c r="M24" s="175"/>
      <c r="N24" s="175"/>
      <c r="O24" s="175"/>
    </row>
    <row r="25" spans="1:15" ht="15.75" customHeight="1" x14ac:dyDescent="0.25">
      <c r="A25" s="23" t="s">
        <v>53</v>
      </c>
      <c r="B25" s="175" t="s">
        <v>137</v>
      </c>
      <c r="C25" s="175"/>
      <c r="D25" s="175"/>
      <c r="E25" s="175"/>
      <c r="F25" s="175"/>
      <c r="G25" s="175"/>
      <c r="H25" s="175"/>
      <c r="I25" s="175"/>
      <c r="J25" s="175"/>
      <c r="K25" s="175"/>
      <c r="L25" s="175"/>
      <c r="M25" s="175"/>
      <c r="N25" s="175"/>
      <c r="O25" s="175"/>
    </row>
    <row r="26" spans="1:15" x14ac:dyDescent="0.25">
      <c r="A26" s="23"/>
      <c r="B26" s="175"/>
      <c r="C26" s="175"/>
      <c r="D26" s="175"/>
      <c r="E26" s="175"/>
      <c r="F26" s="175"/>
      <c r="G26" s="175"/>
      <c r="H26" s="175"/>
      <c r="I26" s="175"/>
      <c r="J26" s="175"/>
      <c r="K26" s="175"/>
      <c r="L26" s="175"/>
      <c r="M26" s="175"/>
      <c r="N26" s="175"/>
      <c r="O26" s="175"/>
    </row>
    <row r="27" spans="1:15" x14ac:dyDescent="0.25">
      <c r="A27" s="23"/>
      <c r="B27" s="175"/>
      <c r="C27" s="175"/>
      <c r="D27" s="175"/>
      <c r="E27" s="175"/>
      <c r="F27" s="175"/>
      <c r="G27" s="175"/>
      <c r="H27" s="175"/>
      <c r="I27" s="175"/>
      <c r="J27" s="175"/>
      <c r="K27" s="175"/>
      <c r="L27" s="175"/>
      <c r="M27" s="175"/>
      <c r="N27" s="175"/>
      <c r="O27" s="175"/>
    </row>
    <row r="28" spans="1:15" x14ac:dyDescent="0.25">
      <c r="A28" s="23"/>
      <c r="B28" s="175"/>
      <c r="C28" s="175"/>
      <c r="D28" s="175"/>
      <c r="E28" s="175"/>
      <c r="F28" s="175"/>
      <c r="G28" s="175"/>
      <c r="H28" s="175"/>
      <c r="I28" s="175"/>
      <c r="J28" s="175"/>
      <c r="K28" s="175"/>
      <c r="L28" s="175"/>
      <c r="M28" s="175"/>
      <c r="N28" s="175"/>
      <c r="O28" s="175"/>
    </row>
    <row r="29" spans="1:15" x14ac:dyDescent="0.25">
      <c r="A29" s="23"/>
      <c r="B29" s="175"/>
      <c r="C29" s="175"/>
      <c r="D29" s="175"/>
      <c r="E29" s="175"/>
      <c r="F29" s="175"/>
      <c r="G29" s="175"/>
      <c r="H29" s="175"/>
      <c r="I29" s="175"/>
      <c r="J29" s="175"/>
      <c r="K29" s="175"/>
      <c r="L29" s="175"/>
      <c r="M29" s="175"/>
      <c r="N29" s="175"/>
      <c r="O29" s="175"/>
    </row>
    <row r="30" spans="1:15" x14ac:dyDescent="0.25">
      <c r="A30" s="23" t="s">
        <v>54</v>
      </c>
      <c r="B30" s="175" t="s">
        <v>57</v>
      </c>
      <c r="C30" s="175"/>
      <c r="D30" s="175"/>
      <c r="E30" s="175"/>
      <c r="F30" s="175"/>
      <c r="G30" s="175"/>
      <c r="H30" s="175"/>
      <c r="I30" s="175"/>
      <c r="J30" s="175"/>
      <c r="K30" s="175"/>
      <c r="L30" s="175"/>
      <c r="M30" s="175"/>
      <c r="N30" s="175"/>
      <c r="O30" s="175"/>
    </row>
    <row r="31" spans="1:15" x14ac:dyDescent="0.25">
      <c r="A31" s="23"/>
      <c r="B31" s="232" t="s">
        <v>93</v>
      </c>
      <c r="C31" s="232"/>
      <c r="D31" s="232"/>
      <c r="E31" s="232"/>
      <c r="F31" s="232"/>
      <c r="G31" s="232"/>
      <c r="H31" s="232"/>
      <c r="I31" s="232"/>
      <c r="J31" s="232"/>
      <c r="K31" s="232"/>
      <c r="L31" s="232"/>
      <c r="M31" s="232"/>
      <c r="N31" s="232"/>
      <c r="O31" s="232"/>
    </row>
    <row r="32" spans="1:15" x14ac:dyDescent="0.25">
      <c r="A32" s="23"/>
      <c r="B32" s="175" t="s">
        <v>139</v>
      </c>
      <c r="C32" s="175"/>
      <c r="D32" s="175"/>
      <c r="E32" s="175"/>
      <c r="F32" s="175"/>
      <c r="G32" s="175"/>
      <c r="H32" s="175"/>
      <c r="I32" s="175"/>
      <c r="J32" s="175"/>
      <c r="K32" s="175"/>
      <c r="L32" s="175"/>
      <c r="M32" s="175"/>
      <c r="N32" s="175"/>
      <c r="O32" s="175"/>
    </row>
    <row r="33" spans="1:15" x14ac:dyDescent="0.25">
      <c r="A33" s="23"/>
      <c r="B33" s="175"/>
      <c r="C33" s="175"/>
      <c r="D33" s="175"/>
      <c r="E33" s="175"/>
      <c r="F33" s="175"/>
      <c r="G33" s="175"/>
      <c r="H33" s="175"/>
      <c r="I33" s="175"/>
      <c r="J33" s="175"/>
      <c r="K33" s="175"/>
      <c r="L33" s="175"/>
      <c r="M33" s="175"/>
      <c r="N33" s="175"/>
      <c r="O33" s="175"/>
    </row>
    <row r="34" spans="1:15" x14ac:dyDescent="0.25">
      <c r="A34" s="23"/>
      <c r="B34" s="175"/>
      <c r="C34" s="175"/>
      <c r="D34" s="175"/>
      <c r="E34" s="175"/>
      <c r="F34" s="175"/>
      <c r="G34" s="175"/>
      <c r="H34" s="175"/>
      <c r="I34" s="175"/>
      <c r="J34" s="175"/>
      <c r="K34" s="175"/>
      <c r="L34" s="175"/>
      <c r="M34" s="175"/>
      <c r="N34" s="175"/>
      <c r="O34" s="175"/>
    </row>
    <row r="35" spans="1:15" x14ac:dyDescent="0.25">
      <c r="A35" s="23" t="s">
        <v>55</v>
      </c>
      <c r="B35" s="175" t="s">
        <v>58</v>
      </c>
      <c r="C35" s="175"/>
      <c r="D35" s="175"/>
      <c r="E35" s="175"/>
      <c r="F35" s="175"/>
      <c r="G35" s="175"/>
      <c r="H35" s="175"/>
      <c r="I35" s="175"/>
      <c r="J35" s="175"/>
      <c r="K35" s="175"/>
      <c r="L35" s="175"/>
      <c r="M35" s="175"/>
      <c r="N35" s="175"/>
      <c r="O35" s="175"/>
    </row>
    <row r="36" spans="1:15" x14ac:dyDescent="0.25">
      <c r="A36" s="23"/>
      <c r="B36" s="175" t="s">
        <v>59</v>
      </c>
      <c r="C36" s="175"/>
      <c r="D36" s="175"/>
      <c r="E36" s="175"/>
      <c r="F36" s="175"/>
      <c r="G36" s="175"/>
      <c r="H36" s="175"/>
      <c r="I36" s="175"/>
      <c r="J36" s="175"/>
      <c r="K36" s="175"/>
      <c r="L36" s="175"/>
      <c r="M36" s="175"/>
      <c r="N36" s="175"/>
      <c r="O36" s="175"/>
    </row>
    <row r="37" spans="1:15" x14ac:dyDescent="0.25">
      <c r="A37" s="23"/>
      <c r="B37" s="175" t="s">
        <v>60</v>
      </c>
      <c r="C37" s="175"/>
      <c r="D37" s="175"/>
      <c r="E37" s="175"/>
      <c r="F37" s="175"/>
      <c r="G37" s="175"/>
      <c r="H37" s="175"/>
      <c r="I37" s="175"/>
      <c r="J37" s="175"/>
      <c r="K37" s="175"/>
      <c r="L37" s="175"/>
      <c r="M37" s="175"/>
      <c r="N37" s="175"/>
      <c r="O37" s="175"/>
    </row>
    <row r="38" spans="1:15" x14ac:dyDescent="0.25">
      <c r="A38" s="23"/>
      <c r="B38" s="175" t="s">
        <v>76</v>
      </c>
      <c r="C38" s="175"/>
      <c r="D38" s="175"/>
      <c r="E38" s="175"/>
      <c r="F38" s="175"/>
      <c r="G38" s="175"/>
      <c r="H38" s="175"/>
      <c r="I38" s="175"/>
      <c r="J38" s="175"/>
      <c r="K38" s="175"/>
      <c r="L38" s="175"/>
      <c r="M38" s="175"/>
      <c r="N38" s="175"/>
      <c r="O38" s="175"/>
    </row>
    <row r="39" spans="1:15" x14ac:dyDescent="0.25">
      <c r="A39" s="23"/>
      <c r="B39" s="175"/>
      <c r="C39" s="175"/>
      <c r="D39" s="175"/>
      <c r="E39" s="175"/>
      <c r="F39" s="175"/>
      <c r="G39" s="175"/>
      <c r="H39" s="175"/>
      <c r="I39" s="175"/>
      <c r="J39" s="175"/>
      <c r="K39" s="175"/>
      <c r="L39" s="175"/>
      <c r="M39" s="175"/>
      <c r="N39" s="175"/>
      <c r="O39" s="175"/>
    </row>
    <row r="40" spans="1:15" x14ac:dyDescent="0.25">
      <c r="A40" s="23"/>
      <c r="B40" s="175"/>
      <c r="C40" s="175"/>
      <c r="D40" s="175"/>
      <c r="E40" s="175"/>
      <c r="F40" s="175"/>
      <c r="G40" s="175"/>
      <c r="H40" s="175"/>
      <c r="I40" s="175"/>
      <c r="J40" s="175"/>
      <c r="K40" s="175"/>
      <c r="L40" s="175"/>
      <c r="M40" s="175"/>
      <c r="N40" s="175"/>
      <c r="O40" s="175"/>
    </row>
    <row r="41" spans="1:15" x14ac:dyDescent="0.25">
      <c r="A41" s="23"/>
      <c r="B41" s="175" t="s">
        <v>134</v>
      </c>
      <c r="C41" s="175"/>
      <c r="D41" s="175"/>
      <c r="E41" s="175"/>
      <c r="F41" s="175"/>
      <c r="G41" s="175"/>
      <c r="H41" s="175"/>
      <c r="I41" s="175"/>
      <c r="J41" s="175"/>
      <c r="K41" s="175"/>
      <c r="L41" s="175"/>
      <c r="M41" s="175"/>
      <c r="N41" s="175"/>
      <c r="O41" s="175"/>
    </row>
    <row r="42" spans="1:15" x14ac:dyDescent="0.25">
      <c r="A42" s="23"/>
      <c r="B42" s="175"/>
      <c r="C42" s="175"/>
      <c r="D42" s="175"/>
      <c r="E42" s="175"/>
      <c r="F42" s="175"/>
      <c r="G42" s="175"/>
      <c r="H42" s="175"/>
      <c r="I42" s="175"/>
      <c r="J42" s="175"/>
      <c r="K42" s="175"/>
      <c r="L42" s="175"/>
      <c r="M42" s="175"/>
      <c r="N42" s="175"/>
      <c r="O42" s="175"/>
    </row>
    <row r="43" spans="1:15" x14ac:dyDescent="0.25">
      <c r="A43" s="60" t="s">
        <v>56</v>
      </c>
      <c r="B43" s="231" t="s">
        <v>140</v>
      </c>
      <c r="C43" s="231"/>
      <c r="D43" s="231"/>
      <c r="E43" s="231"/>
      <c r="F43" s="231"/>
      <c r="G43" s="231"/>
      <c r="H43" s="231"/>
      <c r="I43" s="231"/>
      <c r="J43" s="231"/>
      <c r="K43" s="231"/>
      <c r="L43" s="231"/>
      <c r="M43" s="231"/>
      <c r="N43" s="231"/>
      <c r="O43" s="231"/>
    </row>
    <row r="44" spans="1:15" x14ac:dyDescent="0.25">
      <c r="A44" s="60"/>
      <c r="B44" s="175" t="s">
        <v>179</v>
      </c>
      <c r="C44" s="175"/>
      <c r="D44" s="175"/>
      <c r="E44" s="175"/>
      <c r="F44" s="175"/>
      <c r="G44" s="175"/>
      <c r="H44" s="175"/>
      <c r="I44" s="175"/>
      <c r="J44" s="175"/>
      <c r="K44" s="175"/>
      <c r="L44" s="175"/>
      <c r="M44" s="175"/>
      <c r="N44" s="175"/>
      <c r="O44" s="175"/>
    </row>
    <row r="45" spans="1:15" x14ac:dyDescent="0.25">
      <c r="A45" s="60"/>
      <c r="B45" s="175" t="s">
        <v>196</v>
      </c>
      <c r="C45" s="175"/>
      <c r="D45" s="175"/>
      <c r="E45" s="175"/>
      <c r="F45" s="175"/>
      <c r="G45" s="175"/>
      <c r="H45" s="175"/>
      <c r="I45" s="175"/>
      <c r="J45" s="175"/>
      <c r="K45" s="175"/>
      <c r="L45" s="175"/>
      <c r="M45" s="175"/>
      <c r="N45" s="175"/>
      <c r="O45" s="175"/>
    </row>
    <row r="46" spans="1:15" x14ac:dyDescent="0.25">
      <c r="A46" s="60"/>
      <c r="B46" s="175" t="s">
        <v>172</v>
      </c>
      <c r="C46" s="175"/>
      <c r="D46" s="175"/>
      <c r="E46" s="175"/>
      <c r="F46" s="175"/>
      <c r="G46" s="175"/>
      <c r="H46" s="175"/>
      <c r="I46" s="175"/>
      <c r="J46" s="175"/>
      <c r="K46" s="175"/>
      <c r="L46" s="175"/>
      <c r="M46" s="175"/>
      <c r="N46" s="175"/>
      <c r="O46" s="175"/>
    </row>
    <row r="47" spans="1:15" x14ac:dyDescent="0.25">
      <c r="B47" s="13" t="s">
        <v>175</v>
      </c>
    </row>
  </sheetData>
  <mergeCells count="18">
    <mergeCell ref="A1:O2"/>
    <mergeCell ref="B41:O42"/>
    <mergeCell ref="B3:O10"/>
    <mergeCell ref="B11:O13"/>
    <mergeCell ref="B14:O16"/>
    <mergeCell ref="B17:O24"/>
    <mergeCell ref="B43:O43"/>
    <mergeCell ref="B46:O46"/>
    <mergeCell ref="B44:O44"/>
    <mergeCell ref="B45:O45"/>
    <mergeCell ref="B25:O29"/>
    <mergeCell ref="B32:O34"/>
    <mergeCell ref="B38:O40"/>
    <mergeCell ref="B30:O30"/>
    <mergeCell ref="B31:O31"/>
    <mergeCell ref="B35:O35"/>
    <mergeCell ref="B36:O36"/>
    <mergeCell ref="B37:O3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77"/>
  <sheetViews>
    <sheetView topLeftCell="A73" zoomScale="108" zoomScaleNormal="145" workbookViewId="0">
      <selection activeCell="E41" sqref="E41"/>
    </sheetView>
  </sheetViews>
  <sheetFormatPr defaultColWidth="9.140625" defaultRowHeight="15.75" x14ac:dyDescent="0.25"/>
  <cols>
    <col min="1" max="1" width="10" style="13" customWidth="1"/>
    <col min="2" max="2" width="49" style="13" customWidth="1"/>
    <col min="3" max="3" width="56.42578125" style="13" customWidth="1"/>
    <col min="4" max="4" width="47.28515625" style="13" customWidth="1"/>
    <col min="5" max="16384" width="9.140625" style="13"/>
  </cols>
  <sheetData>
    <row r="1" spans="1:4" x14ac:dyDescent="0.25">
      <c r="B1" s="24"/>
    </row>
    <row r="2" spans="1:4" x14ac:dyDescent="0.25">
      <c r="A2" s="20" t="str">
        <f>'Pasiūlymo forma'!B30</f>
        <v>Rentgeno medicinos prietaisas (C lankas)</v>
      </c>
      <c r="B2" s="18"/>
      <c r="C2" s="18"/>
    </row>
    <row r="3" spans="1:4" x14ac:dyDescent="0.25">
      <c r="A3" s="15"/>
      <c r="B3" s="16"/>
      <c r="C3" s="16"/>
    </row>
    <row r="4" spans="1:4" x14ac:dyDescent="0.25">
      <c r="A4" s="18" t="s">
        <v>14</v>
      </c>
      <c r="B4" s="16"/>
      <c r="C4" s="16"/>
    </row>
    <row r="5" spans="1:4" s="14" customFormat="1" ht="94.5" x14ac:dyDescent="0.25">
      <c r="A5" s="29" t="s">
        <v>39</v>
      </c>
      <c r="B5" s="29" t="s">
        <v>40</v>
      </c>
      <c r="C5" s="29" t="s">
        <v>41</v>
      </c>
      <c r="D5" s="30" t="s">
        <v>168</v>
      </c>
    </row>
    <row r="6" spans="1:4" s="14" customFormat="1" ht="31.5" x14ac:dyDescent="0.25">
      <c r="A6" s="102">
        <v>1</v>
      </c>
      <c r="B6" s="103" t="s">
        <v>164</v>
      </c>
      <c r="C6" s="104"/>
      <c r="D6" s="105" t="s">
        <v>296</v>
      </c>
    </row>
    <row r="7" spans="1:4" s="14" customFormat="1" ht="31.5" x14ac:dyDescent="0.25">
      <c r="A7" s="239" t="s">
        <v>197</v>
      </c>
      <c r="B7" s="247" t="s">
        <v>141</v>
      </c>
      <c r="C7" s="95" t="s">
        <v>160</v>
      </c>
      <c r="D7" s="106" t="s">
        <v>297</v>
      </c>
    </row>
    <row r="8" spans="1:4" s="14" customFormat="1" ht="31.5" x14ac:dyDescent="0.25">
      <c r="A8" s="240"/>
      <c r="B8" s="248"/>
      <c r="C8" s="95" t="s">
        <v>180</v>
      </c>
      <c r="D8" s="107" t="s">
        <v>298</v>
      </c>
    </row>
    <row r="9" spans="1:4" ht="32.25" customHeight="1" x14ac:dyDescent="0.25">
      <c r="A9" s="239" t="s">
        <v>198</v>
      </c>
      <c r="B9" s="247" t="s">
        <v>144</v>
      </c>
      <c r="C9" s="95" t="s">
        <v>216</v>
      </c>
      <c r="D9" s="84" t="s">
        <v>299</v>
      </c>
    </row>
    <row r="10" spans="1:4" ht="33" customHeight="1" x14ac:dyDescent="0.25">
      <c r="A10" s="240"/>
      <c r="B10" s="248"/>
      <c r="C10" s="95" t="s">
        <v>142</v>
      </c>
      <c r="D10" s="84" t="s">
        <v>300</v>
      </c>
    </row>
    <row r="11" spans="1:4" ht="31.5" x14ac:dyDescent="0.25">
      <c r="A11" s="240"/>
      <c r="B11" s="248"/>
      <c r="C11" s="95" t="s">
        <v>258</v>
      </c>
      <c r="D11" s="84" t="s">
        <v>301</v>
      </c>
    </row>
    <row r="12" spans="1:4" ht="31.5" x14ac:dyDescent="0.25">
      <c r="A12" s="240"/>
      <c r="B12" s="248"/>
      <c r="C12" s="95" t="s">
        <v>259</v>
      </c>
      <c r="D12" s="84" t="s">
        <v>302</v>
      </c>
    </row>
    <row r="13" spans="1:4" ht="31.5" x14ac:dyDescent="0.25">
      <c r="A13" s="240"/>
      <c r="B13" s="248"/>
      <c r="C13" s="95" t="s">
        <v>207</v>
      </c>
      <c r="D13" s="84" t="s">
        <v>303</v>
      </c>
    </row>
    <row r="14" spans="1:4" ht="31.5" x14ac:dyDescent="0.25">
      <c r="A14" s="240"/>
      <c r="B14" s="248"/>
      <c r="C14" s="95" t="s">
        <v>286</v>
      </c>
      <c r="D14" s="84" t="s">
        <v>304</v>
      </c>
    </row>
    <row r="15" spans="1:4" ht="31.5" x14ac:dyDescent="0.25">
      <c r="A15" s="240"/>
      <c r="B15" s="248"/>
      <c r="C15" s="95" t="s">
        <v>287</v>
      </c>
      <c r="D15" s="84" t="s">
        <v>305</v>
      </c>
    </row>
    <row r="16" spans="1:4" ht="31.5" x14ac:dyDescent="0.25">
      <c r="A16" s="240"/>
      <c r="B16" s="248"/>
      <c r="C16" s="95" t="s">
        <v>288</v>
      </c>
      <c r="D16" s="84" t="s">
        <v>306</v>
      </c>
    </row>
    <row r="17" spans="1:4" ht="31.5" x14ac:dyDescent="0.25">
      <c r="A17" s="241"/>
      <c r="B17" s="249"/>
      <c r="C17" s="95" t="s">
        <v>289</v>
      </c>
      <c r="D17" s="84" t="s">
        <v>307</v>
      </c>
    </row>
    <row r="18" spans="1:4" ht="31.5" x14ac:dyDescent="0.25">
      <c r="A18" s="239" t="s">
        <v>199</v>
      </c>
      <c r="B18" s="247" t="s">
        <v>143</v>
      </c>
      <c r="C18" s="95" t="s">
        <v>145</v>
      </c>
      <c r="D18" s="84" t="s">
        <v>308</v>
      </c>
    </row>
    <row r="19" spans="1:4" ht="31.5" x14ac:dyDescent="0.25">
      <c r="A19" s="240"/>
      <c r="B19" s="248"/>
      <c r="C19" s="95" t="s">
        <v>146</v>
      </c>
      <c r="D19" s="84" t="s">
        <v>310</v>
      </c>
    </row>
    <row r="20" spans="1:4" ht="47.25" x14ac:dyDescent="0.25">
      <c r="A20" s="240"/>
      <c r="B20" s="248"/>
      <c r="C20" s="95" t="s">
        <v>220</v>
      </c>
      <c r="D20" s="84" t="s">
        <v>309</v>
      </c>
    </row>
    <row r="21" spans="1:4" ht="31.5" x14ac:dyDescent="0.25">
      <c r="A21" s="240"/>
      <c r="B21" s="248"/>
      <c r="C21" s="95" t="s">
        <v>161</v>
      </c>
      <c r="D21" s="84" t="s">
        <v>311</v>
      </c>
    </row>
    <row r="22" spans="1:4" ht="31.5" x14ac:dyDescent="0.25">
      <c r="A22" s="241"/>
      <c r="B22" s="249"/>
      <c r="C22" s="95" t="s">
        <v>162</v>
      </c>
      <c r="D22" s="84" t="s">
        <v>312</v>
      </c>
    </row>
    <row r="23" spans="1:4" ht="31.5" x14ac:dyDescent="0.25">
      <c r="A23" s="239" t="s">
        <v>200</v>
      </c>
      <c r="B23" s="247" t="s">
        <v>147</v>
      </c>
      <c r="C23" s="97" t="s">
        <v>148</v>
      </c>
      <c r="D23" s="84" t="s">
        <v>313</v>
      </c>
    </row>
    <row r="24" spans="1:4" ht="31.5" x14ac:dyDescent="0.25">
      <c r="A24" s="240"/>
      <c r="B24" s="248"/>
      <c r="C24" s="97" t="s">
        <v>208</v>
      </c>
      <c r="D24" s="84" t="s">
        <v>314</v>
      </c>
    </row>
    <row r="25" spans="1:4" ht="31.5" x14ac:dyDescent="0.25">
      <c r="A25" s="240"/>
      <c r="B25" s="248"/>
      <c r="C25" s="97" t="s">
        <v>181</v>
      </c>
      <c r="D25" s="84" t="s">
        <v>315</v>
      </c>
    </row>
    <row r="26" spans="1:4" ht="31.5" x14ac:dyDescent="0.25">
      <c r="A26" s="240"/>
      <c r="B26" s="248"/>
      <c r="C26" s="97" t="s">
        <v>209</v>
      </c>
      <c r="D26" s="84" t="s">
        <v>316</v>
      </c>
    </row>
    <row r="27" spans="1:4" ht="31.5" x14ac:dyDescent="0.25">
      <c r="A27" s="240"/>
      <c r="B27" s="248"/>
      <c r="C27" s="97" t="s">
        <v>210</v>
      </c>
      <c r="D27" s="84" t="s">
        <v>317</v>
      </c>
    </row>
    <row r="28" spans="1:4" ht="35.1" customHeight="1" x14ac:dyDescent="0.25">
      <c r="A28" s="240"/>
      <c r="B28" s="248"/>
      <c r="C28" s="97" t="s">
        <v>219</v>
      </c>
      <c r="D28" s="84" t="s">
        <v>318</v>
      </c>
    </row>
    <row r="29" spans="1:4" ht="31.5" x14ac:dyDescent="0.25">
      <c r="A29" s="240"/>
      <c r="B29" s="248"/>
      <c r="C29" s="97" t="s">
        <v>218</v>
      </c>
      <c r="D29" s="84" t="s">
        <v>319</v>
      </c>
    </row>
    <row r="30" spans="1:4" ht="47.25" x14ac:dyDescent="0.25">
      <c r="A30" s="240"/>
      <c r="B30" s="248"/>
      <c r="C30" s="97" t="s">
        <v>217</v>
      </c>
      <c r="D30" s="84" t="s">
        <v>320</v>
      </c>
    </row>
    <row r="31" spans="1:4" ht="31.5" x14ac:dyDescent="0.25">
      <c r="A31" s="240"/>
      <c r="B31" s="248"/>
      <c r="C31" s="97" t="s">
        <v>211</v>
      </c>
      <c r="D31" s="84" t="s">
        <v>321</v>
      </c>
    </row>
    <row r="32" spans="1:4" ht="31.5" x14ac:dyDescent="0.25">
      <c r="A32" s="240"/>
      <c r="B32" s="248"/>
      <c r="C32" s="118" t="s">
        <v>221</v>
      </c>
      <c r="D32" s="84" t="s">
        <v>322</v>
      </c>
    </row>
    <row r="33" spans="1:4" ht="31.5" x14ac:dyDescent="0.25">
      <c r="A33" s="241"/>
      <c r="B33" s="249"/>
      <c r="C33" s="108" t="s">
        <v>182</v>
      </c>
      <c r="D33" s="84" t="s">
        <v>323</v>
      </c>
    </row>
    <row r="34" spans="1:4" ht="31.5" x14ac:dyDescent="0.25">
      <c r="A34" s="117" t="s">
        <v>201</v>
      </c>
      <c r="B34" s="116" t="s">
        <v>183</v>
      </c>
      <c r="C34" s="108" t="s">
        <v>184</v>
      </c>
      <c r="D34" s="84" t="s">
        <v>324</v>
      </c>
    </row>
    <row r="35" spans="1:4" ht="31.5" x14ac:dyDescent="0.25">
      <c r="A35" s="239" t="s">
        <v>202</v>
      </c>
      <c r="B35" s="250" t="s">
        <v>149</v>
      </c>
      <c r="C35" s="108" t="s">
        <v>185</v>
      </c>
      <c r="D35" s="84" t="s">
        <v>325</v>
      </c>
    </row>
    <row r="36" spans="1:4" ht="31.5" x14ac:dyDescent="0.25">
      <c r="A36" s="240"/>
      <c r="B36" s="251"/>
      <c r="C36" s="109" t="s">
        <v>186</v>
      </c>
      <c r="D36" s="84" t="s">
        <v>326</v>
      </c>
    </row>
    <row r="37" spans="1:4" ht="31.5" x14ac:dyDescent="0.25">
      <c r="A37" s="240"/>
      <c r="B37" s="251"/>
      <c r="C37" s="108" t="s">
        <v>187</v>
      </c>
      <c r="D37" s="84" t="s">
        <v>327</v>
      </c>
    </row>
    <row r="38" spans="1:4" ht="31.5" x14ac:dyDescent="0.25">
      <c r="A38" s="240"/>
      <c r="B38" s="251"/>
      <c r="C38" s="108" t="s">
        <v>212</v>
      </c>
      <c r="D38" s="119" t="s">
        <v>328</v>
      </c>
    </row>
    <row r="39" spans="1:4" ht="31.5" x14ac:dyDescent="0.25">
      <c r="A39" s="241"/>
      <c r="B39" s="252"/>
      <c r="C39" s="109" t="s">
        <v>150</v>
      </c>
      <c r="D39" s="84" t="s">
        <v>329</v>
      </c>
    </row>
    <row r="40" spans="1:4" ht="78.75" x14ac:dyDescent="0.25">
      <c r="A40" s="100" t="s">
        <v>203</v>
      </c>
      <c r="B40" s="97" t="s">
        <v>188</v>
      </c>
      <c r="C40" s="108" t="s">
        <v>189</v>
      </c>
      <c r="D40" s="84" t="s">
        <v>330</v>
      </c>
    </row>
    <row r="41" spans="1:4" ht="31.5" x14ac:dyDescent="0.25">
      <c r="A41" s="239" t="s">
        <v>204</v>
      </c>
      <c r="B41" s="250" t="s">
        <v>151</v>
      </c>
      <c r="C41" s="108" t="s">
        <v>190</v>
      </c>
      <c r="D41" s="84" t="s">
        <v>331</v>
      </c>
    </row>
    <row r="42" spans="1:4" ht="31.5" x14ac:dyDescent="0.25">
      <c r="A42" s="240"/>
      <c r="B42" s="251"/>
      <c r="C42" s="108" t="s">
        <v>191</v>
      </c>
      <c r="D42" s="84" t="s">
        <v>332</v>
      </c>
    </row>
    <row r="43" spans="1:4" ht="31.5" x14ac:dyDescent="0.25">
      <c r="A43" s="240"/>
      <c r="B43" s="251"/>
      <c r="C43" s="108" t="s">
        <v>213</v>
      </c>
      <c r="D43" s="84" t="s">
        <v>333</v>
      </c>
    </row>
    <row r="44" spans="1:4" ht="31.5" x14ac:dyDescent="0.25">
      <c r="A44" s="240"/>
      <c r="B44" s="251"/>
      <c r="C44" s="108" t="s">
        <v>214</v>
      </c>
      <c r="D44" s="84" t="s">
        <v>334</v>
      </c>
    </row>
    <row r="45" spans="1:4" ht="31.5" x14ac:dyDescent="0.25">
      <c r="A45" s="240"/>
      <c r="B45" s="251"/>
      <c r="C45" s="108" t="s">
        <v>215</v>
      </c>
      <c r="D45" s="84" t="s">
        <v>335</v>
      </c>
    </row>
    <row r="46" spans="1:4" ht="31.5" customHeight="1" x14ac:dyDescent="0.25">
      <c r="A46" s="239" t="s">
        <v>205</v>
      </c>
      <c r="B46" s="236" t="s">
        <v>152</v>
      </c>
      <c r="C46" s="108" t="s">
        <v>153</v>
      </c>
      <c r="D46" s="137" t="s">
        <v>336</v>
      </c>
    </row>
    <row r="47" spans="1:4" ht="31.5" x14ac:dyDescent="0.25">
      <c r="A47" s="240"/>
      <c r="B47" s="237"/>
      <c r="C47" s="108" t="s">
        <v>154</v>
      </c>
      <c r="D47" s="137" t="s">
        <v>337</v>
      </c>
    </row>
    <row r="48" spans="1:4" ht="31.5" x14ac:dyDescent="0.25">
      <c r="A48" s="240"/>
      <c r="B48" s="237"/>
      <c r="C48" s="108" t="s">
        <v>155</v>
      </c>
      <c r="D48" s="137" t="s">
        <v>338</v>
      </c>
    </row>
    <row r="49" spans="1:4" ht="31.5" x14ac:dyDescent="0.25">
      <c r="A49" s="240"/>
      <c r="B49" s="237"/>
      <c r="C49" s="108" t="s">
        <v>192</v>
      </c>
      <c r="D49" s="137" t="s">
        <v>339</v>
      </c>
    </row>
    <row r="50" spans="1:4" ht="31.5" x14ac:dyDescent="0.25">
      <c r="A50" s="240"/>
      <c r="B50" s="237"/>
      <c r="C50" s="108" t="s">
        <v>256</v>
      </c>
      <c r="D50" s="137" t="s">
        <v>340</v>
      </c>
    </row>
    <row r="51" spans="1:4" ht="31.5" x14ac:dyDescent="0.25">
      <c r="A51" s="241"/>
      <c r="B51" s="238"/>
      <c r="C51" s="108" t="s">
        <v>255</v>
      </c>
      <c r="D51" s="137" t="s">
        <v>341</v>
      </c>
    </row>
    <row r="52" spans="1:4" ht="31.5" x14ac:dyDescent="0.25">
      <c r="A52" s="239" t="s">
        <v>206</v>
      </c>
      <c r="B52" s="236" t="s">
        <v>193</v>
      </c>
      <c r="C52" s="97" t="s">
        <v>194</v>
      </c>
      <c r="D52" s="137" t="s">
        <v>342</v>
      </c>
    </row>
    <row r="53" spans="1:4" ht="31.5" x14ac:dyDescent="0.25">
      <c r="A53" s="241"/>
      <c r="B53" s="238"/>
      <c r="C53" s="97" t="s">
        <v>195</v>
      </c>
      <c r="D53" s="137" t="s">
        <v>343</v>
      </c>
    </row>
    <row r="54" spans="1:4" ht="83.25" customHeight="1" x14ac:dyDescent="0.25">
      <c r="A54" s="242" t="s">
        <v>92</v>
      </c>
      <c r="B54" s="243" t="s">
        <v>261</v>
      </c>
      <c r="C54" s="95" t="s">
        <v>262</v>
      </c>
      <c r="D54" s="137" t="s">
        <v>348</v>
      </c>
    </row>
    <row r="55" spans="1:4" ht="31.5" x14ac:dyDescent="0.25">
      <c r="A55" s="242"/>
      <c r="B55" s="243"/>
      <c r="C55" s="95" t="s">
        <v>263</v>
      </c>
      <c r="D55" s="110" t="s">
        <v>344</v>
      </c>
    </row>
    <row r="56" spans="1:4" ht="47.25" x14ac:dyDescent="0.25">
      <c r="A56" s="242"/>
      <c r="B56" s="243"/>
      <c r="C56" s="95" t="s">
        <v>290</v>
      </c>
      <c r="D56" s="137" t="s">
        <v>349</v>
      </c>
    </row>
    <row r="57" spans="1:4" ht="47.25" x14ac:dyDescent="0.25">
      <c r="A57" s="242"/>
      <c r="B57" s="243"/>
      <c r="C57" s="95" t="s">
        <v>264</v>
      </c>
      <c r="D57" s="138" t="s">
        <v>391</v>
      </c>
    </row>
    <row r="58" spans="1:4" ht="47.25" x14ac:dyDescent="0.25">
      <c r="A58" s="242"/>
      <c r="B58" s="243"/>
      <c r="C58" s="95" t="s">
        <v>265</v>
      </c>
      <c r="D58" s="138" t="s">
        <v>375</v>
      </c>
    </row>
    <row r="59" spans="1:4" ht="31.5" x14ac:dyDescent="0.25">
      <c r="A59" s="242"/>
      <c r="B59" s="243"/>
      <c r="C59" s="95" t="s">
        <v>266</v>
      </c>
      <c r="D59" s="137" t="s">
        <v>350</v>
      </c>
    </row>
    <row r="60" spans="1:4" ht="47.25" x14ac:dyDescent="0.25">
      <c r="A60" s="242"/>
      <c r="B60" s="243"/>
      <c r="C60" s="95" t="s">
        <v>267</v>
      </c>
      <c r="D60" s="137" t="s">
        <v>351</v>
      </c>
    </row>
    <row r="61" spans="1:4" ht="78.75" x14ac:dyDescent="0.25">
      <c r="A61" s="242"/>
      <c r="B61" s="243"/>
      <c r="C61" s="95" t="s">
        <v>268</v>
      </c>
      <c r="D61" s="137" t="s">
        <v>352</v>
      </c>
    </row>
    <row r="62" spans="1:4" ht="63" x14ac:dyDescent="0.25">
      <c r="A62" s="242"/>
      <c r="B62" s="243"/>
      <c r="C62" s="95" t="s">
        <v>269</v>
      </c>
      <c r="D62" s="137" t="s">
        <v>353</v>
      </c>
    </row>
    <row r="63" spans="1:4" ht="78.75" x14ac:dyDescent="0.25">
      <c r="A63" s="242"/>
      <c r="B63" s="243"/>
      <c r="C63" s="95" t="s">
        <v>270</v>
      </c>
      <c r="D63" s="137" t="s">
        <v>355</v>
      </c>
    </row>
    <row r="64" spans="1:4" ht="31.5" x14ac:dyDescent="0.25">
      <c r="A64" s="242" t="s">
        <v>271</v>
      </c>
      <c r="B64" s="244" t="s">
        <v>272</v>
      </c>
      <c r="C64" s="95" t="s">
        <v>273</v>
      </c>
      <c r="D64" s="137" t="s">
        <v>356</v>
      </c>
    </row>
    <row r="65" spans="1:4" ht="31.5" x14ac:dyDescent="0.25">
      <c r="A65" s="242"/>
      <c r="B65" s="245"/>
      <c r="C65" s="95" t="s">
        <v>274</v>
      </c>
      <c r="D65" s="137" t="s">
        <v>357</v>
      </c>
    </row>
    <row r="66" spans="1:4" ht="47.25" x14ac:dyDescent="0.25">
      <c r="A66" s="242"/>
      <c r="B66" s="245"/>
      <c r="C66" s="95" t="s">
        <v>275</v>
      </c>
      <c r="D66" s="137" t="s">
        <v>354</v>
      </c>
    </row>
    <row r="67" spans="1:4" ht="47.25" x14ac:dyDescent="0.25">
      <c r="A67" s="242"/>
      <c r="B67" s="245"/>
      <c r="C67" s="95" t="s">
        <v>276</v>
      </c>
      <c r="D67" s="138" t="s">
        <v>377</v>
      </c>
    </row>
    <row r="68" spans="1:4" ht="66.75" customHeight="1" x14ac:dyDescent="0.25">
      <c r="A68" s="242"/>
      <c r="B68" s="246"/>
      <c r="C68" s="95" t="s">
        <v>277</v>
      </c>
      <c r="D68" s="137" t="s">
        <v>392</v>
      </c>
    </row>
    <row r="69" spans="1:4" ht="31.5" x14ac:dyDescent="0.25">
      <c r="A69" s="234" t="s">
        <v>278</v>
      </c>
      <c r="B69" s="235" t="s">
        <v>163</v>
      </c>
      <c r="C69" s="101" t="s">
        <v>167</v>
      </c>
      <c r="D69" s="96" t="s">
        <v>167</v>
      </c>
    </row>
    <row r="70" spans="1:4" ht="47.25" x14ac:dyDescent="0.25">
      <c r="A70" s="234"/>
      <c r="B70" s="235"/>
      <c r="C70" s="97" t="s">
        <v>178</v>
      </c>
      <c r="D70" s="96" t="s">
        <v>345</v>
      </c>
    </row>
    <row r="71" spans="1:4" x14ac:dyDescent="0.25">
      <c r="A71" s="234"/>
      <c r="B71" s="235"/>
      <c r="C71" s="134" t="s">
        <v>279</v>
      </c>
      <c r="D71" s="96" t="s">
        <v>346</v>
      </c>
    </row>
    <row r="72" spans="1:4" x14ac:dyDescent="0.25">
      <c r="A72" s="234"/>
      <c r="B72" s="235"/>
      <c r="C72" s="135" t="s">
        <v>280</v>
      </c>
      <c r="D72" s="96" t="s">
        <v>347</v>
      </c>
    </row>
    <row r="73" spans="1:4" ht="196.5" customHeight="1" x14ac:dyDescent="0.25">
      <c r="A73" s="234"/>
      <c r="B73" s="235"/>
      <c r="C73" s="97" t="s">
        <v>281</v>
      </c>
      <c r="D73" s="96" t="s">
        <v>376</v>
      </c>
    </row>
    <row r="74" spans="1:4" x14ac:dyDescent="0.25">
      <c r="A74" s="98" t="s">
        <v>282</v>
      </c>
      <c r="B74" s="99" t="s">
        <v>165</v>
      </c>
      <c r="C74" s="97"/>
      <c r="D74" s="96"/>
    </row>
    <row r="75" spans="1:4" ht="258" customHeight="1" x14ac:dyDescent="0.25">
      <c r="A75" s="100" t="s">
        <v>283</v>
      </c>
      <c r="B75" s="101" t="s">
        <v>166</v>
      </c>
      <c r="C75" s="97" t="s">
        <v>169</v>
      </c>
      <c r="D75" s="96" t="s">
        <v>374</v>
      </c>
    </row>
    <row r="76" spans="1:4" ht="94.5" x14ac:dyDescent="0.25">
      <c r="A76" s="100" t="s">
        <v>284</v>
      </c>
      <c r="B76" s="101" t="s">
        <v>156</v>
      </c>
      <c r="C76" s="97" t="s">
        <v>170</v>
      </c>
      <c r="D76" s="96" t="s">
        <v>374</v>
      </c>
    </row>
    <row r="77" spans="1:4" ht="94.5" x14ac:dyDescent="0.25">
      <c r="A77" s="100" t="s">
        <v>285</v>
      </c>
      <c r="B77" s="101" t="s">
        <v>157</v>
      </c>
      <c r="C77" s="97" t="s">
        <v>171</v>
      </c>
      <c r="D77" s="96" t="s">
        <v>374</v>
      </c>
    </row>
  </sheetData>
  <mergeCells count="22">
    <mergeCell ref="B7:B8"/>
    <mergeCell ref="A7:A8"/>
    <mergeCell ref="B18:B22"/>
    <mergeCell ref="A18:A22"/>
    <mergeCell ref="B52:B53"/>
    <mergeCell ref="A52:A53"/>
    <mergeCell ref="B9:B17"/>
    <mergeCell ref="A9:A17"/>
    <mergeCell ref="B23:B33"/>
    <mergeCell ref="A23:A33"/>
    <mergeCell ref="B41:B45"/>
    <mergeCell ref="A41:A45"/>
    <mergeCell ref="A35:A39"/>
    <mergeCell ref="B35:B39"/>
    <mergeCell ref="A69:A73"/>
    <mergeCell ref="B69:B73"/>
    <mergeCell ref="B46:B51"/>
    <mergeCell ref="A46:A51"/>
    <mergeCell ref="A54:A63"/>
    <mergeCell ref="B54:B63"/>
    <mergeCell ref="A64:A68"/>
    <mergeCell ref="B64:B68"/>
  </mergeCells>
  <phoneticPr fontId="27"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A776B-0719-4E68-859B-9DF74C07F268}">
  <dimension ref="A1:C20"/>
  <sheetViews>
    <sheetView topLeftCell="A4" workbookViewId="0">
      <selection activeCell="C24" sqref="C24"/>
    </sheetView>
  </sheetViews>
  <sheetFormatPr defaultColWidth="9.140625" defaultRowHeight="15.75" x14ac:dyDescent="0.25"/>
  <cols>
    <col min="1" max="1" width="45.42578125" style="94" customWidth="1"/>
    <col min="2" max="3" width="60.7109375" style="13" customWidth="1"/>
    <col min="4" max="16384" width="9.140625" style="13"/>
  </cols>
  <sheetData>
    <row r="1" spans="1:3" x14ac:dyDescent="0.25">
      <c r="A1" s="253"/>
      <c r="B1" s="253"/>
      <c r="C1" s="253"/>
    </row>
    <row r="2" spans="1:3" ht="16.5" thickBot="1" x14ac:dyDescent="0.3">
      <c r="A2" s="253"/>
      <c r="B2" s="253"/>
      <c r="C2" s="253"/>
    </row>
    <row r="3" spans="1:3" ht="16.5" thickBot="1" x14ac:dyDescent="0.3">
      <c r="A3" s="87"/>
      <c r="B3" s="88" t="s">
        <v>100</v>
      </c>
      <c r="C3" s="88" t="s">
        <v>101</v>
      </c>
    </row>
    <row r="4" spans="1:3" ht="18" thickBot="1" x14ac:dyDescent="0.3">
      <c r="A4" s="89" t="s">
        <v>102</v>
      </c>
      <c r="B4" s="90"/>
      <c r="C4" s="90"/>
    </row>
    <row r="5" spans="1:3" ht="18" thickBot="1" x14ac:dyDescent="0.3">
      <c r="A5" s="89" t="s">
        <v>103</v>
      </c>
      <c r="B5" s="45"/>
      <c r="C5" s="45"/>
    </row>
    <row r="6" spans="1:3" ht="18" thickBot="1" x14ac:dyDescent="0.3">
      <c r="A6" s="89" t="s">
        <v>104</v>
      </c>
      <c r="B6" s="91"/>
      <c r="C6" s="91"/>
    </row>
    <row r="7" spans="1:3" ht="18" thickBot="1" x14ac:dyDescent="0.3">
      <c r="A7" s="89" t="s">
        <v>105</v>
      </c>
      <c r="B7" s="91"/>
      <c r="C7" s="91"/>
    </row>
    <row r="8" spans="1:3" ht="18" thickBot="1" x14ac:dyDescent="0.3">
      <c r="A8" s="89" t="s">
        <v>106</v>
      </c>
      <c r="B8" s="91"/>
      <c r="C8" s="91"/>
    </row>
    <row r="9" spans="1:3" ht="18" thickBot="1" x14ac:dyDescent="0.3">
      <c r="A9" s="89" t="s">
        <v>107</v>
      </c>
      <c r="B9" s="91"/>
      <c r="C9" s="91"/>
    </row>
    <row r="10" spans="1:3" ht="18" thickBot="1" x14ac:dyDescent="0.3">
      <c r="A10" s="89" t="s">
        <v>243</v>
      </c>
      <c r="B10" s="91"/>
      <c r="C10" s="91"/>
    </row>
    <row r="11" spans="1:3" ht="18" thickBot="1" x14ac:dyDescent="0.3">
      <c r="A11" s="89" t="s">
        <v>244</v>
      </c>
      <c r="B11" s="91"/>
      <c r="C11" s="91"/>
    </row>
    <row r="12" spans="1:3" ht="18" thickBot="1" x14ac:dyDescent="0.3">
      <c r="A12" s="89" t="s">
        <v>245</v>
      </c>
      <c r="B12" s="45"/>
      <c r="C12" s="45"/>
    </row>
    <row r="13" spans="1:3" ht="18" thickBot="1" x14ac:dyDescent="0.3">
      <c r="A13" s="89" t="s">
        <v>246</v>
      </c>
      <c r="B13" s="45"/>
      <c r="C13" s="45"/>
    </row>
    <row r="14" spans="1:3" ht="18" thickBot="1" x14ac:dyDescent="0.3">
      <c r="A14" s="89" t="s">
        <v>247</v>
      </c>
      <c r="B14" s="45"/>
      <c r="C14" s="45"/>
    </row>
    <row r="15" spans="1:3" x14ac:dyDescent="0.25">
      <c r="A15" s="92" t="s">
        <v>108</v>
      </c>
    </row>
    <row r="16" spans="1:3" ht="17.25" x14ac:dyDescent="0.3">
      <c r="A16" s="254" t="s">
        <v>109</v>
      </c>
      <c r="B16" s="254"/>
      <c r="C16" s="254"/>
    </row>
    <row r="17" spans="1:3" ht="15.75" customHeight="1" x14ac:dyDescent="0.25">
      <c r="A17" s="255" t="s">
        <v>254</v>
      </c>
      <c r="B17" s="255"/>
      <c r="C17" s="255"/>
    </row>
    <row r="18" spans="1:3" x14ac:dyDescent="0.25">
      <c r="A18" s="255"/>
      <c r="B18" s="255"/>
      <c r="C18" s="255"/>
    </row>
    <row r="19" spans="1:3" ht="17.25" x14ac:dyDescent="0.3">
      <c r="A19" s="254" t="s">
        <v>248</v>
      </c>
      <c r="B19" s="254"/>
      <c r="C19" s="254"/>
    </row>
    <row r="20" spans="1:3" x14ac:dyDescent="0.25">
      <c r="A20" s="93"/>
    </row>
  </sheetData>
  <mergeCells count="4">
    <mergeCell ref="A1:C2"/>
    <mergeCell ref="A16:C16"/>
    <mergeCell ref="A19:C19"/>
    <mergeCell ref="A17:C18"/>
  </mergeCells>
  <dataValidations count="2">
    <dataValidation type="list" allowBlank="1" showInputMessage="1" showErrorMessage="1" sqref="B5:C5" xr:uid="{DC0D2234-7883-4246-B113-BBB0AF7582A9}">
      <formula1>"2, 3"</formula1>
    </dataValidation>
    <dataValidation type="list" allowBlank="1" showInputMessage="1" showErrorMessage="1" sqref="B12:C14" xr:uid="{50247F50-58C8-1043-BB4D-4FFFEE12484D}">
      <formula1>"YRA, NĖRA"</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C3F05-33A2-4B10-B63C-36F1495962F6}">
  <dimension ref="A1:G18"/>
  <sheetViews>
    <sheetView topLeftCell="A10" workbookViewId="0">
      <selection activeCell="H12" sqref="H12"/>
    </sheetView>
  </sheetViews>
  <sheetFormatPr defaultColWidth="9.140625" defaultRowHeight="15.75" x14ac:dyDescent="0.25"/>
  <cols>
    <col min="1" max="1" width="40.42578125" style="42" customWidth="1"/>
    <col min="2" max="3" width="60.7109375" style="41" customWidth="1"/>
    <col min="4" max="7" width="9.140625" style="41"/>
    <col min="8" max="9" width="9.42578125" style="41" bestFit="1" customWidth="1"/>
    <col min="10" max="17" width="11.28515625" style="41" bestFit="1" customWidth="1"/>
    <col min="18" max="16384" width="9.140625" style="41"/>
  </cols>
  <sheetData>
    <row r="1" spans="1:7" x14ac:dyDescent="0.25">
      <c r="A1" s="257"/>
      <c r="B1" s="257"/>
      <c r="C1" s="257"/>
    </row>
    <row r="2" spans="1:7" ht="16.5" thickBot="1" x14ac:dyDescent="0.3">
      <c r="A2" s="257"/>
      <c r="B2" s="257"/>
      <c r="C2" s="257"/>
      <c r="D2" s="48"/>
    </row>
    <row r="3" spans="1:7" ht="16.5" thickBot="1" x14ac:dyDescent="0.3">
      <c r="A3" s="41"/>
      <c r="B3" s="44" t="s">
        <v>100</v>
      </c>
      <c r="C3" s="44" t="s">
        <v>101</v>
      </c>
      <c r="F3" s="49"/>
      <c r="G3" s="49"/>
    </row>
    <row r="4" spans="1:7" ht="35.25" thickBot="1" x14ac:dyDescent="0.4">
      <c r="A4" s="50" t="s">
        <v>110</v>
      </c>
      <c r="B4" s="51">
        <f>('Pasiūlymų suvestinė_Bendra'!B5-'Vertinimo sąlygos'!G3)*('Pasiūlymų suvestinė_Bendra'!B4*(('Vertinimo sąlygos'!G4/100)))</f>
        <v>0</v>
      </c>
      <c r="C4" s="51">
        <f>('Pasiūlymų suvestinė_Bendra'!C5-'Vertinimo sąlygos'!G3)*('Pasiūlymų suvestinė_Bendra'!C4*(('Vertinimo sąlygos'!G4/100)))</f>
        <v>0</v>
      </c>
    </row>
    <row r="5" spans="1:7" ht="35.25" thickBot="1" x14ac:dyDescent="0.4">
      <c r="A5" s="52" t="s">
        <v>111</v>
      </c>
      <c r="B5" s="45">
        <f>'Pasiūlymų suvestinė_Bendra'!B4-'Pasiūlymų suvestinė_Koreguota'!B4</f>
        <v>0</v>
      </c>
      <c r="C5" s="45">
        <f>'Pasiūlymų suvestinė_Bendra'!C4-'Pasiūlymų suvestinė_Koreguota'!C4</f>
        <v>0</v>
      </c>
    </row>
    <row r="7" spans="1:7" x14ac:dyDescent="0.25">
      <c r="A7" s="46" t="s">
        <v>112</v>
      </c>
    </row>
    <row r="8" spans="1:7" ht="17.25" x14ac:dyDescent="0.3">
      <c r="A8" s="256" t="s">
        <v>135</v>
      </c>
      <c r="B8" s="256"/>
      <c r="C8" s="256"/>
    </row>
    <row r="9" spans="1:7" ht="17.25" x14ac:dyDescent="0.3">
      <c r="A9" s="256" t="s">
        <v>113</v>
      </c>
      <c r="B9" s="256"/>
      <c r="C9" s="256"/>
    </row>
    <row r="10" spans="1:7" x14ac:dyDescent="0.25">
      <c r="A10" s="47"/>
    </row>
    <row r="11" spans="1:7" x14ac:dyDescent="0.25">
      <c r="A11" s="53" t="s">
        <v>99</v>
      </c>
      <c r="B11" s="54"/>
    </row>
    <row r="12" spans="1:7" ht="18.75" x14ac:dyDescent="0.35">
      <c r="A12" s="55" t="s">
        <v>114</v>
      </c>
      <c r="B12" s="54"/>
    </row>
    <row r="13" spans="1:7" x14ac:dyDescent="0.25">
      <c r="A13" s="55"/>
      <c r="B13" s="54"/>
    </row>
    <row r="14" spans="1:7" ht="18.75" x14ac:dyDescent="0.35">
      <c r="A14" s="55" t="s">
        <v>115</v>
      </c>
      <c r="B14" s="54"/>
    </row>
    <row r="15" spans="1:7" x14ac:dyDescent="0.25">
      <c r="A15" s="56"/>
      <c r="B15" s="54"/>
    </row>
    <row r="16" spans="1:7" x14ac:dyDescent="0.25">
      <c r="A16" s="47"/>
    </row>
    <row r="17" spans="1:1" x14ac:dyDescent="0.25">
      <c r="A17" s="47"/>
    </row>
    <row r="18" spans="1:1" x14ac:dyDescent="0.25">
      <c r="A18" s="47"/>
    </row>
  </sheetData>
  <mergeCells count="3">
    <mergeCell ref="A8:C8"/>
    <mergeCell ref="A9:C9"/>
    <mergeCell ref="A1:C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1952E-060B-4D04-8E6A-EA559D1F42BA}">
  <dimension ref="A1:C30"/>
  <sheetViews>
    <sheetView topLeftCell="A13" workbookViewId="0">
      <selection activeCell="F16" sqref="F16"/>
    </sheetView>
  </sheetViews>
  <sheetFormatPr defaultColWidth="9.140625" defaultRowHeight="15.75" x14ac:dyDescent="0.25"/>
  <cols>
    <col min="1" max="1" width="43.140625" style="2" customWidth="1"/>
    <col min="2" max="3" width="60.7109375" style="2" customWidth="1"/>
    <col min="4" max="7" width="10.7109375" style="2" bestFit="1" customWidth="1"/>
    <col min="8" max="16384" width="9.140625" style="2"/>
  </cols>
  <sheetData>
    <row r="1" spans="1:3" ht="16.5" thickBot="1" x14ac:dyDescent="0.3"/>
    <row r="2" spans="1:3" ht="16.5" thickBot="1" x14ac:dyDescent="0.3">
      <c r="B2" s="65" t="s">
        <v>100</v>
      </c>
      <c r="C2" s="65" t="s">
        <v>101</v>
      </c>
    </row>
    <row r="3" spans="1:3" ht="19.5" thickBot="1" x14ac:dyDescent="0.4">
      <c r="A3" s="66" t="s">
        <v>116</v>
      </c>
      <c r="B3" s="67">
        <f>'Pasiūlymų suvestinė_Bendra'!B4</f>
        <v>0</v>
      </c>
      <c r="C3" s="67">
        <f>'Pasiūlymų suvestinė_Bendra'!C4</f>
        <v>0</v>
      </c>
    </row>
    <row r="4" spans="1:3" ht="19.5" thickBot="1" x14ac:dyDescent="0.4">
      <c r="A4" s="66" t="s">
        <v>117</v>
      </c>
      <c r="B4" s="67">
        <f>'Pasiūlymų suvestinė_Koreguota'!B5</f>
        <v>0</v>
      </c>
      <c r="C4" s="67">
        <f>'Pasiūlymų suvestinė_Koreguota'!C5</f>
        <v>0</v>
      </c>
    </row>
    <row r="5" spans="1:3" ht="19.5" thickBot="1" x14ac:dyDescent="0.4">
      <c r="A5" s="66" t="s">
        <v>118</v>
      </c>
      <c r="B5" s="68" t="e">
        <f>(MIN(B3:C3)/B3)*'Vertinimo tvarka'!G11</f>
        <v>#DIV/0!</v>
      </c>
      <c r="C5" s="68" t="e">
        <f>(MIN(B3:C3)/C3)*'Vertinimo tvarka'!G11</f>
        <v>#DIV/0!</v>
      </c>
    </row>
    <row r="6" spans="1:3" ht="19.5" thickBot="1" x14ac:dyDescent="0.4">
      <c r="A6" s="66" t="s">
        <v>119</v>
      </c>
      <c r="B6" s="68" t="e">
        <f>(MIN(B4:C4)/B4)*'Vertinimo tvarka'!G11</f>
        <v>#DIV/0!</v>
      </c>
      <c r="C6" s="68" t="e">
        <f>(MIN(B4:C4)/C4)*'Vertinimo tvarka'!G11</f>
        <v>#DIV/0!</v>
      </c>
    </row>
    <row r="7" spans="1:3" ht="19.5" thickBot="1" x14ac:dyDescent="0.4">
      <c r="A7" s="69" t="s">
        <v>120</v>
      </c>
      <c r="B7" s="70">
        <f>SUM(B8:B16)*'Vertinimo tvarka'!G12</f>
        <v>7.5</v>
      </c>
      <c r="C7" s="70">
        <f>SUM(C8:C16)*'Vertinimo tvarka'!G12</f>
        <v>7.5</v>
      </c>
    </row>
    <row r="8" spans="1:3" ht="18.75" x14ac:dyDescent="0.25">
      <c r="A8" s="71" t="s">
        <v>121</v>
      </c>
      <c r="B8" s="72">
        <f>IF('Pasiūlymų suvestinė_Bendra'!B6=MIN('Pasiūlymų suvestinė_Bendra'!B6:C6), 0, IF('Pasiūlymų suvestinė_Bendra'!B6=MAX('Pasiūlymų suvestinė_Bendra'!B6:C6), 0.1, (('Pasiūlymų suvestinė_Bendra'!B6=MIN('Pasiūlymų suvestinė_Bendra'!B6:C6))/(MAX('Pasiūlymų suvestinė_Bendra'!B6:C6)-MIN('Pasiūlymų suvestinė_Bendra'!B6:C6))*0.1)))</f>
        <v>0</v>
      </c>
      <c r="C8" s="72">
        <f>IF('Pasiūlymų suvestinė_Bendra'!C6=MIN('Pasiūlymų suvestinė_Bendra'!B6:C6), 0, IF('Pasiūlymų suvestinė_Bendra'!C6=MAX('Pasiūlymų suvestinė_Bendra'!B6:C6), 0.1, (('Pasiūlymų suvestinė_Bendra'!C6=MIN('Pasiūlymų suvestinė_Bendra'!B6:C6))/(MAX('Pasiūlymų suvestinė_Bendra'!B6:C6)-MIN('Pasiūlymų suvestinė_Bendra'!B6:C6))*0.1)))</f>
        <v>0</v>
      </c>
    </row>
    <row r="9" spans="1:3" ht="18.75" x14ac:dyDescent="0.25">
      <c r="A9" s="73" t="s">
        <v>122</v>
      </c>
      <c r="B9" s="72">
        <f>IF('Pasiūlymų suvestinė_Bendra'!B7=MIN('Pasiūlymų suvestinė_Bendra'!B7:C7), 0, IF('Pasiūlymų suvestinė_Bendra'!B7=MAX('Pasiūlymų suvestinė_Bendra'!B7:C7), 0.15, (('Pasiūlymų suvestinė_Bendra'!B7=MIN('Pasiūlymų suvestinė_Bendra'!B7:C7))/(MAX('Pasiūlymų suvestinė_Bendra'!B7:C7)-MIN('Pasiūlymų suvestinė_Bendra'!B7:C7))*0.15)))</f>
        <v>0</v>
      </c>
      <c r="C9" s="72">
        <f>IF('Pasiūlymų suvestinė_Bendra'!C7=MIN('Pasiūlymų suvestinė_Bendra'!B7:C7), 0, IF('Pasiūlymų suvestinė_Bendra'!C7=MAX('Pasiūlymų suvestinė_Bendra'!B7:C7), 0.15, (('Pasiūlymų suvestinė_Bendra'!C7=MIN('Pasiūlymų suvestinė_Bendra'!B7:C7))/(MAX('Pasiūlymų suvestinė_Bendra'!B7:C7)-MIN('Pasiūlymų suvestinė_Bendra'!B7:C7))*0.15)))</f>
        <v>0</v>
      </c>
    </row>
    <row r="10" spans="1:3" ht="18.75" x14ac:dyDescent="0.25">
      <c r="A10" s="73" t="s">
        <v>123</v>
      </c>
      <c r="B10" s="72">
        <f>IF('Pasiūlymų suvestinė_Bendra'!B8=MIN('Pasiūlymų suvestinė_Bendra'!B8:C8), 0, IF('Pasiūlymų suvestinė_Bendra'!B8=MAX('Pasiūlymų suvestinė_Bendra'!B8:C8), 0.1, (('Pasiūlymų suvestinė_Bendra'!B8=MIN('Pasiūlymų suvestinė_Bendra'!B8:C8))/(MAX('Pasiūlymų suvestinė_Bendra'!B8:C8)-MIN('Pasiūlymų suvestinė_Bendra'!B8:C8))*0.1)))</f>
        <v>0</v>
      </c>
      <c r="C10" s="72">
        <f>IF('Pasiūlymų suvestinė_Bendra'!C8=MIN('Pasiūlymų suvestinė_Bendra'!B8:C8), 0, IF('Pasiūlymų suvestinė_Bendra'!C8=MAX('Pasiūlymų suvestinė_Bendra'!B8:C8), 0.1, (('Pasiūlymų suvestinė_Bendra'!C8=MIN('Pasiūlymų suvestinė_Bendra'!B8:C8))/(MAX('Pasiūlymų suvestinė_Bendra'!B8:C8)-MIN('Pasiūlymų suvestinė_Bendra'!B8:C8))*0.1)))</f>
        <v>0</v>
      </c>
    </row>
    <row r="11" spans="1:3" ht="18.75" x14ac:dyDescent="0.25">
      <c r="A11" s="73" t="s">
        <v>124</v>
      </c>
      <c r="B11" s="72">
        <f>IF('Pasiūlymų suvestinė_Bendra'!B9=MIN('Pasiūlymų suvestinė_Bendra'!B9:C9), 0, IF('Pasiūlymų suvestinė_Bendra'!B9=MAX('Pasiūlymų suvestinė_Bendra'!B9:C9), 0.15, (('Pasiūlymų suvestinė_Bendra'!B9=MIN('Pasiūlymų suvestinė_Bendra'!B9:C9))/(MAX('Pasiūlymų suvestinė_Bendra'!B9:C9)-MIN('Pasiūlymų suvestinė_Bendra'!B9:C9))*0.15)))</f>
        <v>0</v>
      </c>
      <c r="C11" s="72">
        <f>IF('Pasiūlymų suvestinė_Bendra'!C9=MIN('Pasiūlymų suvestinė_Bendra'!B9:C9), 0, IF('Pasiūlymų suvestinė_Bendra'!C9=MAX('Pasiūlymų suvestinė_Bendra'!B9:C9), 0.15, (('Pasiūlymų suvestinė_Bendra'!C9=MIN('Pasiūlymų suvestinė_Bendra'!B9:C9))/(MAX('Pasiūlymų suvestinė_Bendra'!B9:C9)-MIN('Pasiūlymų suvestinė_Bendra'!B9:C9))*0.15)))</f>
        <v>0</v>
      </c>
    </row>
    <row r="12" spans="1:3" ht="18.75" x14ac:dyDescent="0.25">
      <c r="A12" s="73" t="s">
        <v>249</v>
      </c>
      <c r="B12" s="72">
        <f>IF('Pasiūlymų suvestinė_Bendra'!B10=MIN('Pasiūlymų suvestinė_Bendra'!B10:C10), 0, IF('Pasiūlymų suvestinė_Bendra'!B10=MAX('Pasiūlymų suvestinė_Bendra'!B10:C10), 0.15, (('Pasiūlymų suvestinė_Bendra'!B10=MIN('Pasiūlymų suvestinė_Bendra'!B10:C10))/(MAX('Pasiūlymų suvestinė_Bendra'!B10:C10)-MIN('Pasiūlymų suvestinė_Bendra'!B10:C10))*0.15)))</f>
        <v>0</v>
      </c>
      <c r="C12" s="72">
        <f>IF('Pasiūlymų suvestinė_Bendra'!C10=MIN('Pasiūlymų suvestinė_Bendra'!B10:C10), 0, IF('Pasiūlymų suvestinė_Bendra'!C10=MAX('Pasiūlymų suvestinė_Bendra'!B10:C10), 0.15, (('Pasiūlymų suvestinė_Bendra'!C10=MIN('Pasiūlymų suvestinė_Bendra'!B10:C10))/(MAX('Pasiūlymų suvestinė_Bendra'!B10:C10)-MIN('Pasiūlymų suvestinė_Bendra'!B10:C10))*0.15)))</f>
        <v>0</v>
      </c>
    </row>
    <row r="13" spans="1:3" ht="18.75" x14ac:dyDescent="0.25">
      <c r="A13" s="73" t="s">
        <v>250</v>
      </c>
      <c r="B13" s="72">
        <f>IF('Pasiūlymų suvestinė_Bendra'!B11=MIN('Pasiūlymų suvestinė_Bendra'!B11:C11),0.15,IF('Pasiūlymų suvestinė_Bendra'!B11=MAX('Pasiūlymų suvestinė_Bendra'!B11:C11),0,((MAX('Pasiūlymų suvestinė_Bendra'!B11:C11)-'Pasiūlymų suvestinė_Bendra'!B11))/(MAX('Pasiūlymų suvestinė_Bendra'!B11:C11)-MIN('Pasiūlymų suvestinė_Bendra'!B11:C11))*0.15))</f>
        <v>0.15</v>
      </c>
      <c r="C13" s="72">
        <f>IF('Pasiūlymų suvestinė_Bendra'!C11=MIN('Pasiūlymų suvestinė_Bendra'!B11:C11),0.15,IF('Pasiūlymų suvestinė_Bendra'!C11=MAX('Pasiūlymų suvestinė_Bendra'!B11:C11),0,((MAX('Pasiūlymų suvestinė_Bendra'!B11:C11)-'Pasiūlymų suvestinė_Bendra'!C11))/(MAX('Pasiūlymų suvestinė_Bendra'!B11:C11)-MIN('Pasiūlymų suvestinė_Bendra'!B11:C11))*0.15))</f>
        <v>0.15</v>
      </c>
    </row>
    <row r="14" spans="1:3" ht="18.75" x14ac:dyDescent="0.25">
      <c r="A14" s="73" t="s">
        <v>251</v>
      </c>
      <c r="B14" s="72">
        <f>COUNTIF('Pasiūlymų suvestinė_Bendra'!B12, "Yra")*'Vertinimo tvarka'!$F$20</f>
        <v>0</v>
      </c>
      <c r="C14" s="72">
        <f>COUNTIF('Pasiūlymų suvestinė_Bendra'!C12, "Yra")*'Vertinimo tvarka'!$F$20</f>
        <v>0</v>
      </c>
    </row>
    <row r="15" spans="1:3" ht="18.75" x14ac:dyDescent="0.25">
      <c r="A15" s="73" t="s">
        <v>252</v>
      </c>
      <c r="B15" s="72">
        <f>COUNTIF('Pasiūlymų suvestinė_Bendra'!B13, "Yra")*'Vertinimo tvarka'!$F$21</f>
        <v>0</v>
      </c>
      <c r="C15" s="72">
        <f>COUNTIF('Pasiūlymų suvestinė_Bendra'!C13, "Yra")*'Vertinimo tvarka'!$F$21</f>
        <v>0</v>
      </c>
    </row>
    <row r="16" spans="1:3" ht="18.75" x14ac:dyDescent="0.25">
      <c r="A16" s="73" t="s">
        <v>253</v>
      </c>
      <c r="B16" s="72">
        <f>COUNTIF('Pasiūlymų suvestinė_Bendra'!B14, "Yra")*'Vertinimo tvarka'!$F$22</f>
        <v>0</v>
      </c>
      <c r="C16" s="72">
        <f>COUNTIF('Pasiūlymų suvestinė_Bendra'!C14, "Yra")*'Vertinimo tvarka'!$F$22</f>
        <v>0</v>
      </c>
    </row>
    <row r="17" spans="1:3" ht="19.5" thickBot="1" x14ac:dyDescent="0.4">
      <c r="A17" s="66" t="s">
        <v>125</v>
      </c>
      <c r="B17" s="74" t="e">
        <f>SUM(B6+B7)</f>
        <v>#DIV/0!</v>
      </c>
      <c r="C17" s="74" t="e">
        <f>SUM(C6+C7)</f>
        <v>#DIV/0!</v>
      </c>
    </row>
    <row r="18" spans="1:3" ht="16.5" thickBot="1" x14ac:dyDescent="0.3">
      <c r="A18" s="66" t="s">
        <v>126</v>
      </c>
      <c r="B18" s="75" t="e">
        <f>_xlfn.RANK.EQ(B17, $B$17:$C$17, 0)</f>
        <v>#DIV/0!</v>
      </c>
      <c r="C18" s="75" t="e">
        <f>_xlfn.RANK.EQ(C17, $B$17:$C$17, 0)</f>
        <v>#DIV/0!</v>
      </c>
    </row>
    <row r="20" spans="1:3" x14ac:dyDescent="0.25">
      <c r="A20" s="2" t="s">
        <v>127</v>
      </c>
    </row>
    <row r="25" spans="1:3" x14ac:dyDescent="0.25">
      <c r="A25" s="76"/>
    </row>
    <row r="30" spans="1:3" x14ac:dyDescent="0.25">
      <c r="A30" s="77"/>
    </row>
  </sheetData>
  <sheetProtection formatCells="0" formatColumns="0" formatRows="0" insertColumns="0" insertRows="0" insertHyperlinks="0" deleteColumns="0" deleteRows="0" sort="0" autoFilter="0" pivotTables="0"/>
  <conditionalFormatting sqref="B18:C18">
    <cfRule type="cellIs" dxfId="1" priority="1" operator="equal">
      <formula>1</formula>
    </cfRule>
    <cfRule type="cellIs" dxfId="0" priority="2" operator="equal">
      <formula>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Pasiūlymo forma</vt:lpstr>
      <vt:lpstr>Vertinimo sąlygos</vt:lpstr>
      <vt:lpstr>Vertinimo tvarka</vt:lpstr>
      <vt:lpstr>Subtiekėjai ir priedai</vt:lpstr>
      <vt:lpstr>Bendrieji reikalavimai</vt:lpstr>
      <vt:lpstr>Techninė specifikacija</vt:lpstr>
      <vt:lpstr>Pasiūlymų suvestinė_Bendra</vt:lpstr>
      <vt:lpstr>Pasiūlymų suvestinė_Koreguota</vt:lpstr>
      <vt:lpstr>Pasiūlymų vertinimo rezultatai</vt:lpstr>
      <vt:lpstr>Sheet1</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2024-10-22T04:17:31Z</dcterms:created>
  <dcterms:modified xsi:type="dcterms:W3CDTF">2024-10-22T04:20:27Z</dcterms:modified>
</cp:coreProperties>
</file>