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5"/>
  <workbookPr/>
  <mc:AlternateContent xmlns:mc="http://schemas.openxmlformats.org/markup-compatibility/2006">
    <mc:Choice Requires="x15">
      <x15ac:absPath xmlns:x15ac="http://schemas.microsoft.com/office/spreadsheetml/2010/11/ac" url="https://isegas-my.sharepoint.com/personal/v_vasiliauskas_iseg_lt/Documents/PPP/Sendvaris/Į sistemą/GALUTINIS PASIŪLYMAS/Sip2/"/>
    </mc:Choice>
  </mc:AlternateContent>
  <xr:revisionPtr revIDLastSave="0" documentId="8_{12A2F8EB-077D-47D0-B774-79895FAF2650}" xr6:coauthVersionLast="47" xr6:coauthVersionMax="47" xr10:uidLastSave="{00000000-0000-0000-0000-000000000000}"/>
  <bookViews>
    <workbookView xWindow="-120" yWindow="-120" windowWidth="29040" windowHeight="15720" xr2:uid="{00000000-000D-0000-FFFF-FFFF00000000}"/>
  </bookViews>
  <sheets>
    <sheet name="Lapas1" sheetId="1" r:id="rId1"/>
  </sheets>
  <externalReferences>
    <externalReference r:id="rId2"/>
  </externalReferences>
  <definedNames>
    <definedName name="_xlnm.Print_Area" localSheetId="0">Lapas1!$A$1:$B$48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46" i="1" l="1"/>
  <c r="B45" i="1"/>
  <c r="B44" i="1"/>
  <c r="B21" i="1"/>
  <c r="B48" i="1" l="1"/>
</calcChain>
</file>

<file path=xl/sharedStrings.xml><?xml version="1.0" encoding="utf-8"?>
<sst xmlns="http://schemas.openxmlformats.org/spreadsheetml/2006/main" count="62" uniqueCount="58">
  <si>
    <t>Finansavimo planas ir sąlygų santrauka</t>
  </si>
  <si>
    <t>Apskaita / Balansas</t>
  </si>
  <si>
    <t xml:space="preserve">Investuotojas investuoja įstatinį kapitalą kaip 13.4% nuo visos finansavimo struktūros dalies, siekiant atitikti plonosios kapitalizacijos taisyklę. Viešojo subjekto skola už infrastruktūros sukūrimą apskaitoma Finansinio turto eilutėje ir mažinama gautomis įmokomis iš viešojo subjekto. </t>
  </si>
  <si>
    <t>Finansiniai rodikliai</t>
  </si>
  <si>
    <t>-</t>
  </si>
  <si>
    <t>Mokesčiai Investuotojui ir Finansuotojui</t>
  </si>
  <si>
    <t>Visi mokesčiai finansuotojui infrastruktūros kūrimo metu bus apmokami įstatinio kapitalo bei subordinuotų paskolų lėšomis. Jie bus apskaičiuojami darbalapyje "Investuotojas ir finansuotojas" pagal Banko finansavimo ir Nuosavo kapitalo finansavimo sąlygas pateiktas žemiau.</t>
  </si>
  <si>
    <t>Apsidraudimo strategija</t>
  </si>
  <si>
    <t>Apsidraudimo strategija formuojama pagal sutartyje nurodytas sąlygas. Draudimo sutarčių rūšys pateikiamos žemiau:</t>
  </si>
  <si>
    <t>Projektuotojo civilinės atsakomybės draudimas:</t>
  </si>
  <si>
    <t>Pagal 5 Sutarties priedo reikalavimus</t>
  </si>
  <si>
    <t>Rangovo civilinės atsakomybės draudimas:</t>
  </si>
  <si>
    <t>Techninio prižiūrėtojo civilinės atsakomybės  draudimas:</t>
  </si>
  <si>
    <t>CAR:</t>
  </si>
  <si>
    <t>Verslo civilinės atsakomybės draudimas:</t>
  </si>
  <si>
    <t>Turto draudimas:</t>
  </si>
  <si>
    <t>Turto atkuriamosios vertės draudimu nuo visų galimų rizikos atvejų, bet kokiu atveju ne mažesnei kaip Pasiūlyme nurodyta Investicijų vertė</t>
  </si>
  <si>
    <t>Banko finansavimo sąlygos</t>
  </si>
  <si>
    <t>Kredito davėjas:</t>
  </si>
  <si>
    <t>„Swedbank“, AB, Įmonės kodas 112029651, reitingas "a" (S&amp;P)</t>
  </si>
  <si>
    <t>Kredito suma:</t>
  </si>
  <si>
    <t>Finansavimo dalis:</t>
  </si>
  <si>
    <t>70 proc. statybų laikotarpiu; 75 proc. - statyboms pasibaigus;</t>
  </si>
  <si>
    <t>Kredito paskirtis:</t>
  </si>
  <si>
    <t>Finansuoti daugiafunkcinio centro Sendvario Seniūnijoje statybą ir paslaugų teikimą</t>
  </si>
  <si>
    <t>Palūkanų norma:</t>
  </si>
  <si>
    <t>3.4% statybų metu</t>
  </si>
  <si>
    <t>2.8% po statybų pabaigimo ir pridavimo</t>
  </si>
  <si>
    <t>Palūkanų bazė</t>
  </si>
  <si>
    <t>6 mėn. EURIBOR (Jeigu reikšmė yra neigiama, ji laikoma lygia nuliui)</t>
  </si>
  <si>
    <t>Įsipareigojimo mokestis:</t>
  </si>
  <si>
    <t>Administravimo (sutarties sudarymo) mokestis:</t>
  </si>
  <si>
    <t>Kredito terminas:</t>
  </si>
  <si>
    <t>5 metai</t>
  </si>
  <si>
    <t>Išmokėjimo terminas:</t>
  </si>
  <si>
    <t>36 mėn.</t>
  </si>
  <si>
    <t xml:space="preserve">Kredito grąžinimo grafikas: </t>
  </si>
  <si>
    <t>Po atidėto gražinimo termino pagal 11 metų grafiką</t>
  </si>
  <si>
    <t>Finansiniai rodikliai:</t>
  </si>
  <si>
    <t xml:space="preserve">Nuosavybės rodiklis ne mažesnis nei 20%;
Nuosavybės rodiklis įskaičiuojant subordinuotas paskolas ne mažesnis nei 30%;
DSCR ne mažesnis nei 1.3
Finansiniai rodikliai skaičiuojami kas pusmetį už iš eilės einančių 12 mėnesių laikotarpį. </t>
  </si>
  <si>
    <t>Prievolių įvykdymo užtikrinimas (Užstatai):</t>
  </si>
  <si>
    <t>− Sąskaitos esančios AB Swedbank;</t>
  </si>
  <si>
    <t>− Kredito gavėjo 100% akcijų įkeitimas;</t>
  </si>
  <si>
    <t>− Reikalavimo teisių įkeitimas pagal sudaroma Partnerystės sutartį;</t>
  </si>
  <si>
    <t>− Bankui priimtinos įmonės laidavimas už visą paskolos sumą statybų laikotarpiu.</t>
  </si>
  <si>
    <t>− Deponuotos piniginės lėšos atitinkančios 3 mėn. palūkanų mokėjimą.</t>
  </si>
  <si>
    <t>Išankstinio grąžinimo mokestis:</t>
  </si>
  <si>
    <t>Nuosavo kapitalo struktūra ir teikimo sąlygos</t>
  </si>
  <si>
    <t>Nuosavo kapitalo bei subordinuotų paskolų teikėjas:</t>
  </si>
  <si>
    <t>„ORION Social Infrastructure Fund“, kodas I118 (toliau – Fondas)</t>
  </si>
  <si>
    <t>Nuosavo kapitalo dalis:</t>
  </si>
  <si>
    <t>30% statybų metu, 25% eksploatavimo metu. Su apyvartinėmis lėšomis iki 34%</t>
  </si>
  <si>
    <t>Įstatinio kapitalo įnašo suma, EUR:</t>
  </si>
  <si>
    <t>Investuotojų paskolų suma su apyvartine paskola, EUR:</t>
  </si>
  <si>
    <t>Investuotojo paskolų palūkanų norma, %:</t>
  </si>
  <si>
    <t>Investuotojo paskolos išmokėjimas ir grąžinimas:</t>
  </si>
  <si>
    <t>Įstatinis kapitalas suformuojamas 1-2 metais, paskola infrastruktūrai - 2-3 metais, apyvartinė paskola suteikiama per 36 mėnesius. Finansuotojo paskola grąžinama 4-14 -aisiais metais, Investuotojo - 4-15 metais, apyvartinė paskola 48-70 mėnesiais.</t>
  </si>
  <si>
    <t>Nuosavo kapitalo laukiama grąža,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</si>
</sst>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9">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b/>
      <sz val="16"/>
      <color theme="1"/>
      <name val="Calibri"/>
      <family val="2"/>
      <scheme val="minor"/>
    </font>
    <font>
      <sz val="11"/>
      <name val="Calibri"/>
      <family val="2"/>
      <charset val="186"/>
      <scheme val="minor"/>
    </font>
    <font>
      <b/>
      <sz val="16"/>
      <color theme="1"/>
      <name val="Calibri"/>
      <family val="2"/>
      <charset val="186"/>
      <scheme val="minor"/>
    </font>
    <font>
      <b/>
      <sz val="18"/>
      <color theme="1"/>
      <name val="Calibri"/>
      <family val="2"/>
      <charset val="186"/>
      <scheme val="minor"/>
    </font>
    <font>
      <b/>
      <sz val="12"/>
      <color theme="1"/>
      <name val="Calibri"/>
      <family val="2"/>
      <charset val="186"/>
      <scheme val="minor"/>
    </font>
    <font>
      <sz val="8"/>
      <color theme="1"/>
      <name val="Calibri"/>
      <family val="2"/>
      <charset val="186"/>
      <scheme val="minor"/>
    </font>
  </fonts>
  <fills count="5">
    <fill>
      <patternFill patternType="none"/>
    </fill>
    <fill>
      <patternFill patternType="gray125"/>
    </fill>
    <fill>
      <patternFill patternType="solid">
        <fgColor theme="9"/>
        <bgColor indexed="64"/>
      </patternFill>
    </fill>
    <fill>
      <patternFill patternType="solid">
        <fgColor theme="0"/>
        <bgColor indexed="64"/>
      </patternFill>
    </fill>
    <fill>
      <patternFill patternType="solid">
        <fgColor rgb="FFFFFF00"/>
        <bgColor indexed="64"/>
      </patternFill>
    </fill>
  </fills>
  <borders count="1">
    <border>
      <left/>
      <right/>
      <top/>
      <bottom/>
      <diagonal/>
    </border>
  </borders>
  <cellStyleXfs count="2">
    <xf numFmtId="0" fontId="0" fillId="0" borderId="0"/>
    <xf numFmtId="9" fontId="1" fillId="0" borderId="0" applyFont="0" applyFill="0" applyBorder="0" applyAlignment="0" applyProtection="0"/>
  </cellStyleXfs>
  <cellXfs count="26">
    <xf numFmtId="0" fontId="0" fillId="0" borderId="0" xfId="0"/>
    <xf numFmtId="0" fontId="0" fillId="3" borderId="0" xfId="0" applyFill="1"/>
    <xf numFmtId="0" fontId="0" fillId="4" borderId="0" xfId="0" applyFill="1"/>
    <xf numFmtId="0" fontId="0" fillId="0" borderId="0" xfId="0" applyAlignment="1">
      <alignment wrapText="1"/>
    </xf>
    <xf numFmtId="0" fontId="4" fillId="0" borderId="0" xfId="0" applyFont="1" applyAlignment="1">
      <alignment wrapText="1"/>
    </xf>
    <xf numFmtId="0" fontId="4" fillId="0" borderId="0" xfId="0" applyFont="1" applyAlignment="1">
      <alignment vertical="center" wrapText="1"/>
    </xf>
    <xf numFmtId="0" fontId="0" fillId="3" borderId="0" xfId="0" applyFill="1" applyAlignment="1">
      <alignment vertical="center"/>
    </xf>
    <xf numFmtId="0" fontId="0" fillId="0" borderId="0" xfId="0" applyAlignment="1">
      <alignment vertical="center"/>
    </xf>
    <xf numFmtId="0" fontId="2" fillId="0" borderId="0" xfId="0" applyFont="1" applyAlignment="1">
      <alignment horizontal="right" vertical="center"/>
    </xf>
    <xf numFmtId="0" fontId="0" fillId="2" borderId="0" xfId="0" applyFill="1" applyAlignment="1">
      <alignment wrapText="1"/>
    </xf>
    <xf numFmtId="3" fontId="0" fillId="0" borderId="0" xfId="0" applyNumberFormat="1" applyAlignment="1">
      <alignment horizontal="left" wrapText="1"/>
    </xf>
    <xf numFmtId="10" fontId="0" fillId="0" borderId="0" xfId="0" applyNumberFormat="1" applyAlignment="1">
      <alignment horizontal="left" wrapText="1"/>
    </xf>
    <xf numFmtId="0" fontId="0" fillId="0" borderId="0" xfId="0" applyAlignment="1">
      <alignment horizontal="left" wrapText="1"/>
    </xf>
    <xf numFmtId="9" fontId="0" fillId="0" borderId="0" xfId="0" applyNumberFormat="1" applyAlignment="1">
      <alignment horizontal="left" wrapText="1"/>
    </xf>
    <xf numFmtId="0" fontId="0" fillId="3" borderId="0" xfId="0" applyFill="1" applyAlignment="1">
      <alignment wrapText="1"/>
    </xf>
    <xf numFmtId="9" fontId="4" fillId="0" borderId="0" xfId="0" applyNumberFormat="1" applyFont="1" applyAlignment="1">
      <alignment horizontal="left" wrapText="1"/>
    </xf>
    <xf numFmtId="164" fontId="4" fillId="0" borderId="0" xfId="0" applyNumberFormat="1" applyFont="1" applyAlignment="1">
      <alignment horizontal="left" wrapText="1"/>
    </xf>
    <xf numFmtId="10" fontId="4" fillId="0" borderId="0" xfId="0" applyNumberFormat="1" applyFont="1" applyAlignment="1">
      <alignment horizontal="left" wrapText="1"/>
    </xf>
    <xf numFmtId="10" fontId="4" fillId="0" borderId="0" xfId="1" applyNumberFormat="1" applyFont="1" applyAlignment="1">
      <alignment horizontal="left" wrapText="1"/>
    </xf>
    <xf numFmtId="0" fontId="5" fillId="2" borderId="0" xfId="0" applyFont="1" applyFill="1" applyAlignment="1">
      <alignment vertical="center"/>
    </xf>
    <xf numFmtId="0" fontId="2" fillId="0" borderId="0" xfId="0" applyFont="1" applyAlignment="1">
      <alignment vertical="center"/>
    </xf>
    <xf numFmtId="0" fontId="6" fillId="2" borderId="0" xfId="0" applyFont="1" applyFill="1" applyAlignment="1">
      <alignment vertical="center"/>
    </xf>
    <xf numFmtId="0" fontId="7" fillId="0" borderId="0" xfId="0" applyFont="1" applyAlignment="1">
      <alignment vertical="center"/>
    </xf>
    <xf numFmtId="0" fontId="8" fillId="0" borderId="0" xfId="0" applyFont="1" applyAlignment="1">
      <alignment vertical="center"/>
    </xf>
    <xf numFmtId="0" fontId="3" fillId="2" borderId="0" xfId="0" applyFont="1" applyFill="1" applyAlignment="1">
      <alignment horizontal="left" wrapText="1"/>
    </xf>
    <xf numFmtId="0" fontId="2" fillId="0" borderId="0" xfId="0" applyFont="1" applyAlignment="1">
      <alignment horizontal="right" vertical="center"/>
    </xf>
  </cellXfs>
  <cellStyles count="2">
    <cellStyle name="Įprastas" xfId="0" builtinId="0"/>
    <cellStyle name="Procentai"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Giedrius\Documents\Finansai\PPP\Sendvaris\S&#261;lyg&#371;%2014%20priedo%201%20pried&#279;lis_Sendvaris-SPI2%20FVM_2022-06-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dymo darbalaukis"/>
      <sheetName val="Instrukcija"/>
      <sheetName val="Bazinės prielaidos"/>
      <sheetName val="Dalyvio prielaidos"/>
      <sheetName val="Mokestinių reik.atitikimas"/>
      <sheetName val="Indeksacija"/>
      <sheetName val="Metinis atlyginimas"/>
      <sheetName val="Investuotojas ir Finansuotojas"/>
      <sheetName val="27 VAS skaičiavimai"/>
      <sheetName val="Finansinės ataskaitos"/>
      <sheetName val="Infrastruk. sukūrimo sąnaudos"/>
      <sheetName val="Ilgalaikio turto apskaita"/>
      <sheetName val="Pelno mokesčio apskaičiavimas"/>
      <sheetName val="Investuotojo grąža"/>
      <sheetName val="Rezultatai"/>
    </sheetNames>
    <sheetDataSet>
      <sheetData sheetId="0" refreshError="1"/>
      <sheetData sheetId="1" refreshError="1"/>
      <sheetData sheetId="2" refreshError="1"/>
      <sheetData sheetId="3">
        <row r="17">
          <cell r="K17">
            <v>0.11956885824989971</v>
          </cell>
        </row>
        <row r="133">
          <cell r="E133">
            <v>9700000</v>
          </cell>
        </row>
        <row r="158">
          <cell r="E158">
            <v>3007000</v>
          </cell>
        </row>
        <row r="160">
          <cell r="E160">
            <v>0.15</v>
          </cell>
        </row>
        <row r="161">
          <cell r="E161">
            <v>115000</v>
          </cell>
        </row>
        <row r="163">
          <cell r="E163">
            <v>1151687.6504793447</v>
          </cell>
        </row>
        <row r="164">
          <cell r="H164">
            <v>111000</v>
          </cell>
          <cell r="I164">
            <v>79000</v>
          </cell>
          <cell r="J164">
            <v>100000</v>
          </cell>
          <cell r="K164">
            <v>120000</v>
          </cell>
          <cell r="L164">
            <v>89000</v>
          </cell>
          <cell r="M164">
            <v>337000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W49"/>
  <sheetViews>
    <sheetView tabSelected="1" workbookViewId="0">
      <selection activeCell="D9" sqref="D9"/>
    </sheetView>
  </sheetViews>
  <sheetFormatPr defaultColWidth="9.140625" defaultRowHeight="15"/>
  <cols>
    <col min="1" max="1" width="50.7109375" style="6" customWidth="1"/>
    <col min="2" max="2" width="79.28515625" style="14" customWidth="1"/>
    <col min="3" max="16384" width="9.140625" style="1"/>
  </cols>
  <sheetData>
    <row r="1" spans="1:49" ht="21">
      <c r="A1" s="24" t="s">
        <v>0</v>
      </c>
      <c r="B1" s="24"/>
    </row>
    <row r="2" spans="1:49" customFormat="1" ht="60">
      <c r="A2" s="8" t="s">
        <v>1</v>
      </c>
      <c r="B2" s="4" t="s">
        <v>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row>
    <row r="3" spans="1:49" customFormat="1">
      <c r="A3" s="8" t="s">
        <v>3</v>
      </c>
      <c r="B3" s="3" t="s">
        <v>4</v>
      </c>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row>
    <row r="4" spans="1:49" customFormat="1" ht="60">
      <c r="A4" s="8" t="s">
        <v>5</v>
      </c>
      <c r="B4" s="4" t="s">
        <v>6</v>
      </c>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row>
    <row r="5" spans="1:49" customFormat="1">
      <c r="A5" s="7"/>
      <c r="B5" s="3"/>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row>
    <row r="6" spans="1:49" customFormat="1">
      <c r="A6" s="7"/>
      <c r="B6" s="3"/>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row>
    <row r="7" spans="1:49" s="2" customFormat="1" ht="21">
      <c r="A7" s="19" t="s">
        <v>7</v>
      </c>
      <c r="B7" s="9"/>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row>
    <row r="8" spans="1:49" customFormat="1">
      <c r="A8" s="7"/>
      <c r="B8" s="3"/>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row>
    <row r="9" spans="1:49" customFormat="1">
      <c r="A9" s="20" t="s">
        <v>8</v>
      </c>
      <c r="B9" s="3"/>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row>
    <row r="10" spans="1:49" customFormat="1">
      <c r="A10" s="7"/>
      <c r="B10" s="3"/>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row>
    <row r="11" spans="1:49" customFormat="1">
      <c r="A11" s="8" t="s">
        <v>9</v>
      </c>
      <c r="B11" s="3" t="s">
        <v>10</v>
      </c>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row>
    <row r="12" spans="1:49" customFormat="1">
      <c r="A12" s="8" t="s">
        <v>11</v>
      </c>
      <c r="B12" s="3" t="s">
        <v>10</v>
      </c>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row>
    <row r="13" spans="1:49" customFormat="1">
      <c r="A13" s="8" t="s">
        <v>12</v>
      </c>
      <c r="B13" s="3" t="s">
        <v>10</v>
      </c>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row>
    <row r="14" spans="1:49" customFormat="1">
      <c r="A14" s="8" t="s">
        <v>13</v>
      </c>
      <c r="B14" s="3" t="s">
        <v>10</v>
      </c>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row>
    <row r="15" spans="1:49" customFormat="1">
      <c r="A15" s="8" t="s">
        <v>14</v>
      </c>
      <c r="B15" s="3" t="s">
        <v>10</v>
      </c>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row>
    <row r="16" spans="1:49" customFormat="1" ht="30">
      <c r="A16" s="8" t="s">
        <v>15</v>
      </c>
      <c r="B16" s="3" t="s">
        <v>16</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row>
    <row r="17" spans="1:49" customFormat="1">
      <c r="A17" s="7"/>
      <c r="B17" s="3"/>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row>
    <row r="18" spans="1:49" s="2" customFormat="1" ht="23.25">
      <c r="A18" s="21" t="s">
        <v>17</v>
      </c>
      <c r="B18" s="9"/>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row>
    <row r="19" spans="1:49" customFormat="1" ht="15.75">
      <c r="A19" s="22"/>
      <c r="B19" s="3"/>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row>
    <row r="20" spans="1:49" customFormat="1">
      <c r="A20" s="8" t="s">
        <v>18</v>
      </c>
      <c r="B20" s="3" t="s">
        <v>19</v>
      </c>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row>
    <row r="21" spans="1:49" customFormat="1">
      <c r="A21" s="8" t="s">
        <v>20</v>
      </c>
      <c r="B21" s="10">
        <f>+'[1]Dalyvio prielaidos'!$E$133</f>
        <v>9700000</v>
      </c>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row>
    <row r="22" spans="1:49" customFormat="1">
      <c r="A22" s="8" t="s">
        <v>21</v>
      </c>
      <c r="B22" s="10" t="s">
        <v>22</v>
      </c>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row>
    <row r="23" spans="1:49" customFormat="1">
      <c r="A23" s="8" t="s">
        <v>23</v>
      </c>
      <c r="B23" s="3" t="s">
        <v>24</v>
      </c>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row>
    <row r="24" spans="1:49" customFormat="1">
      <c r="A24" s="25" t="s">
        <v>25</v>
      </c>
      <c r="B24" s="3" t="s">
        <v>26</v>
      </c>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row>
    <row r="25" spans="1:49" customFormat="1">
      <c r="A25" s="25"/>
      <c r="B25" s="3" t="s">
        <v>27</v>
      </c>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row>
    <row r="26" spans="1:49" customFormat="1">
      <c r="A26" s="8" t="s">
        <v>28</v>
      </c>
      <c r="B26" s="3" t="s">
        <v>29</v>
      </c>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row>
    <row r="27" spans="1:49" customFormat="1">
      <c r="A27" s="8" t="s">
        <v>30</v>
      </c>
      <c r="B27" s="11">
        <v>8.0000000000000002E-3</v>
      </c>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row>
    <row r="28" spans="1:49" customFormat="1">
      <c r="A28" s="8" t="s">
        <v>31</v>
      </c>
      <c r="B28" s="11">
        <v>4.0000000000000001E-3</v>
      </c>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row>
    <row r="29" spans="1:49" customFormat="1">
      <c r="A29" s="8" t="s">
        <v>32</v>
      </c>
      <c r="B29" s="12" t="s">
        <v>33</v>
      </c>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row>
    <row r="30" spans="1:49" customFormat="1">
      <c r="A30" s="8" t="s">
        <v>34</v>
      </c>
      <c r="B30" s="3" t="s">
        <v>35</v>
      </c>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row>
    <row r="31" spans="1:49" customFormat="1">
      <c r="A31" s="8" t="s">
        <v>36</v>
      </c>
      <c r="B31" s="3" t="s">
        <v>37</v>
      </c>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row>
    <row r="32" spans="1:49" customFormat="1" ht="75">
      <c r="A32" s="8" t="s">
        <v>38</v>
      </c>
      <c r="B32" s="3" t="s">
        <v>39</v>
      </c>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row>
    <row r="33" spans="1:49" customFormat="1">
      <c r="A33" s="25" t="s">
        <v>40</v>
      </c>
      <c r="B33" s="3" t="s">
        <v>41</v>
      </c>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row>
    <row r="34" spans="1:49" customFormat="1">
      <c r="A34" s="25"/>
      <c r="B34" s="3" t="s">
        <v>42</v>
      </c>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row>
    <row r="35" spans="1:49" customFormat="1">
      <c r="A35" s="25"/>
      <c r="B35" s="3" t="s">
        <v>43</v>
      </c>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row>
    <row r="36" spans="1:49" customFormat="1">
      <c r="A36" s="25"/>
      <c r="B36" s="3" t="s">
        <v>44</v>
      </c>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row>
    <row r="37" spans="1:49" customFormat="1">
      <c r="A37" s="25"/>
      <c r="B37" s="3" t="s">
        <v>45</v>
      </c>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row>
    <row r="38" spans="1:49" customFormat="1">
      <c r="A38" s="8" t="s">
        <v>46</v>
      </c>
      <c r="B38" s="13">
        <v>0.02</v>
      </c>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row>
    <row r="39" spans="1:49" customFormat="1">
      <c r="A39" s="23"/>
      <c r="B39" s="3"/>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row>
    <row r="40" spans="1:49" s="2" customFormat="1" ht="23.25">
      <c r="A40" s="21" t="s">
        <v>47</v>
      </c>
      <c r="B40" s="9"/>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row>
    <row r="41" spans="1:49" customFormat="1">
      <c r="A41" s="7"/>
      <c r="B41" s="3"/>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row>
    <row r="42" spans="1:49" s="7" customFormat="1">
      <c r="A42" s="8" t="s">
        <v>48</v>
      </c>
      <c r="B42" s="5" t="s">
        <v>49</v>
      </c>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row>
    <row r="43" spans="1:49" customFormat="1">
      <c r="A43" s="8" t="s">
        <v>50</v>
      </c>
      <c r="B43" s="15" t="s">
        <v>51</v>
      </c>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row>
    <row r="44" spans="1:49" customFormat="1">
      <c r="A44" s="8" t="s">
        <v>52</v>
      </c>
      <c r="B44" s="16">
        <f>+'[1]Dalyvio prielaidos'!$E$158+'[1]Dalyvio prielaidos'!$E$161</f>
        <v>3122000</v>
      </c>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row>
    <row r="45" spans="1:49" customFormat="1">
      <c r="A45" s="8" t="s">
        <v>53</v>
      </c>
      <c r="B45" s="16">
        <f>+'[1]Dalyvio prielaidos'!$E$163+SUM('[1]Dalyvio prielaidos'!$H$164:$M$164)</f>
        <v>1987687.6504793447</v>
      </c>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row>
    <row r="46" spans="1:49" customFormat="1">
      <c r="A46" s="8" t="s">
        <v>54</v>
      </c>
      <c r="B46" s="17">
        <f>+'[1]Dalyvio prielaidos'!$E$160</f>
        <v>0.15</v>
      </c>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row>
    <row r="47" spans="1:49" customFormat="1" ht="45">
      <c r="A47" s="8" t="s">
        <v>55</v>
      </c>
      <c r="B47" s="4" t="s">
        <v>56</v>
      </c>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row>
    <row r="48" spans="1:49" customFormat="1">
      <c r="A48" s="8" t="s">
        <v>57</v>
      </c>
      <c r="B48" s="18">
        <f>+'[1]Dalyvio prielaidos'!$K$17</f>
        <v>0.11956885824989971</v>
      </c>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row>
    <row r="49" spans="1:49" customFormat="1">
      <c r="A49" s="8"/>
      <c r="B49" s="4"/>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row>
  </sheetData>
  <mergeCells count="3">
    <mergeCell ref="A1:B1"/>
    <mergeCell ref="A24:A25"/>
    <mergeCell ref="A33:A37"/>
  </mergeCells>
  <pageMargins left="0.70866141732283472" right="0.70866141732283472" top="0.74803149606299213" bottom="0.74803149606299213" header="0.31496062992125984" footer="0.31496062992125984"/>
  <pageSetup paperSize="9" scale="6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43eae84-373f-421d-80aa-10103d80975b" xsi:nil="true"/>
    <lcf76f155ced4ddcb4097134ff3c332f xmlns="9cb907ef-07f5-4ab0-859a-044ed55caae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937C6D7E9C31A2448A5128D0E3A83042" ma:contentTypeVersion="14" ma:contentTypeDescription="Kurkite naują dokumentą." ma:contentTypeScope="" ma:versionID="f1a34ee22ffd66c02910254737352cb9">
  <xsd:schema xmlns:xsd="http://www.w3.org/2001/XMLSchema" xmlns:xs="http://www.w3.org/2001/XMLSchema" xmlns:p="http://schemas.microsoft.com/office/2006/metadata/properties" xmlns:ns2="9cb907ef-07f5-4ab0-859a-044ed55caae7" xmlns:ns3="443eae84-373f-421d-80aa-10103d80975b" targetNamespace="http://schemas.microsoft.com/office/2006/metadata/properties" ma:root="true" ma:fieldsID="b4c54ab36da657013c4befa93a2bf74c" ns2:_="" ns3:_="">
    <xsd:import namespace="9cb907ef-07f5-4ab0-859a-044ed55caae7"/>
    <xsd:import namespace="443eae84-373f-421d-80aa-10103d80975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b907ef-07f5-4ab0-859a-044ed55caa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Vaizdų žymės" ma:readOnly="false" ma:fieldId="{5cf76f15-5ced-4ddc-b409-7134ff3c332f}" ma:taxonomyMulti="true" ma:sspId="38eb848d-185e-46c3-aee5-c3b30c08044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3eae84-373f-421d-80aa-10103d80975b" elementFormDefault="qualified">
    <xsd:import namespace="http://schemas.microsoft.com/office/2006/documentManagement/types"/>
    <xsd:import namespace="http://schemas.microsoft.com/office/infopath/2007/PartnerControls"/>
    <xsd:element name="SharedWithUsers" ma:index="12"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Bendrinta su išsamia informacija" ma:internalName="SharedWithDetails" ma:readOnly="true">
      <xsd:simpleType>
        <xsd:restriction base="dms:Note">
          <xsd:maxLength value="255"/>
        </xsd:restriction>
      </xsd:simpleType>
    </xsd:element>
    <xsd:element name="TaxCatchAll" ma:index="18" nillable="true" ma:displayName="Taxonomy Catch All Column" ma:hidden="true" ma:list="{b984bf04-9d16-48e1-897a-a91b56b40991}" ma:internalName="TaxCatchAll" ma:showField="CatchAllData" ma:web="443eae84-373f-421d-80aa-10103d80975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D9892D-BE37-4F13-AE23-20229B536D1B}"/>
</file>

<file path=customXml/itemProps2.xml><?xml version="1.0" encoding="utf-8"?>
<ds:datastoreItem xmlns:ds="http://schemas.openxmlformats.org/officeDocument/2006/customXml" ds:itemID="{5B0FB56B-83A6-4FEE-B659-FE271F9F1D48}"/>
</file>

<file path=customXml/itemProps3.xml><?xml version="1.0" encoding="utf-8"?>
<ds:datastoreItem xmlns:ds="http://schemas.openxmlformats.org/officeDocument/2006/customXml" ds:itemID="{492280BA-A0DC-4758-8ED2-4A473EBEA01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Liudas Prūsaitis</dc:creator>
  <cp:keywords/>
  <dc:description/>
  <cp:lastModifiedBy>Irena Gailiuvienė</cp:lastModifiedBy>
  <cp:revision/>
  <dcterms:created xsi:type="dcterms:W3CDTF">2022-03-10T06:43:54Z</dcterms:created>
  <dcterms:modified xsi:type="dcterms:W3CDTF">2022-07-01T06:29:31Z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0x010100937C6D7E9C31A2448A5128D0E3A83042</vt:lpwstr>
  </property>
  <property fmtid="{D5CDD505-2E9C-101B-9397-08002B2CF9AE}" pid="3" name="MediaServiceImageTags">
    <vt:lpwstr/>
  </property>
</Properties>
</file>