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2" windowWidth="22980" windowHeight="9528"/>
  </bookViews>
  <sheets>
    <sheet name="Sheet1" sheetId="1" r:id="rId1"/>
    <sheet name="Sheet2" sheetId="2" r:id="rId2"/>
    <sheet name="Sheet3" sheetId="3" r:id="rId3"/>
  </sheets>
  <definedNames>
    <definedName name="_xlnm._FilterDatabase" localSheetId="0" hidden="1">Sheet1!$A$1:$A$201</definedName>
  </definedNames>
  <calcPr calcId="145621"/>
</workbook>
</file>

<file path=xl/calcChain.xml><?xml version="1.0" encoding="utf-8"?>
<calcChain xmlns="http://schemas.openxmlformats.org/spreadsheetml/2006/main">
  <c r="V125" i="1" l="1"/>
  <c r="S125" i="1"/>
  <c r="M125" i="1"/>
  <c r="V40" i="1"/>
  <c r="I28" i="3"/>
  <c r="G29" i="3"/>
  <c r="H28" i="3"/>
  <c r="B29" i="3"/>
  <c r="R8" i="3"/>
  <c r="P13" i="3"/>
  <c r="I10" i="3"/>
  <c r="H16" i="3"/>
  <c r="G19" i="3"/>
  <c r="F7" i="3"/>
  <c r="C8" i="3"/>
  <c r="B7" i="3"/>
  <c r="A17" i="3"/>
  <c r="V188" i="1"/>
  <c r="M188" i="1"/>
  <c r="V187" i="1"/>
  <c r="M187" i="1"/>
  <c r="V183" i="1"/>
  <c r="T183" i="1"/>
  <c r="M183" i="1"/>
  <c r="V180" i="1"/>
  <c r="T180" i="1"/>
  <c r="M180" i="1"/>
  <c r="V179" i="1"/>
  <c r="M179" i="1"/>
  <c r="V178" i="1"/>
  <c r="M178" i="1"/>
  <c r="V173" i="1"/>
  <c r="T175" i="1"/>
  <c r="M173" i="1"/>
  <c r="V171" i="1"/>
  <c r="O171" i="1"/>
  <c r="T171" i="1" s="1"/>
  <c r="M171" i="1"/>
  <c r="V169" i="1"/>
  <c r="S169" i="1"/>
  <c r="M169" i="1"/>
  <c r="V167" i="1"/>
  <c r="P167" i="1"/>
  <c r="S167" i="1" s="1"/>
  <c r="M167" i="1"/>
  <c r="V165" i="1"/>
  <c r="S165" i="1"/>
  <c r="M165" i="1"/>
  <c r="V164" i="1"/>
  <c r="S164" i="1"/>
  <c r="M164" i="1"/>
  <c r="V163" i="1"/>
  <c r="M163" i="1"/>
  <c r="V162" i="1"/>
  <c r="M162" i="1"/>
  <c r="V159" i="1"/>
  <c r="M159" i="1"/>
  <c r="V158" i="1"/>
  <c r="M158" i="1"/>
  <c r="V157" i="1"/>
  <c r="M157" i="1"/>
  <c r="V154" i="1"/>
  <c r="S154" i="1"/>
  <c r="P154" i="1"/>
  <c r="M154" i="1"/>
  <c r="V153" i="1"/>
  <c r="S153" i="1"/>
  <c r="V152" i="1"/>
  <c r="S152" i="1"/>
  <c r="P152" i="1"/>
  <c r="M152" i="1"/>
  <c r="V138" i="1"/>
  <c r="S138" i="1"/>
  <c r="P138" i="1"/>
  <c r="M138" i="1"/>
  <c r="V136" i="1"/>
  <c r="M136" i="1"/>
  <c r="V133" i="1"/>
  <c r="S133" i="1"/>
  <c r="P133" i="1"/>
  <c r="M133" i="1"/>
  <c r="V132" i="1"/>
  <c r="M132" i="1"/>
  <c r="V131" i="1"/>
  <c r="S131" i="1"/>
  <c r="P131" i="1"/>
  <c r="M131" i="1"/>
  <c r="M129" i="1"/>
  <c r="P128" i="1"/>
  <c r="M127" i="1"/>
  <c r="V105" i="1"/>
  <c r="S105" i="1"/>
  <c r="P105" i="1"/>
  <c r="M105" i="1"/>
  <c r="V104" i="1"/>
  <c r="S104" i="1"/>
  <c r="P104" i="1"/>
  <c r="M104" i="1"/>
  <c r="V103" i="1"/>
  <c r="S103" i="1"/>
  <c r="P103" i="1"/>
  <c r="M103" i="1"/>
  <c r="V102" i="1"/>
  <c r="M102" i="1"/>
  <c r="M13" i="1"/>
  <c r="V13" i="1"/>
  <c r="S13" i="1"/>
  <c r="L15" i="2"/>
  <c r="K15" i="2"/>
  <c r="H15" i="2"/>
  <c r="L14" i="2"/>
  <c r="K14" i="2"/>
  <c r="H14" i="2"/>
  <c r="S11" i="1"/>
  <c r="M11" i="1"/>
</calcChain>
</file>

<file path=xl/sharedStrings.xml><?xml version="1.0" encoding="utf-8"?>
<sst xmlns="http://schemas.openxmlformats.org/spreadsheetml/2006/main" count="750" uniqueCount="578">
  <si>
    <t xml:space="preserve">                                                                                                                                                                                                         Supaprastinto atviro konkurso sąlygų</t>
  </si>
  <si>
    <t xml:space="preserve">                                                                                                                                                          4 priedas</t>
  </si>
  <si>
    <t>STOMATOLOGINIŲ IR DANTŲ PROTEZAVIMO PRIEMONIŲ  TECHNINĖ  SPECIFIKACIJA</t>
  </si>
  <si>
    <t>VšĮ Vilniaus miesto klinikinės ligoninės Antakalnio filialui, Antakalnio g. 124, Vilnius</t>
  </si>
  <si>
    <t>Pirkimo objekto dalies Nr.</t>
  </si>
  <si>
    <t>Prekės pavadinimas</t>
  </si>
  <si>
    <t>Mato vienetas</t>
  </si>
  <si>
    <t>Orientacinis</t>
  </si>
  <si>
    <t xml:space="preserve">(mato vnt.) poreikis metams  </t>
  </si>
  <si>
    <t>Kokybiniai ir techniniai reikalavimai</t>
  </si>
  <si>
    <t>Siūlomos prekės pavadinimas, kilmės šalis, gamintojas</t>
  </si>
  <si>
    <t>Siūloma pakuotė ir jos kaina, Eur be PVM</t>
  </si>
  <si>
    <t>Siūloma pakuotė ir jos kaina, Eur su PVM</t>
  </si>
  <si>
    <t>Mato vnt. kaina</t>
  </si>
  <si>
    <t xml:space="preserve"> Eur be PVM</t>
  </si>
  <si>
    <t>PVM tarifas</t>
  </si>
  <si>
    <t>%</t>
  </si>
  <si>
    <t>Mato vnt kaina Eur su PVM</t>
  </si>
  <si>
    <t>Orientacinio poreikio suma</t>
  </si>
  <si>
    <t xml:space="preserve"> Eur su PVM</t>
  </si>
  <si>
    <t>9+10 =11</t>
  </si>
  <si>
    <t>4*11 =12</t>
  </si>
  <si>
    <t>1.</t>
  </si>
  <si>
    <t xml:space="preserve">Šviesoje kietėjantis kompozitas:                                                                                                                                                                                                                                                                                                  </t>
  </si>
  <si>
    <t>Šviesa kietinamas submikroninis kompozitas</t>
  </si>
  <si>
    <t>Estelita Sigma Q rinkinys(6šv.x3,8g+1,8g+5ml)</t>
  </si>
  <si>
    <t> rinkinys</t>
  </si>
  <si>
    <t>Kietėjimo laikas  ne daugiau  kaip 10 s, prailgintas darbo laikas ne daugiau 90 s. Geros poliravimo savybės, mažas dėvėjimasis, rentgeno kontrastiškas. Rinkinyje ne mažiau  6šv.x3,8g+3šv.x1,8g+5ml</t>
  </si>
  <si>
    <r>
      <t>Estelite Sigma</t>
    </r>
    <r>
      <rPr>
        <sz val="11"/>
        <color theme="1"/>
        <rFont val="Times New Roman"/>
        <family val="1"/>
        <charset val="186"/>
      </rPr>
      <t xml:space="preserve"> Q, Tokuyama Japonija </t>
    </r>
  </si>
  <si>
    <t>Šviesoje kietėjantis bondas</t>
  </si>
  <si>
    <t>ml </t>
  </si>
  <si>
    <t>5-os kartos, labai stipri adhesija su dentinu bei emaliu, turi būti kartu su nujautrintoju.  Viename buteliuke 4ml.</t>
  </si>
  <si>
    <t>Šviesoje kietėjanti vienkomponentinė surišimo sistema su paėsdinimu</t>
  </si>
  <si>
    <t xml:space="preserve"> ml</t>
  </si>
  <si>
    <t>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t>
  </si>
  <si>
    <t>Ėsdinimo rūgštis</t>
  </si>
  <si>
    <t>g</t>
  </si>
  <si>
    <t>Fosforo rūgštis 37 %. Pak. 12g</t>
  </si>
  <si>
    <t>Šviesoje kietėjantis estetiškas rentgenokontrastinis kompozitas</t>
  </si>
  <si>
    <t>rinkinys</t>
  </si>
  <si>
    <t>Labai estetiškas supra-nano užpildas, supaprastintas spalvų derinimas, lengvai poliruojasi, 90s darbo laikas po 10.000 Lux šviesa,  mažas susitraukimas, rinkinyje ne mažiau 7 spalvos A1B; A2B; A3B; A3,5B; A4B; NE; OcE</t>
  </si>
  <si>
    <t>Takus šviesa kietinamas kompozitas</t>
  </si>
  <si>
    <t>Skirtas I, II, III, IV,V kl. ertmėms, mažoms ertmėms, įtvarams. Nevarvanti, išlaikanti savo formą, blizgi, turi daug atspalvių . Švirkštas.</t>
  </si>
  <si>
    <t>Šviesa kietinamas kompozitas</t>
  </si>
  <si>
    <t xml:space="preserve">Nano hibridinis universalus kompozitas. Spalvos: A2; A3: A3,5; OA2. Rinkinyje ne mažiau kaip 4 šv.x4 g +6ml adhezyvo </t>
  </si>
  <si>
    <t>Aplikatoriai</t>
  </si>
  <si>
    <t>vnt.</t>
  </si>
  <si>
    <t xml:space="preserve">Įvairių storių  </t>
  </si>
  <si>
    <t>Apsauginė medžiaga danties jautrumui mažinti</t>
  </si>
  <si>
    <t>Dentino apsauga, apsinuoginusių kaklelių apsauga, šviesa kietinamas, dentino tubulių uždarymui.</t>
  </si>
  <si>
    <t>Šalčio testas</t>
  </si>
  <si>
    <t>ml</t>
  </si>
  <si>
    <t>Flakone ne daugiau 200 ml</t>
  </si>
  <si>
    <t>Medžiagos danties šaknies kanalo preparavimui (lubrikantas)</t>
  </si>
  <si>
    <t>Žele pavidalo, švirkšte, EDTA ( ne mažiau 19%) pagrindu, palengvina kanalo preparavimą.</t>
  </si>
  <si>
    <t>Citrinų rūgštis</t>
  </si>
  <si>
    <t>Koncentracija ne mažiau 40 proc.,200ml</t>
  </si>
  <si>
    <t>1 pirkimo dalis iš viso :</t>
  </si>
  <si>
    <t>2.</t>
  </si>
  <si>
    <t>Laikino užpildo medžiagos:</t>
  </si>
  <si>
    <t>Laikinas užpildas</t>
  </si>
  <si>
    <t xml:space="preserve">Cheminio kietėjimo, rentgenokontrastinė dantų atspalvio medžiaga, skirta laikinam dantų ertmių plombavimui cinko oksido/cinko sulfatocemento pagrindu, su fluoru, skirta trumpalaikėms laikinoms aplikacijoms, naudojama max. 1-2 sav. laikotarpiu. Paviršinio kietėjimo laikas – nuo 20 iki 30 min. </t>
  </si>
  <si>
    <t>Cinko eugenolinis cementas</t>
  </si>
  <si>
    <t>pak.</t>
  </si>
  <si>
    <r>
      <t xml:space="preserve">Endodontinių ertmių uždarymui. </t>
    </r>
    <r>
      <rPr>
        <sz val="10"/>
        <color theme="1"/>
        <rFont val="Times New Roman"/>
        <family val="1"/>
        <charset val="186"/>
      </rPr>
      <t xml:space="preserve">Pakuotėje 2 indeliai po ne mažiau kaip  </t>
    </r>
    <r>
      <rPr>
        <sz val="10"/>
        <color rgb="FF000000"/>
        <rFont val="Times New Roman"/>
        <family val="1"/>
        <charset val="186"/>
      </rPr>
      <t>60 g medžiagos + 25ml skysčio</t>
    </r>
  </si>
  <si>
    <t>2 pirkimo dalis iš viso :</t>
  </si>
  <si>
    <t>3.</t>
  </si>
  <si>
    <t xml:space="preserve">Cheminio kietėjimo stiklojonomerinės medžiagos:                                                                                                                                         </t>
  </si>
  <si>
    <t>Cheminio kietėjimo stiklojonomerinis pamušalas</t>
  </si>
  <si>
    <t xml:space="preserve">Stiklojonomerinė pamušalinė cheminio kietėjimo medžiaga susideda iš 33 (±2) g miltelių ir 12 (±2) ml skysčio. </t>
  </si>
  <si>
    <t>Cheminio kietėjimo kompozitas su surišimo sistema</t>
  </si>
  <si>
    <r>
      <t xml:space="preserve">Savaime kietėjantis, fluoridą išskiriantis dvikomponentis mikrostiklo kompozitas dantų plombavimui, susidedantis iš bazinės ir katalizatoriaus pastų bei surišimo skysčio, akrilatai 70 proc., stiklas 0,02-2mm Pakuotėje ne mažiau </t>
    </r>
    <r>
      <rPr>
        <sz val="11"/>
        <color theme="1"/>
        <rFont val="Times New Roman"/>
        <family val="1"/>
        <charset val="186"/>
      </rPr>
      <t>12 g + 12 g</t>
    </r>
  </si>
  <si>
    <t>Cheminio kietėjimo plombinė medžiaga</t>
  </si>
  <si>
    <r>
      <t xml:space="preserve">Skirta pastoviam dantų plombavimui, kulties atstatymui. Atspari drėgmei. Granuliuoti milteliai. Pakuotėje ne mažiau  </t>
    </r>
    <r>
      <rPr>
        <sz val="11"/>
        <color theme="1"/>
        <rFont val="Times New Roman"/>
        <family val="1"/>
        <charset val="186"/>
      </rPr>
      <t>12,5 g + 8,5 ml</t>
    </r>
  </si>
  <si>
    <t>3 pirkimo dalis iš viso :</t>
  </si>
  <si>
    <t>4.</t>
  </si>
  <si>
    <t>Amalgamos plomba</t>
  </si>
  <si>
    <t xml:space="preserve">kapsulė </t>
  </si>
  <si>
    <t xml:space="preserve">Sidabro amalgamos plombos kapsulėse po 600 mg.              </t>
  </si>
  <si>
    <t>Ag 43,1% (±1), Sn 30,8% (±2), Cu 26,1% (±2)</t>
  </si>
  <si>
    <t>5.</t>
  </si>
  <si>
    <t xml:space="preserve">Medžiaga šaknies plombavimui </t>
  </si>
  <si>
    <t>Šaknies kanalų plombavimo medžiaga cinko oksido eugenolio pagrindu, turinti kortizono ir paraformaldehido, pasižyminti bakteriostatiniu ir priešuždegiminiu veikimu, rentgenokontrastiška. Medžiagos kietėjimo laikas ne trumpesnis kaip 1 val. Rinkinyje: 30 (±2)  g miltelių ir 20 (±2) ml skysčio</t>
  </si>
  <si>
    <t>6.</t>
  </si>
  <si>
    <t>Kalcio hidroksido pamušalas</t>
  </si>
  <si>
    <t>Susidedantis iš 13 (±2) g bazinės pastos  ir 11 (±2) g katalizatoriaus</t>
  </si>
  <si>
    <t>7.</t>
  </si>
  <si>
    <t>Dantų balinimo sistema :</t>
  </si>
  <si>
    <t>Dantų balinimo sistema 10%</t>
  </si>
  <si>
    <t>Veiklioji medžiaga – karbamido peroksidas. Švirkšteliuose.</t>
  </si>
  <si>
    <t>Dantų balinimo sistema 16%</t>
  </si>
  <si>
    <t>7 pirkimo dalis iš viso:</t>
  </si>
  <si>
    <t>8.</t>
  </si>
  <si>
    <t>Stomatologinės  medžiagos kanalų paruošimui ir endodontijai:</t>
  </si>
  <si>
    <t>Sileris kanalų plombavimui</t>
  </si>
  <si>
    <t>Deksamethasonas 0,01g. Cinko oksido eugenolinis sileris, rentgenokontrastinis</t>
  </si>
  <si>
    <t>Šaknies kanalo hermetikas (sileris)</t>
  </si>
  <si>
    <t>Dervų pagrindu, fasuojamas dvigubame švirkšte, pastos pavidalu. Savybės : geros plombavimo savybės, biosuderinamumas. Turi atitikti ISO06876 reikalavimus:1986(E), sudėtis: epoksidinė oligomerinė derva, etilenglikolio salicilatas, bismuto subkarbonatas, cinko oksidas, kalcio oksidas. Turi būti rentgeno kontrastinė, darbo trukmė apie 35 min, 23'temp., netirpi audinių skystyje, netepti dantų. Švirkšte ne mažiau 13,5 g.</t>
  </si>
  <si>
    <t>2,5% natrio hipochlorito tirpalas šaknies kanalų paruošimui</t>
  </si>
  <si>
    <t>Tirpale neturi būti surfaktantų ar emuliantų, kurie veikia surišimo stiprumą. 200 g talpos flakone. </t>
  </si>
  <si>
    <t>Negyvų dantų balinimo medžiaga</t>
  </si>
  <si>
    <t>Natrio perboratas, balti milteliai</t>
  </si>
  <si>
    <t>Stiklo pluošto kompoziciniai kaiščiai</t>
  </si>
  <si>
    <t>Silanuoti, rentgeno kontrastiniai, elastingi, l.atsparūs nuovargiui,žymėti spalviniu kodu,  įv. dydžių:1,2mm, 1,3mm, 1,6 mm, 1,9 mm,</t>
  </si>
  <si>
    <t>Stiklo pluošto kompozicinių kaiščių rinkiniai su įgręžtuvais</t>
  </si>
  <si>
    <r>
      <t xml:space="preserve">Silanuoti, rentgeno kontrastiniai, elastingi, l.atsparūs nuovargiui,žymėti spalviniu kodu,  Rinkinys: įv. dydžių: 1,3mm, 1,6 mm, 1,9 mm ne mažiau po </t>
    </r>
    <r>
      <rPr>
        <sz val="11"/>
        <color theme="1"/>
        <rFont val="Times New Roman"/>
        <family val="1"/>
        <charset val="186"/>
      </rPr>
      <t>5 vnt. + 4 grąžtai</t>
    </r>
  </si>
  <si>
    <t>Skystis danties šaknų kanalų praplovimui</t>
  </si>
  <si>
    <t>2 proc. chlorheksidino skystis. 200ml buteliukuose .</t>
  </si>
  <si>
    <t>Skystis gutaperčos tirpdymui</t>
  </si>
  <si>
    <t xml:space="preserve">ml </t>
  </si>
  <si>
    <t xml:space="preserve">Eukalipto aliejus  buteliuke su pipete </t>
  </si>
  <si>
    <t>Gvazdikėlių aliejus</t>
  </si>
  <si>
    <t xml:space="preserve"> Buteliukas su pipete</t>
  </si>
  <si>
    <t>Medžiaga skirta šaknų kanalų perforacijoms dengti, atstatyti</t>
  </si>
  <si>
    <r>
      <t xml:space="preserve">Rinkinys: ne mažiau </t>
    </r>
    <r>
      <rPr>
        <sz val="11"/>
        <color rgb="FF000000"/>
        <rFont val="Times New Roman"/>
        <family val="1"/>
        <charset val="186"/>
      </rPr>
      <t>10 doz.x 0,14g+skystis sumaišymui</t>
    </r>
  </si>
  <si>
    <t>Kalcio hidroksido pasta</t>
  </si>
  <si>
    <t>Švirkšte ne mažiau 2,1 g</t>
  </si>
  <si>
    <t>Kalcio hidroksido pasta su jodoformu</t>
  </si>
  <si>
    <t>Kraujavimą stabdatis skystis</t>
  </si>
  <si>
    <t>Aliuminio chlorido pagrindu</t>
  </si>
  <si>
    <t>Stiklo pluošto juostų rinkinys</t>
  </si>
  <si>
    <t>Skirta paslankių dantų sutvirtinimui.</t>
  </si>
  <si>
    <t>8 pirkimo dalis iš viso :</t>
  </si>
  <si>
    <t>9.</t>
  </si>
  <si>
    <t>Endodontiniai instrumentai :</t>
  </si>
  <si>
    <t>Endodontiniai  instrumentai K-file</t>
  </si>
  <si>
    <t>Dydžiai : 006, 008, 010, 045, 045-80, ilgiai:  21/25/28/31mm, rankiniai, sterilūs, keturkampio formos pjūvio. Pagaminti iš nerūdyjančio plieno, su plastikine rankenėle, su stoperiu. Turi atitikti ISO 015-040, turėti CE žymėjimą. Sterilios pakuotės ne mažiau kaip po 6 vnt.</t>
  </si>
  <si>
    <t>Mašininės spiralės kanalų pildymui</t>
  </si>
  <si>
    <t>Ilgis  17mm/25mm/21mm . Dydžiai 001/002/003/004, į kampinį antgalį, daugkartinės, sterilizuojamos. Apsukos ne didesnės 300-600min-1, turi turėti CE žymėjimą. Pakuotėje ne daugiau 4 vnt.</t>
  </si>
  <si>
    <t>Endodontiniai lankstūs instrumentai K-flexofile</t>
  </si>
  <si>
    <t>Dydžiai : 015, 020, 025, 030, 035, 040, 015-040, ilgiai:  18/21/25/31mm, rankiniai, sterilūs,keturkampio formos pjūvio. Pagaminti iš nerūdyjančio plieno, su plastikine rankenėle, su stoperiu. Turi atitikti ISO 015-040, turėti CE žymėjimą. Sterili pakuotė, ne mažiau 6vnt.</t>
  </si>
  <si>
    <t>Endodontiniai instrumentai pjaunančiomis savybėmis</t>
  </si>
  <si>
    <r>
      <t>Dydžiai : 015, 020, 025, 030, 035, 040, 015-040, ilgiai:  21/25/28/31mm, rankiniai,sterilūs apvalaus formos pjūvio. Pagaminti iš nerūdyjančio plieno, su plastikine</t>
    </r>
    <r>
      <rPr>
        <b/>
        <i/>
        <sz val="10"/>
        <color rgb="FF000000"/>
        <rFont val="Times New Roman"/>
        <family val="1"/>
        <charset val="186"/>
      </rPr>
      <t xml:space="preserve"> </t>
    </r>
    <r>
      <rPr>
        <sz val="10"/>
        <color rgb="FF000000"/>
        <rFont val="Times New Roman"/>
        <family val="1"/>
        <charset val="186"/>
      </rPr>
      <t>rankenėle, su stoperiu. Turi atitikti ISO 015-040, turėti CE žymėjimą. Sterili pakuotė ne mažiau 6vnt.</t>
    </r>
  </si>
  <si>
    <t>Endodontiniai instrumentai, pjaunančiomis savybėmis</t>
  </si>
  <si>
    <r>
      <t xml:space="preserve">Dydžiai : 015, 020, 025, 030, 035, 040, 015-040, ilgiai:  21/25/28/31mm, rankiniai,sterilūs trikampio formos pjūvio. Pagaminti iš nerūdyjančio plieno, su </t>
    </r>
    <r>
      <rPr>
        <b/>
        <i/>
        <sz val="10"/>
        <color rgb="FF000000"/>
        <rFont val="Times New Roman"/>
        <family val="1"/>
        <charset val="186"/>
      </rPr>
      <t xml:space="preserve">silikonine </t>
    </r>
    <r>
      <rPr>
        <sz val="10"/>
        <color rgb="FF000000"/>
        <rFont val="Times New Roman"/>
        <family val="1"/>
        <charset val="186"/>
      </rPr>
      <t>rankenėle, su stoperiu. Turi atitikti ISO 015-040, turėti CE žymėjimą. Sterili pakuotė ne mažiau 6vnt.</t>
    </r>
  </si>
  <si>
    <t>Gutaperčos kondensoriai</t>
  </si>
  <si>
    <t>Rankinis instrumentas, pagamintas iš nerūdijančio plieno su plastmasine rankenėle (ISO spalvinis žymėjimas). Darbiniai ilgiai 21 mm, 25 mm,  dydžiai: A, B, C, D, pakuotėje ne mažiau po 4vnt.</t>
  </si>
  <si>
    <t>Pulpoekstraktoriai</t>
  </si>
  <si>
    <t xml:space="preserve">Skirti pulpos pašalinimui iš kanalo, atitinka ISO020-060 standartą), įvairių dydžių, vienkartiniai, rankiniai. </t>
  </si>
  <si>
    <t>Nikelio titano lydinio lankstūs instrumentai</t>
  </si>
  <si>
    <r>
      <t>Dydžiai: 015, 020, 025, 030, 035, 040, 015-040,45, 50, 55, 60 ilgiai: 21/25mm, pagaminta iš nikelio titano</t>
    </r>
    <r>
      <rPr>
        <b/>
        <i/>
        <sz val="10"/>
        <color rgb="FF000000"/>
        <rFont val="Times New Roman"/>
        <family val="1"/>
        <charset val="186"/>
      </rPr>
      <t xml:space="preserve"> </t>
    </r>
    <r>
      <rPr>
        <sz val="10"/>
        <color rgb="FF000000"/>
        <rFont val="Times New Roman"/>
        <family val="1"/>
        <charset val="186"/>
      </rPr>
      <t xml:space="preserve">lydinio, padidinto lankstumo, su plastikine rankenėle(ISO spalviniu žymėjimu), su silikoniniu stoperiu. </t>
    </r>
  </si>
  <si>
    <t>Endodontiniai instrumentai skirti sunkiai prieinamiems kanalams</t>
  </si>
  <si>
    <t>Dydžiai: 006, 008, 010, 015, 020, ilgiai: 18/21/25mm, pagaminta iš nerūdyjančio plieno, labai agresyvūs, skirti kalcifikuotiems ir sunkiai praeinamiems kanalams, su plastikine rankenėle(ISO spalviniu žymėjimu), su silikoniniu stoperiu. Sterilūs</t>
  </si>
  <si>
    <t>Endodontiniai instrumentai skirti kanalų paieškai</t>
  </si>
  <si>
    <t>Dydžiai: 010, 013, 017, ilgis 18/21/25mm,rankiniai,  skirti kanalų ieškojimui, aštrūs, su platmasinėmis rankenėlėmis, turi atitikti ISO(010-017), su stoperiu. Sterilūs.</t>
  </si>
  <si>
    <t xml:space="preserve">Endodontinis mašininis instrumentas kanalams gilinti  Pjezoreamer </t>
  </si>
  <si>
    <t xml:space="preserve"> </t>
  </si>
  <si>
    <t>Largo, pjezo gilintuvai į kampinį antgalį, 1,2,3,4,5,6 dydžių, 28/32mm ilgio, darbinė dalis 15mm/19mm, apsisukimai 800/1200min</t>
  </si>
  <si>
    <t>9 pirkimo dalis iš viso :</t>
  </si>
  <si>
    <t>10.</t>
  </si>
  <si>
    <t>Cinko oksido milteliai</t>
  </si>
  <si>
    <t>11.</t>
  </si>
  <si>
    <t>Eugenolis</t>
  </si>
  <si>
    <t>12.</t>
  </si>
  <si>
    <t>Kalcio hidroksido milteliai</t>
  </si>
  <si>
    <t>13.</t>
  </si>
  <si>
    <t>Anestetikai:</t>
  </si>
  <si>
    <t>Anestetikai karpulėse</t>
  </si>
  <si>
    <t>karpulė</t>
  </si>
  <si>
    <r>
      <t xml:space="preserve">Anestetiko sudėtyje yra articaini hydrochloridum 40 mg, epinefrino hydrochlorido 0,012mcg.  Vienoje karpulėje 1,7 ml (±0,2 ml). Supakuota saugioje metalinėje dėžutėje. </t>
    </r>
    <r>
      <rPr>
        <b/>
        <u/>
        <sz val="10"/>
        <color theme="1"/>
        <rFont val="Times New Roman"/>
        <family val="1"/>
        <charset val="186"/>
      </rPr>
      <t>Būtina pateikti vaisto registracijos pažymėjimo kopiją</t>
    </r>
  </si>
  <si>
    <r>
      <t xml:space="preserve">Vienoje karpulėje 1,7 ml (±0,2 ml). Be vazokonstriktorių. Skirti nuskausminimui rizikos grupės žmonėms. </t>
    </r>
    <r>
      <rPr>
        <b/>
        <u/>
        <sz val="10"/>
        <color theme="1"/>
        <rFont val="Times New Roman"/>
        <family val="1"/>
        <charset val="186"/>
      </rPr>
      <t>Būtina pateikti vaisto registracijos pažymėjimo kopiją</t>
    </r>
  </si>
  <si>
    <t>Antiseptiškas, hemostatiškas ir nuskausminantis vaistas, dedamas į alveolę</t>
  </si>
  <si>
    <r>
      <t xml:space="preserve">Preparatas, pasižymintis antiseptiniu, skausmą malšinančiu ir kraujavimą stabdančiu veikimu, tinkamas naudoti po sunkaus danties išrovimo, sušvelninantis skausmą infekuotoje alveolėje. Veikimas prasideda iš karto ir tęsiasi 1-2 val. Savaime rezorbuojasi. Pakuotėje 12 (±3)g. </t>
    </r>
    <r>
      <rPr>
        <b/>
        <u/>
        <sz val="10"/>
        <color theme="1"/>
        <rFont val="Times New Roman"/>
        <family val="1"/>
        <charset val="186"/>
      </rPr>
      <t>Būtina pateikti vaisto registracijos pažymėjimo kopiją.</t>
    </r>
  </si>
  <si>
    <t>Adatos karpuliniam anestetikui</t>
  </si>
  <si>
    <t>Sterilios, vienkartinės dentalinės adatos, padengtos silikonu, dydis 0,3 x 25 mm; 0,4x35mm</t>
  </si>
  <si>
    <t>Karpuliniai švirkštai</t>
  </si>
  <si>
    <t>13 pirkimo dalis iš viso :</t>
  </si>
  <si>
    <t>14.</t>
  </si>
  <si>
    <t>Fluoro lakas</t>
  </si>
  <si>
    <t xml:space="preserve">Naudojamas dantų jautrumui gydyti giliam fluoravimui ir ėduonies profilaktikai. Medžiaga gerai prilimpa prie sauso danties emalio ir dentino, kas sąlygoja ilgalaikį intensyvų fluoravimą su gilia penetracija. </t>
  </si>
  <si>
    <t>15.</t>
  </si>
  <si>
    <t>Hemostatinės kempinėlės, prisotintos sidabro koloidu</t>
  </si>
  <si>
    <t xml:space="preserve"> vnt.</t>
  </si>
  <si>
    <t>Želatinos ir smulkiadispersiško (koloidinio) sidabro derinys, kuris stabdo kraujavimą ir saugo žaizdą nuo pakartotino užkrėtimo. Kempinėlės, paliktos alveolėje, visiškai rezorbuojasi. Matmenys 14mmx7mmx7mm (±1 mm). Pakuotėse po 50 -100 vnt.</t>
  </si>
  <si>
    <t>16.</t>
  </si>
  <si>
    <t xml:space="preserve">Impregnuotas retrakcinis siūlas </t>
  </si>
  <si>
    <t>Megztas, impregnuotas, siūlo ilgis nuo 240 iki 250 cm.  Dviejų storių: plonas (0) ir labai plonas (00)</t>
  </si>
  <si>
    <t>17.</t>
  </si>
  <si>
    <t>Seilių voleliai</t>
  </si>
  <si>
    <t>Pagaminti iš 100% medvilnės, dydis Nr.2</t>
  </si>
  <si>
    <t>18.</t>
  </si>
  <si>
    <t>Seilių atsiurbėjai</t>
  </si>
  <si>
    <t>Pagaminti iš permatomo plastiko, trumpi</t>
  </si>
  <si>
    <t>19.</t>
  </si>
  <si>
    <t>Impregnuotos servetėlės pacientams,</t>
  </si>
  <si>
    <t>20.</t>
  </si>
  <si>
    <t xml:space="preserve">Odontologijos rankiniai instrumentai:                                                                                                                                                              </t>
  </si>
  <si>
    <t>Veidrodėliai</t>
  </si>
  <si>
    <t>Galvutės kotelis su metriniu sriegiu, fiziologiniu lenkimu, ergonominiu paviršiumi. Pažymėti CE ženklu</t>
  </si>
  <si>
    <t>Veidrodėlių koteliai</t>
  </si>
  <si>
    <t>Su gumine dalimi, neslystantys, tinkantys galvutei su metriniu sriegiu. Pažymėti CE ženklu</t>
  </si>
  <si>
    <t>Zondai</t>
  </si>
  <si>
    <t>Darbinė dalis 10 mm ilgio, su fiziologiniu lenkimu. Nerūdijančio plieno. Kiekvienas vienetas gamintojo individualiai įpakuotas. Pažymėti CE ženklu.</t>
  </si>
  <si>
    <t>Pincetai</t>
  </si>
  <si>
    <t>vnt..</t>
  </si>
  <si>
    <t>Nerūdijančio plieno. Kiekvienas vienetas gamintojo individualiai įpakuotas. Pažymėti CE ženklu</t>
  </si>
  <si>
    <t>Mentelės plomboms maišyti</t>
  </si>
  <si>
    <t>Kiekvienas vienetas gamintojo individualiai įpakuotas. Pažymėtos CE ženklu</t>
  </si>
  <si>
    <t>Plombavimo mentelės - kimštukai</t>
  </si>
  <si>
    <t>Instrumento kotelis fiziologiniu lenkimu,ergonominiu paviršiumi. Darbinis paviršius nekibus plombinei medžiagai, plona darbinė dalis. Pažymėti CE ženklu</t>
  </si>
  <si>
    <t>20 pirkimo dalis iš viso :</t>
  </si>
  <si>
    <t>21.</t>
  </si>
  <si>
    <t xml:space="preserve">Odontologinės chirurgijos instrumentai:                                                                                                                                                                               </t>
  </si>
  <si>
    <t>Adatkotis</t>
  </si>
  <si>
    <t>Nerūdijančio plieno, tvirti, nelūžtantys, nelankstūs. Darbinė dalis 140 mm, patikimai laiko adatą. Pažymėti CE ženklu.</t>
  </si>
  <si>
    <t>Chirurginis šaukštelis</t>
  </si>
  <si>
    <t>Nerūdijančio plieno, tvirti, nelūžtantys, nelankstūs. Dydis Nr.1. Pažymėti CE ženklu.</t>
  </si>
  <si>
    <t>Spaustukai (pinai)</t>
  </si>
  <si>
    <t>Nerūdijančio plieno, tvirti, nelūžtantys, nelankstūs. Pažymėti CE ženklu.</t>
  </si>
  <si>
    <t>Žirklutės lenktos</t>
  </si>
  <si>
    <t>S formos. Darbinė dalis lenkta, 115 mm. Pažymėtos CE ženklu.</t>
  </si>
  <si>
    <t>Žirklutės tiesios</t>
  </si>
  <si>
    <t>Darbinė dalis su dantytais ašmenimis. Pažymėtos CE ženklu</t>
  </si>
  <si>
    <t>21 pirkimo dalis iš viso :</t>
  </si>
  <si>
    <t>22.</t>
  </si>
  <si>
    <t>Replės  įvairios</t>
  </si>
  <si>
    <r>
      <t>Pirmos klasės  nerūdijančio plieno instrumentai, atsparūs dezinfektantams,</t>
    </r>
    <r>
      <rPr>
        <sz val="10"/>
        <color rgb="FF000000"/>
        <rFont val="Times New Roman"/>
        <family val="1"/>
        <charset val="186"/>
      </rPr>
      <t xml:space="preserve"> sterilizuojami iki 180C</t>
    </r>
    <r>
      <rPr>
        <sz val="10"/>
        <color theme="1"/>
        <rFont val="Times New Roman"/>
        <family val="1"/>
        <charset val="186"/>
      </rPr>
      <t xml:space="preserve"> ,nelūžtantys nelankstūs. Rankena fiziologiniu ergonomišku lenkimu. Darbinė dalis su ranteliais, dengta grūdintu plienu, ašytriais išplonintais galais. Replės nesunkiai uždedamos, kai likęs mažas dantų šaknies kraštas. Replės žymėtos CE ženklu, suteikiama gamintojo garantija.</t>
    </r>
  </si>
  <si>
    <t>23.</t>
  </si>
  <si>
    <t>Elevatoriai</t>
  </si>
  <si>
    <r>
      <t>Pirmos klasės  nerūdijančio plieno instrumentai  , atsparūs dezinfektantams,</t>
    </r>
    <r>
      <rPr>
        <sz val="10"/>
        <color rgb="FF000000"/>
        <rFont val="Times New Roman"/>
        <family val="1"/>
        <charset val="186"/>
      </rPr>
      <t xml:space="preserve"> sterilizuojami iki 180C</t>
    </r>
    <r>
      <rPr>
        <sz val="10"/>
        <color theme="1"/>
        <rFont val="Times New Roman"/>
        <family val="1"/>
        <charset val="186"/>
      </rPr>
      <t xml:space="preserve"> , nelūžtantys, nelankstūs. Atraumatiški, ergonomiški, lengvi, skirti dantų šaknims ir jų viršūnėms šalinti, darbinė dalis su grioveliu, aštri. Instrumentai žymėti CE ženklu, suteikiama gamintojo garantija.</t>
    </r>
  </si>
  <si>
    <t>24.</t>
  </si>
  <si>
    <t xml:space="preserve">Ultragarsinio skalerio "Satelec-Acteon" antgalinės galvutės </t>
  </si>
  <si>
    <t>Skirtos higienos operacijoms (akmenų šalinimui). Originalios, atitinknčios sriegį. Ženklinimas 1, 1S, 2,3,10Z,10X,10P</t>
  </si>
  <si>
    <t>25.</t>
  </si>
  <si>
    <t>Kampinis antgalis</t>
  </si>
  <si>
    <t>Su LED ar analogiško tipo pašvietimo funkcija(vidinid šviesso generatorius). Turi tikti naudoti pajungus prie orinio mikrovariklio su vidiniu aušinimu be pašvietimo. Vidinis vandens-oro mišinio padavimas. Grąžto fiksacija mygtuko pagalba. Redukcijos santykis 1:1. Sterilizuojama gariniame sterilizatoriuje maks. iki 135 laips. C</t>
  </si>
  <si>
    <t>26.</t>
  </si>
  <si>
    <t>Odontologinis antgalis-turbina su šviesa</t>
  </si>
  <si>
    <t>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„Morita“ jungtims. Garantija ne mažiau 12 mėn.</t>
  </si>
  <si>
    <t xml:space="preserve">   27.</t>
  </si>
  <si>
    <t>Poliravimo priemonės :</t>
  </si>
  <si>
    <t>Poliravimo juostelė abrazyvinė metalinė</t>
  </si>
  <si>
    <t>Skirta tarpdančiams šlifuoti, 4mm pločio, viena pusė padengta abrazyvine medžiaga, švelnaus grublėtumo (f), ir vidutinio grublėtumo.</t>
  </si>
  <si>
    <t>Šlifavimo poliravimo  diskų papildymai</t>
  </si>
  <si>
    <t>Diskeliai 12,7 ir 9,5mm skersmens. Vieno dydžio ir grubumo viename paketėlyje, grubumai:C, M, F, SF, spalva:ruda, tamsi oranžinė, oranžinė, geltona</t>
  </si>
  <si>
    <t>Šlifavimo poliravimo  diskų rinkinys.</t>
  </si>
  <si>
    <t>Šlifuoja, kontūruoja, poliruoja, ploni. Šiurkštūs – rudos spalvos, vidutiniai – tamsiai oranžinės spalvos, švelnūs – oranžinės spalvos, labai švelnūs – geltonos spalvos. Diskelių skersmuo 9,5mm ir 12,7 mm diametras. Laikiklis diskeliams su apvalia darbine dalimi, kampiniams antgaliui iš nerūdijančio plieno, padengti aliuminio oksidu.Rinkinys, ne mažiau 240 vnt. +laikiklis</t>
  </si>
  <si>
    <t>Poliravimo ir apdirbimo juostelės</t>
  </si>
  <si>
    <t>17,7mm x3,9 mm, dviejų skirtingų grubumų: l.švelnios ir švelnios; vidutinio grubumo ir grubios.</t>
  </si>
  <si>
    <t>Poliravimo šepetėliai</t>
  </si>
  <si>
    <t>Įvairių formų, sintetiniai</t>
  </si>
  <si>
    <t>Polyrai poliravimui</t>
  </si>
  <si>
    <t>Silikoniniai</t>
  </si>
  <si>
    <t>Polyrai blizginimui</t>
  </si>
  <si>
    <t>Polyras kampiniam antgaliui</t>
  </si>
  <si>
    <t>Įvairių formų ir kietumo, su deimanto dalelėm, skirti pradiniam ir galutiniam apdirbimui</t>
  </si>
  <si>
    <t>27 pirkimo dalis iš viso :</t>
  </si>
  <si>
    <t>28.</t>
  </si>
  <si>
    <t>Poliravimo pasta plombų poliravimui</t>
  </si>
  <si>
    <t xml:space="preserve">Pasta smulkaus grūdėtumo, lengvai iki blizgesio nupoliruojanti danties paviršių. </t>
  </si>
  <si>
    <t>29.</t>
  </si>
  <si>
    <t xml:space="preserve">Matricos :                                                                                                                                                                                                        </t>
  </si>
  <si>
    <t>Šviesai laidžių  matricų rinkinys</t>
  </si>
  <si>
    <t>Rinkinį sudaro skirtingos matricos visoms dantų grupėms. Celiuloidinės, peršviečiamos ultravioletinių spindulių, galai smailėjantys, per vidurį platėjančios, išgaubtos</t>
  </si>
  <si>
    <t>Metalinių matricų kontūrinių rinkinys</t>
  </si>
  <si>
    <t>Išformuoto ekvatoriaus, pagamintos iš nerūdijančio lankstaus plieno plokštelės, per vidurį platėjančios, su užapvalintais galais, išgaubtos. Rinkinyje turi būti 30 vnt. - šešių rūšių, kiekvienos po 5 vnt.</t>
  </si>
  <si>
    <t>Šviesai laidžios, tiesios</t>
  </si>
  <si>
    <t>Šviesai laidžios, ilgis 10 mm</t>
  </si>
  <si>
    <t>Matricos  laikikliai “žiogelio“ tipo.</t>
  </si>
  <si>
    <t>Įvairių dydžių</t>
  </si>
  <si>
    <t>29 pirkimo dalis iš viso :</t>
  </si>
  <si>
    <t>30.</t>
  </si>
  <si>
    <t>Šviesai laidūs kaištukai</t>
  </si>
  <si>
    <t>Pleišto formos, bespalviai, peršviečiami ultravioletinių spindulių, pagaminti iš plastiko, S dydžio</t>
  </si>
  <si>
    <t>31.</t>
  </si>
  <si>
    <t>Guminiai žiedai instrumentams pažymėti</t>
  </si>
  <si>
    <t>Įvairių spalvų</t>
  </si>
  <si>
    <t>32.</t>
  </si>
  <si>
    <t>Pasta apnašui nuimti ir dantų paviršiui poliruoti su fluoru</t>
  </si>
  <si>
    <t xml:space="preserve"> g</t>
  </si>
  <si>
    <t xml:space="preserve">Universali profilaktinė pasta, turinti fluoro, pasižyminti valomosiomis ir poliruojančiomis savybėmis. Abrazyvinės dalelės darbo eigoje kinta nuo grubaus iki švelnaus rupumo. </t>
  </si>
  <si>
    <t>33.</t>
  </si>
  <si>
    <t>Karieso indikatorius</t>
  </si>
  <si>
    <t>Medžiaga, padedanti nustatyti sunkiai diagnozuojamas kariozines ertmes. Temperatūra -500C</t>
  </si>
  <si>
    <t>34.</t>
  </si>
  <si>
    <t xml:space="preserve">Kaiščiai   :                                                                                                                                                                                                        </t>
  </si>
  <si>
    <t>Gutaperčos pagrindiniai kaiščiai</t>
  </si>
  <si>
    <t>Dydžiai: 015-80, skirti kanalo užpildymui, standartizuoti, turintys spalvinį žymėjimą, atitinkantys ISO.</t>
  </si>
  <si>
    <t>Gutaperčiniai kaiščiai pagalbiniai.</t>
  </si>
  <si>
    <t>Dydžiai: XF, FF, MF, F, FM, su ISO spalviniu žymėjimu, lengai  atidaromose dėžutėse ne mažiau 120vnt</t>
  </si>
  <si>
    <r>
      <t>Popieriniai kaiščiai</t>
    </r>
    <r>
      <rPr>
        <sz val="11"/>
        <color theme="1"/>
        <rFont val="Times New Roman"/>
        <family val="1"/>
        <charset val="186"/>
      </rPr>
      <t xml:space="preserve">  </t>
    </r>
  </si>
  <si>
    <t>Dydžiai : nuo 15 iki 80 dydžio, kaiščiai skirti kanalų sausinimui, standartizuoti, turintys spalvinį žymėjimą, atitinkantį ISO.</t>
  </si>
  <si>
    <t>34 pirkimo dalis iš viso :</t>
  </si>
  <si>
    <t>35.</t>
  </si>
  <si>
    <t>Stikliukai plomboms maišyti</t>
  </si>
  <si>
    <t>Viena pusė neslidi</t>
  </si>
  <si>
    <t>36.</t>
  </si>
  <si>
    <t>Grąžtai kietmetalio turbinai</t>
  </si>
  <si>
    <t>Aštrūs, įv. dydžių, ilgis 19mm 25mm.</t>
  </si>
  <si>
    <t>37.</t>
  </si>
  <si>
    <t xml:space="preserve">Grąžtai kietmetalio kampiniam ir tiesiam antgaliui  </t>
  </si>
  <si>
    <t>Kampiniam ir tiesiam antgaliui, aštrūs ašmeniniai, žymėti žaliu žiedu, sertifikuoti, dydžiai nuo 010 iki 027, ilgis nuo 22 iki 22,5 mm</t>
  </si>
  <si>
    <t>38.</t>
  </si>
  <si>
    <t>Grąžtai turbininiai, deimantiniai</t>
  </si>
  <si>
    <t>Daugkartiniai, nerūdijančio plieno, galvanizuoti aukso dulkėmis,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Turi turėti atitikties sertifikatus ISO 9001/ISO 13485, CE, deimantas užneštas galvaniniu būdu, gerai kalibruoti</t>
  </si>
  <si>
    <t>39.</t>
  </si>
  <si>
    <t xml:space="preserve">Pasta pulpos devitalizacijai </t>
  </si>
  <si>
    <t>Be arseno</t>
  </si>
  <si>
    <t>40.</t>
  </si>
  <si>
    <t>Apsauginės darbo priemonės :</t>
  </si>
  <si>
    <t>Apsauginiai akiniai nuo helio šviesos</t>
  </si>
  <si>
    <t>Reguliuojami 2 padėčių akiniai, oranžinės spalvos, sertifikuoti.</t>
  </si>
  <si>
    <t>Apsauginis skydelis pakeliamas</t>
  </si>
  <si>
    <t>Plastikinis apsauginis  skaidrus skydas.</t>
  </si>
  <si>
    <t>Apsauginiai akiniai</t>
  </si>
  <si>
    <t>Skaidrūs</t>
  </si>
  <si>
    <t>Apsauginis skydelis-akiniai</t>
  </si>
  <si>
    <t>Plastikiniai akiniai, šonuose pritvirtinti metaliniais laikikliais, kurie laiko plastikinį apsauginį skaidrų skydą.</t>
  </si>
  <si>
    <t>40 pirkimo dalis iš viso :</t>
  </si>
  <si>
    <t>41.</t>
  </si>
  <si>
    <t>Tepalas lėtaeigiams stomatologiniams antgaliams</t>
  </si>
  <si>
    <t>Aerozolis.</t>
  </si>
  <si>
    <t>"LUBPIFLUIP" arba lygiavertis</t>
  </si>
  <si>
    <t>42.</t>
  </si>
  <si>
    <t>Tepalas greitaeigiams-turbininiams stomatologiniams antgaliams</t>
  </si>
  <si>
    <t>fl</t>
  </si>
  <si>
    <t>Aerozolis, tinka „Morita“ firmos antgaliams (pagal antgalių gamintojo rekomendacijas). „Morita AR Spray“ arba lygiavertis. Flakone 400 ml</t>
  </si>
  <si>
    <t>43.</t>
  </si>
  <si>
    <t>Medžiagos dantų atspaudams:</t>
  </si>
  <si>
    <t>Alginatinė atspaudinė medžiaga</t>
  </si>
  <si>
    <t>Naudojama vienmomentiniams atspaudams. ("Alligat" arba lygiavertė)</t>
  </si>
  <si>
    <t>Silikoninė atspaudinė medžiaga C tipo(43.2.1-43.2.4 to paties gamintojo</t>
  </si>
  <si>
    <t>Silikoninė atspaudinė medžiaga C tipo</t>
  </si>
  <si>
    <t xml:space="preserve">Keramikos ir lietiems darbams. </t>
  </si>
  <si>
    <t>Komplekte ( ne mažiau):</t>
  </si>
  <si>
    <t>atspaud.medžiaga 900 g +</t>
  </si>
  <si>
    <t>korekcinė medžiaga 140 ml +</t>
  </si>
  <si>
    <t>aktyvatorius 60 ml ("Protesil"  arba lygiavertė)</t>
  </si>
  <si>
    <t xml:space="preserve">Bazinė medžiaga </t>
  </si>
  <si>
    <t>Pakuotė: 900g</t>
  </si>
  <si>
    <t>Korekcinė medžiaga</t>
  </si>
  <si>
    <t>Pakuotė: 140 ml</t>
  </si>
  <si>
    <t>Aktyvatorius</t>
  </si>
  <si>
    <t xml:space="preserve">pak. </t>
  </si>
  <si>
    <t>Pakuotė: 60 ml</t>
  </si>
  <si>
    <t>43.2 dalis iš viso:</t>
  </si>
  <si>
    <t>Polivinil-siloksaninė masė atspaudams (43.3.1-43.3.3 to paties gamintojo):</t>
  </si>
  <si>
    <t>Polivinil-siloksaninė masė</t>
  </si>
  <si>
    <t>Komplekte (ne mažiau):</t>
  </si>
  <si>
    <t>bazinė medžiaga  262 ml x 2  +</t>
  </si>
  <si>
    <t xml:space="preserve">korekcinė 50 ml x 2.  </t>
  </si>
  <si>
    <t>Naudojama keramikos ir lietiems darbams</t>
  </si>
  <si>
    <t>Bazinė medžiaga</t>
  </si>
  <si>
    <t xml:space="preserve">Pakuotė:  262 ml x 2 </t>
  </si>
  <si>
    <t>Pakuotė: 50 ml x 2.</t>
  </si>
  <si>
    <t>43.3 dalis iš viso:</t>
  </si>
  <si>
    <t>43 pirkimo dalis iš viso :</t>
  </si>
  <si>
    <t>44.</t>
  </si>
  <si>
    <t>Cinko oksido beeugenolinė pasta</t>
  </si>
  <si>
    <t>milteliai 36 g  +</t>
  </si>
  <si>
    <t>skystis 16 ml.  Skirta laikinai fiksacijai ("Relyx Temp NE" arba lygiavertė)</t>
  </si>
  <si>
    <t>45.</t>
  </si>
  <si>
    <t>Skysta kalkė</t>
  </si>
  <si>
    <t>46.</t>
  </si>
  <si>
    <t>Balinimo kapos</t>
  </si>
  <si>
    <t>Vnt.</t>
  </si>
  <si>
    <t>Apvalios, 120 mm storio</t>
  </si>
  <si>
    <r>
      <rPr>
        <b/>
        <sz val="11"/>
        <color theme="1"/>
        <rFont val="Calibri"/>
        <family val="2"/>
        <charset val="186"/>
        <scheme val="minor"/>
      </rPr>
      <t>Gluma 2bond</t>
    </r>
    <r>
      <rPr>
        <sz val="11"/>
        <color theme="1"/>
        <rFont val="Calibri"/>
        <family val="2"/>
        <charset val="186"/>
        <scheme val="minor"/>
      </rPr>
      <t>, Hereaus Kulzer, Vokietija  4ml</t>
    </r>
  </si>
  <si>
    <t>UAB"Unidentas" pasiūlymas:</t>
  </si>
  <si>
    <t>1-ąjai pirkimo daliai: Šviesoje kietėjantis kompozitas</t>
  </si>
  <si>
    <t>1-oji pirkimo objekto dalis</t>
  </si>
  <si>
    <t>Orientacinis(mato vnt.) poreikis metams</t>
  </si>
  <si>
    <t>Kokybiniai ir techniniai reikalvimai</t>
  </si>
  <si>
    <t>PVM tarifas %</t>
  </si>
  <si>
    <t>1.1.</t>
  </si>
  <si>
    <t>1.2.</t>
  </si>
  <si>
    <r>
      <rPr>
        <b/>
        <sz val="11"/>
        <color theme="1"/>
        <rFont val="Calibri"/>
        <family val="2"/>
        <charset val="186"/>
        <scheme val="minor"/>
      </rPr>
      <t>Estelite Sigma,</t>
    </r>
    <r>
      <rPr>
        <sz val="11"/>
        <color theme="1"/>
        <rFont val="Calibri"/>
        <family val="2"/>
        <charset val="186"/>
        <scheme val="minor"/>
      </rPr>
      <t xml:space="preserve"> Tokuyama Dental, Japonija, 6šv.x3,8g+3švx1,8g+5ml</t>
    </r>
  </si>
  <si>
    <t>1.3.</t>
  </si>
  <si>
    <t>1.4.</t>
  </si>
  <si>
    <t>Adhesyvinė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t>
  </si>
  <si>
    <r>
      <rPr>
        <b/>
        <sz val="11"/>
        <color theme="1"/>
        <rFont val="Calibri"/>
        <family val="2"/>
        <charset val="186"/>
        <scheme val="minor"/>
      </rPr>
      <t>Single bond universal</t>
    </r>
    <r>
      <rPr>
        <sz val="11"/>
        <color theme="1"/>
        <rFont val="Calibri"/>
        <family val="2"/>
        <charset val="186"/>
        <scheme val="minor"/>
      </rPr>
      <t>, 3M, Vokietija, 5ml</t>
    </r>
  </si>
  <si>
    <t>1.5.</t>
  </si>
  <si>
    <t xml:space="preserve">Universalus šviesoje kietėjantis  kompozitas </t>
  </si>
  <si>
    <t>Rentgeno kontrastinė  medžiaga,skirta priekinių ir krūminių dantų restauravimui, sudėtyje 60 proc. neorganinio užpildo be silanavimo, dalelių dydis nuo 0,01 iki 3,5 mikrometrų, rinkinyje ne mažiau 8šv. po 4g+bondas 6ml+ėsdintojas. Rinkinyje turi būti universalus opakeris UD</t>
  </si>
  <si>
    <r>
      <rPr>
        <b/>
        <sz val="11"/>
        <color theme="1"/>
        <rFont val="Calibri"/>
        <family val="2"/>
        <charset val="186"/>
        <scheme val="minor"/>
      </rPr>
      <t>Filtek Z250E 8švx4g+6ml bondas</t>
    </r>
    <r>
      <rPr>
        <sz val="11"/>
        <color theme="1"/>
        <rFont val="Calibri"/>
        <family val="2"/>
        <charset val="186"/>
        <scheme val="minor"/>
      </rPr>
      <t>, 3M,Vokietija</t>
    </r>
  </si>
  <si>
    <t>1.6.</t>
  </si>
  <si>
    <t xml:space="preserve">Adhesyvas plombinei medžiagai, su silanu </t>
  </si>
  <si>
    <t>1.7.</t>
  </si>
  <si>
    <r>
      <rPr>
        <b/>
        <sz val="11"/>
        <color theme="1"/>
        <rFont val="Calibri"/>
        <family val="2"/>
        <charset val="186"/>
        <scheme val="minor"/>
      </rPr>
      <t>Ėsdintojas 12g</t>
    </r>
    <r>
      <rPr>
        <sz val="11"/>
        <color theme="1"/>
        <rFont val="Calibri"/>
        <family val="2"/>
        <charset val="186"/>
        <scheme val="minor"/>
      </rPr>
      <t xml:space="preserve"> Cercamed, Lenkija</t>
    </r>
  </si>
  <si>
    <t>1.8.</t>
  </si>
  <si>
    <t>Labai estetiška, supra-nano užpildas supaprastintas spalvų derinimas, lengvai poliruojasi, 90s darbo laikas po 10.000 Lux šviesa,  mažas susitraukimas, rinkinyje ne mažiau 7 šv. Spalvos A1B; A2B; A3B; A3,5B; A4B; NE; OcE</t>
  </si>
  <si>
    <r>
      <rPr>
        <b/>
        <sz val="11"/>
        <color theme="1"/>
        <rFont val="Calibri"/>
        <family val="2"/>
        <charset val="186"/>
        <scheme val="minor"/>
      </rPr>
      <t>Estelite Asteria, 7šv.x4g,</t>
    </r>
    <r>
      <rPr>
        <sz val="11"/>
        <color theme="1"/>
        <rFont val="Calibri"/>
        <family val="2"/>
        <charset val="186"/>
        <scheme val="minor"/>
      </rPr>
      <t>Tokuyama Dental, Japonija</t>
    </r>
  </si>
  <si>
    <t>1.9.</t>
  </si>
  <si>
    <t>Skirtas I, II, III, IV,V kl.ertmėms, mažoms ertmėms, įtvarams. Nevarvanti, išlaikanti savo formą, blizgi, turi daug atspalvių . Švirkštas.</t>
  </si>
  <si>
    <r>
      <rPr>
        <b/>
        <sz val="11"/>
        <color theme="1"/>
        <rFont val="Calibri"/>
        <family val="2"/>
        <charset val="186"/>
        <scheme val="minor"/>
      </rPr>
      <t>G-aenial universal Flo</t>
    </r>
    <r>
      <rPr>
        <sz val="11"/>
        <color theme="1"/>
        <rFont val="Calibri"/>
        <family val="2"/>
        <charset val="186"/>
        <scheme val="minor"/>
      </rPr>
      <t>, 3,4g, GC, Japonija</t>
    </r>
  </si>
  <si>
    <t>1.10.</t>
  </si>
  <si>
    <r>
      <t xml:space="preserve">Nano hibrididnis universalus kompozitas (spalvos A2; A3; A3,5; OA2) Rinkinyje ne mažiau kaip  </t>
    </r>
    <r>
      <rPr>
        <sz val="11"/>
        <color rgb="FF000000"/>
        <rFont val="Times New Roman"/>
        <family val="1"/>
        <charset val="186"/>
      </rPr>
      <t>4šv. X 4g+6ml adhesyvo</t>
    </r>
  </si>
  <si>
    <r>
      <rPr>
        <b/>
        <sz val="11"/>
        <color theme="1"/>
        <rFont val="Calibri"/>
        <family val="2"/>
        <charset val="186"/>
        <scheme val="minor"/>
      </rPr>
      <t>Filtek Z550 4švx4g+6ml</t>
    </r>
    <r>
      <rPr>
        <sz val="11"/>
        <color theme="1"/>
        <rFont val="Calibri"/>
        <family val="2"/>
        <charset val="186"/>
        <scheme val="minor"/>
      </rPr>
      <t xml:space="preserve">, 3M,Vokietija </t>
    </r>
  </si>
  <si>
    <t>1.11.</t>
  </si>
  <si>
    <r>
      <rPr>
        <b/>
        <sz val="11"/>
        <color theme="1"/>
        <rFont val="Calibri"/>
        <family val="2"/>
        <charset val="186"/>
        <scheme val="minor"/>
      </rPr>
      <t>Aplikatoriai</t>
    </r>
    <r>
      <rPr>
        <sz val="11"/>
        <color theme="1"/>
        <rFont val="Calibri"/>
        <family val="2"/>
        <charset val="186"/>
        <scheme val="minor"/>
      </rPr>
      <t xml:space="preserve"> Fine, Superfine, Medium, 100vnt., Dochem, Kinija</t>
    </r>
  </si>
  <si>
    <t>1.12.</t>
  </si>
  <si>
    <r>
      <rPr>
        <b/>
        <sz val="11"/>
        <color theme="1"/>
        <rFont val="Calibri"/>
        <family val="2"/>
        <charset val="186"/>
        <scheme val="minor"/>
      </rPr>
      <t>Seal&amp;Protect, 4,5ml</t>
    </r>
    <r>
      <rPr>
        <sz val="11"/>
        <color theme="1"/>
        <rFont val="Calibri"/>
        <family val="2"/>
        <charset val="186"/>
        <scheme val="minor"/>
      </rPr>
      <t>, Dentsply, Vokietija</t>
    </r>
  </si>
  <si>
    <t>1.13.</t>
  </si>
  <si>
    <r>
      <rPr>
        <b/>
        <sz val="11"/>
        <color theme="1"/>
        <rFont val="Calibri"/>
        <family val="2"/>
        <charset val="186"/>
        <scheme val="minor"/>
      </rPr>
      <t>Šaltukas Cold spray 200ml</t>
    </r>
    <r>
      <rPr>
        <sz val="11"/>
        <color theme="1"/>
        <rFont val="Calibri"/>
        <family val="2"/>
        <charset val="186"/>
        <scheme val="minor"/>
      </rPr>
      <t>, Pol-intech, Lenkija</t>
    </r>
  </si>
  <si>
    <t>1.14.</t>
  </si>
  <si>
    <t xml:space="preserve">g </t>
  </si>
  <si>
    <r>
      <rPr>
        <b/>
        <sz val="11"/>
        <color theme="1"/>
        <rFont val="Calibri"/>
        <family val="2"/>
        <charset val="186"/>
        <scheme val="minor"/>
      </rPr>
      <t>MD Chelcream, 2x7g</t>
    </r>
    <r>
      <rPr>
        <sz val="11"/>
        <color theme="1"/>
        <rFont val="Calibri"/>
        <family val="2"/>
        <charset val="186"/>
        <scheme val="minor"/>
      </rPr>
      <t>, META, Koreja</t>
    </r>
  </si>
  <si>
    <t>1.15.</t>
  </si>
  <si>
    <t>Koncentracija ne mažiau 40 proc.</t>
  </si>
  <si>
    <r>
      <rPr>
        <b/>
        <sz val="11"/>
        <color theme="1"/>
        <rFont val="Calibri"/>
        <family val="2"/>
        <charset val="186"/>
        <scheme val="minor"/>
      </rPr>
      <t>Citric acid 40%, 200ml,</t>
    </r>
    <r>
      <rPr>
        <sz val="11"/>
        <color theme="1"/>
        <rFont val="Calibri"/>
        <family val="2"/>
        <charset val="186"/>
        <scheme val="minor"/>
      </rPr>
      <t xml:space="preserve"> Cercamed, Lenkija</t>
    </r>
  </si>
  <si>
    <t>1-osios dalies suma su PVM</t>
  </si>
  <si>
    <t>:</t>
  </si>
  <si>
    <t>Siūloma pakuotė ir jos kaina, EUR be PVM</t>
  </si>
  <si>
    <t>Siūloma pakuotė ir jos kaina, EUR su PVM</t>
  </si>
  <si>
    <t>Mato vnt.kaina EUR be PVM</t>
  </si>
  <si>
    <t>Mato vnt kaina EUR su PVM</t>
  </si>
  <si>
    <t>Orientacinio poreikio suma EUR su PVM</t>
  </si>
  <si>
    <r>
      <t>Šviesoje kietėjanti vienkomponentinė surišimo sistema su paėsdinimu</t>
    </r>
    <r>
      <rPr>
        <b/>
        <sz val="11"/>
        <color theme="1"/>
        <rFont val="Times New Roman"/>
        <family val="1"/>
        <charset val="186"/>
      </rPr>
      <t xml:space="preserve"> Single bond Universal 5ml</t>
    </r>
  </si>
  <si>
    <r>
      <rPr>
        <b/>
        <sz val="11"/>
        <color theme="1"/>
        <rFont val="Times New Roman"/>
        <family val="1"/>
        <charset val="186"/>
      </rPr>
      <t>Single bond Universal</t>
    </r>
    <r>
      <rPr>
        <sz val="11"/>
        <color theme="1"/>
        <rFont val="Times New Roman"/>
        <family val="1"/>
        <charset val="186"/>
      </rPr>
      <t xml:space="preserve"> , 3M ESPE, Vokietija,5ml</t>
    </r>
  </si>
  <si>
    <r>
      <rPr>
        <b/>
        <sz val="11"/>
        <color theme="1"/>
        <rFont val="Times New Roman"/>
        <family val="1"/>
        <charset val="186"/>
      </rPr>
      <t xml:space="preserve">Ėsdintojas 12ml, </t>
    </r>
    <r>
      <rPr>
        <sz val="11"/>
        <color theme="1"/>
        <rFont val="Times New Roman"/>
        <family val="1"/>
        <charset val="186"/>
      </rPr>
      <t>Cerkamed, Lenkija</t>
    </r>
  </si>
  <si>
    <r>
      <rPr>
        <b/>
        <sz val="11"/>
        <color theme="1"/>
        <rFont val="Times New Roman"/>
        <family val="1"/>
        <charset val="186"/>
      </rPr>
      <t xml:space="preserve">Estelite Asteria, </t>
    </r>
    <r>
      <rPr>
        <sz val="11"/>
        <color theme="1"/>
        <rFont val="Times New Roman"/>
        <family val="1"/>
        <charset val="186"/>
      </rPr>
      <t>Tokuyama Japonija , 7šv.x4g</t>
    </r>
  </si>
  <si>
    <r>
      <rPr>
        <b/>
        <sz val="11"/>
        <color theme="1"/>
        <rFont val="Calibri"/>
        <family val="2"/>
        <charset val="186"/>
        <scheme val="minor"/>
      </rPr>
      <t>Filtek Z550 4švx4g+6ml</t>
    </r>
    <r>
      <rPr>
        <sz val="11"/>
        <color theme="1"/>
        <rFont val="Calibri"/>
        <family val="2"/>
        <charset val="186"/>
        <scheme val="minor"/>
      </rPr>
      <t xml:space="preserve">, 3M ESPE ,Vokietija </t>
    </r>
  </si>
  <si>
    <r>
      <rPr>
        <b/>
        <sz val="11"/>
        <color theme="1"/>
        <rFont val="Times New Roman"/>
        <family val="1"/>
        <charset val="186"/>
      </rPr>
      <t>G-aenial Universal FLOW</t>
    </r>
    <r>
      <rPr>
        <sz val="11"/>
        <color theme="1"/>
        <rFont val="Times New Roman"/>
        <family val="1"/>
        <charset val="186"/>
      </rPr>
      <t>, GC, Japonija, 3,4g</t>
    </r>
  </si>
  <si>
    <t>Protect Light seal, 3x1ml, Cerkamed, Lenkija</t>
  </si>
  <si>
    <t>2.1.</t>
  </si>
  <si>
    <t>2.2.</t>
  </si>
  <si>
    <t>Coltosol F, Coltene, 38g, Šveicarija</t>
  </si>
  <si>
    <t>Caryosan 60g+25ml, Spofa dental, Čekija</t>
  </si>
  <si>
    <t>Ketac-cem, 33+12ml, 3M ESPE, Vokietija</t>
  </si>
  <si>
    <t>Charisma PPF 12g+12g, Hereaus Kulzer, Vokietija</t>
  </si>
  <si>
    <t>Ketac-Molar easymix ART 12,5g+8,5ml, 3M ESPE, Vokietija</t>
  </si>
  <si>
    <t>ANA amalgama Nr.2, 50 kaps. Nordisca, Švedija</t>
  </si>
  <si>
    <t>Dycal 13+11g, Dentsply, Vokietija</t>
  </si>
  <si>
    <t>Zaris 10% carbamido peroksidas, 3M ESPE, Vokietija</t>
  </si>
  <si>
    <t>Zaris 16% carbamido peroksidas, 3M ESPE, Vokietija</t>
  </si>
  <si>
    <t>Endomethasone N 14g, Septodont Prancūzija</t>
  </si>
  <si>
    <t>Adseal Root canal sealer  13,5g, META, Koreja</t>
  </si>
  <si>
    <t>Chloraxid 2% 200ml, Cerkamed, Lenkija</t>
  </si>
  <si>
    <t>Natrio perboratas 10g, Cerkamed</t>
  </si>
  <si>
    <t>Glassix Plus Nr.1, 2,3,4 po 10vnt, Nordin Šveicarija</t>
  </si>
  <si>
    <t>Glassix Plus rinkinys(4x5vnt +4gr.), Nordin Šveicarija</t>
  </si>
  <si>
    <t>7.1.</t>
  </si>
  <si>
    <t>3.1.</t>
  </si>
  <si>
    <t>3.2.</t>
  </si>
  <si>
    <t>3.3.</t>
  </si>
  <si>
    <t>7.2.</t>
  </si>
  <si>
    <t>8.1.</t>
  </si>
  <si>
    <t>8.2.</t>
  </si>
  <si>
    <t>8.3.</t>
  </si>
  <si>
    <t>8.4.</t>
  </si>
  <si>
    <t>8.5.</t>
  </si>
  <si>
    <t>8.6.</t>
  </si>
  <si>
    <t>8.7.</t>
  </si>
  <si>
    <t>8.8.</t>
  </si>
  <si>
    <t>8.9.</t>
  </si>
  <si>
    <t>8.10.</t>
  </si>
  <si>
    <t>8.11.</t>
  </si>
  <si>
    <t>8.12.</t>
  </si>
  <si>
    <t>8.13.</t>
  </si>
  <si>
    <t>8.14.</t>
  </si>
  <si>
    <t>Gluco chex 2% chlorheksidinas, 20ml, Cerkamed Lenkija</t>
  </si>
  <si>
    <t>Eucalyptol 10ml, Cerkamed, Lenkija</t>
  </si>
  <si>
    <t>Eugenolis 10ml, Cerkamed Lenkija</t>
  </si>
  <si>
    <t>MTA +, 10x0,14g+skystis , Cerkamed Lenkija</t>
  </si>
  <si>
    <t>Calcipast 2,1g, Cerkamed, Lenkija</t>
  </si>
  <si>
    <t>Calcipast 2,1g su jodoformu, Cerkamed, Lenkija</t>
  </si>
  <si>
    <t>Alustat 10ml, Cerkamed Lenkija</t>
  </si>
  <si>
    <t>EverStick  Perio 8cm, GC, Japonija</t>
  </si>
  <si>
    <t>9.1.</t>
  </si>
  <si>
    <t>9.2.</t>
  </si>
  <si>
    <t>9.3.</t>
  </si>
  <si>
    <t>9.4.</t>
  </si>
  <si>
    <t>9.5.</t>
  </si>
  <si>
    <t>9.6.</t>
  </si>
  <si>
    <t>9.7.</t>
  </si>
  <si>
    <t>9.8.</t>
  </si>
  <si>
    <t>9.9.</t>
  </si>
  <si>
    <t>9.10.</t>
  </si>
  <si>
    <t>9.11.</t>
  </si>
  <si>
    <t>K-File 21/25/31mm 006,008,010,45…80, 6vnt, Dentsply Maillefer Šveicarija</t>
  </si>
  <si>
    <t>Lentulo 17/21/25mm 4vnt. Dentsply Maillefer, Šveicarija</t>
  </si>
  <si>
    <t>K-Flexofile 21/25/31mm 015...040, 6vnt, Dentsply Maillefer, Šveicarija</t>
  </si>
  <si>
    <t>Hedstroemfile,21/25/31mm  015..040 6vnt., Dentsply Maillefer</t>
  </si>
  <si>
    <t>K-Reamer, 21/25/28/31mm 015...040, 6vnt, Dentsply Maillefer</t>
  </si>
  <si>
    <t>Fingerspreader 21/25mm A,B,C,D, 4vnt, Dentsply Maillefer</t>
  </si>
  <si>
    <t>Pulpoekstraktoriai, 100vnt, Kmiz NTI</t>
  </si>
  <si>
    <t>NITIflex 21/25mm 015..040 6vnt, Dentsply Maillefer</t>
  </si>
  <si>
    <t>C-file 18/21/25mm 006,008,010,015, 6vnt, Dentsply Maillefer</t>
  </si>
  <si>
    <t>Senseaus Profinder 18/21/25mm 010,013,017,6vnt, Dentsply Maillefer</t>
  </si>
  <si>
    <t>Largo 28/32 mm 1,2,3,4,5,6 6vnt, Dentsply Maillefer</t>
  </si>
  <si>
    <t>Ubistesin Forte 4% articaine 50karp. 3M ESPE</t>
  </si>
  <si>
    <t>Alveogyl 10g, Septodont, Prancuzija</t>
  </si>
  <si>
    <t>Mepivastesin 3% mepivakainas, 50vnt, 3M ESPE, Vokietija</t>
  </si>
  <si>
    <t>Dentalines adatos 03x25mm, 04x35mm, Dochem Kinija</t>
  </si>
  <si>
    <t>13.1.</t>
  </si>
  <si>
    <t>13.2.</t>
  </si>
  <si>
    <t>13.3.</t>
  </si>
  <si>
    <t>13.4.</t>
  </si>
  <si>
    <t>13.5.</t>
  </si>
  <si>
    <t>Karpulinis švirkštas, Pol-intech, Lenkija</t>
  </si>
  <si>
    <t>Gelatamp 50vnt., Coltene Šveicarija</t>
  </si>
  <si>
    <t xml:space="preserve">Sure endo, 254m, N0,00,000, Cercamed, Lenkija </t>
  </si>
  <si>
    <t>Cotton rolls, 2000vnt, Dochem, Kinija</t>
  </si>
  <si>
    <t>Seiliu siurbliukai, 100vnt, Polintech, Lenkija</t>
  </si>
  <si>
    <t>Serveteles pacientams, 500vnt, Dochem, Kinija</t>
  </si>
  <si>
    <r>
      <t xml:space="preserve">Morita turbininis antgalis </t>
    </r>
    <r>
      <rPr>
        <b/>
        <sz val="11"/>
        <color theme="1"/>
        <rFont val="Times New Roman"/>
        <family val="1"/>
        <charset val="186"/>
      </rPr>
      <t>TwinPower  PAR-4HX-O 25W, vnt.</t>
    </r>
    <r>
      <rPr>
        <sz val="11"/>
        <color theme="1"/>
        <rFont val="Times New Roman"/>
        <family val="1"/>
        <charset val="186"/>
      </rPr>
      <t xml:space="preserve">, MORITA, Japonija
</t>
    </r>
  </si>
  <si>
    <t>20.1.</t>
  </si>
  <si>
    <t>20.2.</t>
  </si>
  <si>
    <t>20.3.</t>
  </si>
  <si>
    <t>20.4.</t>
  </si>
  <si>
    <t>20.5.</t>
  </si>
  <si>
    <t>20.6.</t>
  </si>
  <si>
    <t>21.1.</t>
  </si>
  <si>
    <t>21.2.</t>
  </si>
  <si>
    <t>21.3.</t>
  </si>
  <si>
    <t>21.4.</t>
  </si>
  <si>
    <t>21.5.</t>
  </si>
  <si>
    <t>27.1.</t>
  </si>
  <si>
    <t>27.2.</t>
  </si>
  <si>
    <t>27.3.</t>
  </si>
  <si>
    <t>27.4.</t>
  </si>
  <si>
    <t>27.5.</t>
  </si>
  <si>
    <t>27.6.</t>
  </si>
  <si>
    <t>27.7.</t>
  </si>
  <si>
    <t>27.8.</t>
  </si>
  <si>
    <t>Metalinės juostelės 4mm 12vnt, M, Pol-intech, Lenkija</t>
  </si>
  <si>
    <t>Sof-lex diskai C,M,F,SF, 50vnt, 3M ESPE, Vokietija</t>
  </si>
  <si>
    <t>Sof-lex disku rinkinys, 240vnt, 3M ESPE, Vokietija</t>
  </si>
  <si>
    <t>Sof-lex juosteles 150vnt. 3M ESPE, Vokietija</t>
  </si>
  <si>
    <t>Poliravimo sepeteliai taureles RA, NTI, Vokietija</t>
  </si>
  <si>
    <t>Sof-lex poliravimo diskeliai,12vnt, 3M ESPE, Vokietija</t>
  </si>
  <si>
    <t>Sof-lex blizginimo ratukai,3M Espe 12vnt, Vokietija</t>
  </si>
  <si>
    <t>Enhanse diskeliai, taureles, liepsneles, Dentsply, Vokietija</t>
  </si>
  <si>
    <t>Prisma gloss, fine ir extra fine, 4g, Dentsply, Vokietija</t>
  </si>
  <si>
    <t>29.1.</t>
  </si>
  <si>
    <t>29.2.</t>
  </si>
  <si>
    <t>29.3.</t>
  </si>
  <si>
    <t>29.4.</t>
  </si>
  <si>
    <t>Guttapercha Meta 15-80, 120vnt, META, Koreja</t>
  </si>
  <si>
    <t>34.1.</t>
  </si>
  <si>
    <t>34.2.</t>
  </si>
  <si>
    <t>34.3.</t>
  </si>
  <si>
    <t>Guttapercha Meta Xf,FF,MF,F, 120vnt, META, Koreja</t>
  </si>
  <si>
    <t>Popieriniai kaisciai 15-80 200vnt, META, Koreja</t>
  </si>
  <si>
    <t>Kietmetalio grąžtai 012-026, RA, NTI, Vokietija</t>
  </si>
  <si>
    <t>Kietmetalio grąžtai 012-026, FG, NTI, Vokietija</t>
  </si>
  <si>
    <t>NTI grąžtai turbinai, įv.dydžių, NTI Vokietija</t>
  </si>
  <si>
    <t>Apsauginiai akiniai 3M ESPE, Vokietija</t>
  </si>
  <si>
    <t>Skydelis Comfort pakeliamas, Polintech, Lenkija</t>
  </si>
  <si>
    <t>40.1.</t>
  </si>
  <si>
    <t>40.2.</t>
  </si>
  <si>
    <t>40.3.</t>
  </si>
  <si>
    <t>40.4.</t>
  </si>
  <si>
    <t>Skaidrus akiniai, polintech, Lenkija</t>
  </si>
  <si>
    <t>Skydelis  pakeliamas, Polintech, Lenkija</t>
  </si>
  <si>
    <t>Morita tepalas letaeigiams antgaliams, 400ml. Morita ,Japonija</t>
  </si>
  <si>
    <t>Morita tepalas turbininiams antgaliams, 400ml. Morita ,Japonija</t>
  </si>
  <si>
    <t>43.1.</t>
  </si>
  <si>
    <t>43.2.</t>
  </si>
  <si>
    <t>43.3.</t>
  </si>
  <si>
    <t>43.2.1.</t>
  </si>
  <si>
    <t>43.2.2.</t>
  </si>
  <si>
    <t>43.2.3.</t>
  </si>
  <si>
    <t>43.2.4.</t>
  </si>
  <si>
    <t>43.3.1.</t>
  </si>
  <si>
    <t>43.3.2.</t>
  </si>
  <si>
    <t>43.3.3.</t>
  </si>
  <si>
    <t>Alligat 453g, Hereaus Kulzer, Vokietija</t>
  </si>
  <si>
    <t>Speedex baze 900ml, coltene šveicarija</t>
  </si>
  <si>
    <t>Speedex korekcine 140ml, Coltene, Šveicarija</t>
  </si>
  <si>
    <t>Speedex rinkinys 900ml+140+60ml, Coltene, Šveicarija</t>
  </si>
  <si>
    <t>Speedex aktyvatorius 60ml, Coltene</t>
  </si>
  <si>
    <t>Express STD 2*305ml+2*50ml, 3M ESPE, Vokietija</t>
  </si>
  <si>
    <t>Express STD 2*305ml, 3M ESPE, Vokietija</t>
  </si>
  <si>
    <t>Express korekcine 2x50ml, 3MEspe Vokietija</t>
  </si>
  <si>
    <t>1-a dalis</t>
  </si>
  <si>
    <t>2d</t>
  </si>
  <si>
    <t>3d</t>
  </si>
  <si>
    <t>4d</t>
  </si>
  <si>
    <t>6d</t>
  </si>
  <si>
    <t>7d</t>
  </si>
  <si>
    <t>8d</t>
  </si>
  <si>
    <t>9d</t>
  </si>
  <si>
    <t>13d</t>
  </si>
  <si>
    <t>15d</t>
  </si>
  <si>
    <t>38d</t>
  </si>
  <si>
    <t>43 viso</t>
  </si>
  <si>
    <t>UAB"Unidentas" pasiūlymas medžiagoms: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</si>
</sst>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9" formatCode="0.000"/>
    <numFmt numFmtId="171" formatCode="_-* #,##0.00\ &quot;Lt&quot;_-;\-* #,##0.00\ &quot;Lt&quot;_-;_-* &quot;-&quot;??\ &quot;Lt&quot;_-;_-@_-"/>
    <numFmt numFmtId="173" formatCode="0.00000"/>
    <numFmt numFmtId="174" formatCode="0.000000"/>
  </numFmts>
  <fonts count="23"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color theme="1"/>
      <name val="Times New Roman"/>
      <family val="1"/>
      <charset val="186"/>
    </font>
    <font>
      <sz val="11"/>
      <color theme="1"/>
      <name val="Calibri"/>
      <family val="2"/>
      <charset val="186"/>
    </font>
    <font>
      <sz val="11"/>
      <color theme="1"/>
      <name val="Times New Roman"/>
      <family val="1"/>
      <charset val="186"/>
    </font>
    <font>
      <b/>
      <sz val="11"/>
      <color theme="1"/>
      <name val="Times New Roman"/>
      <family val="1"/>
      <charset val="186"/>
    </font>
    <font>
      <sz val="9"/>
      <color rgb="FF000000"/>
      <name val="Times New Roman"/>
      <family val="1"/>
      <charset val="186"/>
    </font>
    <font>
      <sz val="8"/>
      <color rgb="FF000000"/>
      <name val="Times New Roman"/>
      <family val="1"/>
      <charset val="186"/>
    </font>
    <font>
      <sz val="10"/>
      <color rgb="FF000000"/>
      <name val="Times New Roman"/>
      <family val="1"/>
      <charset val="186"/>
    </font>
    <font>
      <sz val="8"/>
      <color theme="1"/>
      <name val="Times New Roman"/>
      <family val="1"/>
      <charset val="186"/>
    </font>
    <font>
      <sz val="11"/>
      <color rgb="FF000000"/>
      <name val="Times New Roman"/>
      <family val="1"/>
      <charset val="186"/>
    </font>
    <font>
      <b/>
      <sz val="11"/>
      <color rgb="FF000000"/>
      <name val="Times New Roman"/>
      <family val="1"/>
      <charset val="186"/>
    </font>
    <font>
      <b/>
      <sz val="11"/>
      <color rgb="FFFF0000"/>
      <name val="Times New Roman"/>
      <family val="1"/>
      <charset val="186"/>
    </font>
    <font>
      <sz val="10"/>
      <color rgb="FFFF0000"/>
      <name val="Times New Roman"/>
      <family val="1"/>
      <charset val="186"/>
    </font>
    <font>
      <b/>
      <sz val="10"/>
      <color theme="1"/>
      <name val="Times New Roman"/>
      <family val="1"/>
      <charset val="186"/>
    </font>
    <font>
      <b/>
      <i/>
      <sz val="10"/>
      <color rgb="FF000000"/>
      <name val="Times New Roman"/>
      <family val="1"/>
      <charset val="186"/>
    </font>
    <font>
      <b/>
      <u/>
      <sz val="10"/>
      <color theme="1"/>
      <name val="Times New Roman"/>
      <family val="1"/>
      <charset val="186"/>
    </font>
    <font>
      <sz val="9"/>
      <color theme="1"/>
      <name val="Times New Roman"/>
      <family val="1"/>
      <charset val="186"/>
    </font>
    <font>
      <b/>
      <sz val="9"/>
      <color theme="1"/>
      <name val="Times New Roman"/>
      <family val="1"/>
      <charset val="186"/>
    </font>
    <font>
      <b/>
      <sz val="12"/>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s>
  <borders count="27">
    <border>
      <left/>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medium">
        <color rgb="FF000000"/>
      </left>
      <right style="medium">
        <color rgb="FF000000"/>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rgb="FF000000"/>
      </left>
      <right/>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top/>
      <bottom style="thin">
        <color indexed="64"/>
      </bottom>
      <diagonal/>
    </border>
  </borders>
  <cellStyleXfs count="2">
    <xf numFmtId="0" fontId="0" fillId="0" borderId="0"/>
    <xf numFmtId="171" fontId="1" fillId="0" borderId="0" applyFont="0" applyFill="0" applyBorder="0" applyAlignment="0" applyProtection="0"/>
  </cellStyleXfs>
  <cellXfs count="368">
    <xf numFmtId="0" fontId="0" fillId="0" borderId="0" xfId="0"/>
    <xf numFmtId="0" fontId="5" fillId="0" borderId="0" xfId="0" applyFont="1" applyAlignment="1">
      <alignment vertical="center"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4" fillId="0" borderId="2" xfId="0" applyFont="1" applyBorder="1" applyAlignment="1">
      <alignment vertical="center" wrapText="1"/>
    </xf>
    <xf numFmtId="0" fontId="13" fillId="0" borderId="2" xfId="0" applyFont="1" applyBorder="1" applyAlignment="1">
      <alignment vertical="center" wrapText="1"/>
    </xf>
    <xf numFmtId="0" fontId="4" fillId="0" borderId="3" xfId="0" applyFont="1" applyBorder="1" applyAlignment="1">
      <alignment vertical="center" wrapText="1"/>
    </xf>
    <xf numFmtId="0" fontId="14" fillId="0" borderId="2" xfId="0" applyFont="1" applyBorder="1" applyAlignment="1">
      <alignment horizontal="center" vertical="center" wrapText="1"/>
    </xf>
    <xf numFmtId="0" fontId="15" fillId="0" borderId="2" xfId="0" applyFont="1" applyBorder="1" applyAlignment="1">
      <alignment vertical="center" wrapText="1"/>
    </xf>
    <xf numFmtId="0" fontId="4"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19" fillId="0" borderId="3" xfId="0" applyFont="1" applyBorder="1" applyAlignment="1">
      <alignment horizontal="center" vertical="center" wrapText="1"/>
    </xf>
    <xf numFmtId="0" fontId="19" fillId="0" borderId="3" xfId="0" applyFont="1" applyBorder="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8"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8" xfId="0" applyFont="1" applyBorder="1" applyAlignment="1">
      <alignment vertical="center" wrapText="1"/>
    </xf>
    <xf numFmtId="0" fontId="6" fillId="0" borderId="13" xfId="0" applyFont="1" applyBorder="1" applyAlignment="1">
      <alignment vertical="center" wrapText="1"/>
    </xf>
    <xf numFmtId="0" fontId="6" fillId="0" borderId="1" xfId="0" applyFont="1" applyBorder="1" applyAlignment="1">
      <alignment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4" xfId="0" applyFont="1" applyBorder="1" applyAlignment="1">
      <alignment horizontal="justify" vertical="center" wrapText="1"/>
    </xf>
    <xf numFmtId="0" fontId="4" fillId="0" borderId="12" xfId="0" applyFont="1" applyBorder="1" applyAlignment="1">
      <alignment horizontal="justify" vertical="center" wrapText="1"/>
    </xf>
    <xf numFmtId="0" fontId="6" fillId="0" borderId="4" xfId="0" applyFont="1" applyBorder="1" applyAlignment="1">
      <alignmen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10" fillId="0" borderId="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8" xfId="0" applyFont="1" applyBorder="1" applyAlignment="1">
      <alignment horizontal="justify" vertical="center" wrapText="1"/>
    </xf>
    <xf numFmtId="0" fontId="12" fillId="0" borderId="9" xfId="0" applyFont="1" applyBorder="1" applyAlignment="1">
      <alignment vertical="center" wrapText="1"/>
    </xf>
    <xf numFmtId="0" fontId="12" fillId="0" borderId="6"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12" xfId="0" applyFont="1" applyBorder="1" applyAlignment="1">
      <alignment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12" xfId="0" applyFont="1" applyBorder="1" applyAlignment="1">
      <alignment vertical="center" wrapText="1"/>
    </xf>
    <xf numFmtId="0" fontId="7" fillId="0" borderId="4" xfId="0" applyFont="1" applyBorder="1" applyAlignment="1">
      <alignment horizontal="right" vertical="center" wrapText="1"/>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13" fillId="0" borderId="4"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wrapText="1"/>
    </xf>
    <xf numFmtId="0" fontId="4" fillId="0" borderId="6" xfId="0" applyFont="1" applyBorder="1" applyAlignment="1">
      <alignment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4" xfId="0" applyFont="1" applyBorder="1" applyAlignment="1">
      <alignment vertical="center" wrapText="1"/>
    </xf>
    <xf numFmtId="0" fontId="15" fillId="0" borderId="12" xfId="0" applyFont="1" applyBorder="1" applyAlignment="1">
      <alignment vertical="center" wrapText="1"/>
    </xf>
    <xf numFmtId="0" fontId="15" fillId="0" borderId="11" xfId="0" applyFont="1" applyBorder="1" applyAlignment="1">
      <alignment vertical="center" wrapText="1"/>
    </xf>
    <xf numFmtId="0" fontId="16"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vertical="center" wrapText="1"/>
    </xf>
    <xf numFmtId="0" fontId="10" fillId="0" borderId="5" xfId="0" applyFont="1" applyBorder="1" applyAlignment="1">
      <alignment vertical="center" wrapText="1"/>
    </xf>
    <xf numFmtId="0" fontId="10" fillId="0" borderId="14" xfId="0" applyFont="1" applyBorder="1" applyAlignment="1">
      <alignment vertical="center" wrapText="1"/>
    </xf>
    <xf numFmtId="0" fontId="10" fillId="0" borderId="8" xfId="0" applyFont="1" applyBorder="1" applyAlignment="1">
      <alignment vertical="center" wrapText="1"/>
    </xf>
    <xf numFmtId="0" fontId="13" fillId="0" borderId="4" xfId="0" applyFont="1" applyBorder="1" applyAlignment="1">
      <alignment horizontal="left" vertical="center" wrapText="1" indent="3"/>
    </xf>
    <xf numFmtId="0" fontId="13" fillId="0" borderId="11" xfId="0" applyFont="1" applyBorder="1" applyAlignment="1">
      <alignment horizontal="left" vertical="center" wrapText="1" indent="3"/>
    </xf>
    <xf numFmtId="0" fontId="13" fillId="0" borderId="12" xfId="0" applyFont="1" applyBorder="1" applyAlignment="1">
      <alignment horizontal="left" vertical="center" wrapText="1" indent="3"/>
    </xf>
    <xf numFmtId="0" fontId="12" fillId="0" borderId="10" xfId="0" applyFont="1" applyBorder="1" applyAlignment="1">
      <alignment vertical="center" wrapText="1"/>
    </xf>
    <xf numFmtId="0" fontId="10" fillId="0" borderId="7" xfId="0" applyFont="1" applyBorder="1" applyAlignment="1">
      <alignment horizontal="justify"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 xfId="0" applyFont="1" applyBorder="1" applyAlignment="1">
      <alignment horizontal="justify" vertical="center" wrapText="1"/>
    </xf>
    <xf numFmtId="0" fontId="19" fillId="0" borderId="12" xfId="0" applyFont="1" applyBorder="1" applyAlignment="1">
      <alignment horizontal="justify" vertical="center" wrapText="1"/>
    </xf>
    <xf numFmtId="0" fontId="5" fillId="0" borderId="4" xfId="0" applyFont="1" applyBorder="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10" xfId="0" applyFont="1" applyBorder="1" applyAlignment="1">
      <alignment vertical="center" wrapText="1"/>
    </xf>
    <xf numFmtId="0" fontId="7" fillId="0" borderId="5" xfId="0" applyFont="1" applyBorder="1" applyAlignment="1">
      <alignment vertical="center" wrapText="1"/>
    </xf>
    <xf numFmtId="0" fontId="7" fillId="0" borderId="14" xfId="0" applyFont="1" applyBorder="1" applyAlignment="1">
      <alignment vertical="center" wrapText="1"/>
    </xf>
    <xf numFmtId="0" fontId="7" fillId="0" borderId="8" xfId="0" applyFont="1" applyBorder="1" applyAlignment="1">
      <alignment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6" fillId="0" borderId="12" xfId="0" applyFont="1" applyBorder="1" applyAlignment="1">
      <alignment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2" xfId="0" applyFont="1" applyBorder="1" applyAlignment="1">
      <alignment horizontal="center"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5" xfId="0" applyFont="1" applyBorder="1" applyAlignment="1">
      <alignment vertical="center" wrapText="1"/>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2" fillId="0" borderId="8" xfId="0" applyFont="1" applyBorder="1" applyAlignment="1">
      <alignment vertical="center" wrapText="1"/>
    </xf>
    <xf numFmtId="0" fontId="7" fillId="0" borderId="4" xfId="0" applyFont="1" applyBorder="1" applyAlignment="1">
      <alignment horizontal="left" vertical="center" wrapText="1" indent="4"/>
    </xf>
    <xf numFmtId="0" fontId="7" fillId="0" borderId="11" xfId="0" applyFont="1" applyBorder="1" applyAlignment="1">
      <alignment horizontal="left" vertical="center" wrapText="1" indent="4"/>
    </xf>
    <xf numFmtId="0" fontId="7" fillId="0" borderId="12" xfId="0" applyFont="1" applyBorder="1" applyAlignment="1">
      <alignment horizontal="left" vertical="center" wrapText="1" indent="4"/>
    </xf>
    <xf numFmtId="0" fontId="7" fillId="0" borderId="13" xfId="0" applyFont="1" applyBorder="1" applyAlignment="1">
      <alignment vertical="center" wrapText="1"/>
    </xf>
    <xf numFmtId="0" fontId="7" fillId="0" borderId="1" xfId="0" applyFont="1" applyBorder="1" applyAlignment="1">
      <alignment vertical="center" wrapText="1"/>
    </xf>
    <xf numFmtId="0" fontId="16" fillId="0" borderId="5" xfId="0" applyFont="1" applyBorder="1" applyAlignment="1">
      <alignment vertical="center" wrapText="1"/>
    </xf>
    <xf numFmtId="0" fontId="16" fillId="0" borderId="14" xfId="0" applyFont="1" applyBorder="1" applyAlignment="1">
      <alignment vertical="center" wrapText="1"/>
    </xf>
    <xf numFmtId="0" fontId="16" fillId="0" borderId="8" xfId="0" applyFont="1" applyBorder="1" applyAlignment="1">
      <alignment vertical="center" wrapText="1"/>
    </xf>
    <xf numFmtId="14" fontId="6" fillId="0" borderId="9"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4" xfId="0" applyFont="1" applyBorder="1" applyAlignment="1">
      <alignment horizontal="right" vertical="center" wrapText="1"/>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xf numFmtId="0" fontId="7" fillId="0" borderId="0" xfId="0" applyFont="1" applyBorder="1" applyAlignment="1">
      <alignment vertical="center" wrapText="1"/>
    </xf>
    <xf numFmtId="0" fontId="7" fillId="0" borderId="7" xfId="0" applyFont="1" applyBorder="1" applyAlignment="1">
      <alignment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8" xfId="0" applyFont="1" applyBorder="1" applyAlignment="1">
      <alignment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6" fillId="0" borderId="1" xfId="0" applyFont="1" applyBorder="1" applyAlignment="1">
      <alignment vertical="center" wrapText="1"/>
    </xf>
    <xf numFmtId="0" fontId="6" fillId="0" borderId="8" xfId="0" applyFont="1" applyBorder="1" applyAlignment="1">
      <alignmen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14"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6"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5" fillId="0" borderId="0" xfId="0" applyFont="1" applyBorder="1" applyAlignment="1">
      <alignmen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6"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13" fillId="0" borderId="2" xfId="0" applyNumberFormat="1" applyFont="1" applyBorder="1" applyAlignment="1">
      <alignment horizontal="center" vertical="center" wrapText="1"/>
    </xf>
    <xf numFmtId="0" fontId="19" fillId="0" borderId="2" xfId="0" applyNumberFormat="1" applyFont="1" applyBorder="1" applyAlignment="1">
      <alignment horizontal="center" vertical="center" wrapText="1"/>
    </xf>
    <xf numFmtId="0" fontId="7" fillId="0" borderId="2" xfId="0" applyNumberFormat="1" applyFont="1" applyBorder="1" applyAlignment="1">
      <alignment vertical="center" wrapText="1"/>
    </xf>
    <xf numFmtId="0" fontId="7" fillId="0" borderId="10" xfId="0" applyNumberFormat="1" applyFont="1" applyBorder="1" applyAlignment="1">
      <alignment horizontal="center" vertical="center" wrapText="1"/>
    </xf>
    <xf numFmtId="0" fontId="0" fillId="0" borderId="0" xfId="0" applyNumberFormat="1"/>
    <xf numFmtId="0" fontId="0" fillId="0" borderId="0" xfId="0" applyAlignment="1"/>
    <xf numFmtId="0" fontId="6" fillId="0" borderId="3" xfId="0" applyNumberFormat="1" applyFont="1" applyBorder="1" applyAlignment="1">
      <alignment vertical="center" wrapText="1"/>
    </xf>
    <xf numFmtId="2" fontId="6" fillId="0" borderId="2"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0" fontId="6" fillId="0" borderId="6" xfId="0" applyNumberFormat="1" applyFont="1" applyBorder="1" applyAlignment="1">
      <alignment horizontal="center" vertical="center" wrapText="1"/>
    </xf>
    <xf numFmtId="0" fontId="0" fillId="0" borderId="0" xfId="0"/>
    <xf numFmtId="0" fontId="0" fillId="0" borderId="19" xfId="0" applyBorder="1" applyAlignment="1">
      <alignment wrapText="1"/>
    </xf>
    <xf numFmtId="0" fontId="7" fillId="0" borderId="19" xfId="0" applyFont="1" applyBorder="1" applyAlignment="1">
      <alignment vertical="center" wrapText="1"/>
    </xf>
    <xf numFmtId="2" fontId="0" fillId="0" borderId="19" xfId="0" applyNumberFormat="1" applyFont="1" applyBorder="1" applyAlignment="1">
      <alignment vertical="center"/>
    </xf>
    <xf numFmtId="2" fontId="0" fillId="0" borderId="19" xfId="0" applyNumberFormat="1" applyBorder="1" applyAlignment="1">
      <alignment vertical="center"/>
    </xf>
    <xf numFmtId="0" fontId="0" fillId="0" borderId="0" xfId="0"/>
    <xf numFmtId="0" fontId="3" fillId="0" borderId="0" xfId="0" applyFont="1"/>
    <xf numFmtId="0" fontId="0" fillId="0" borderId="19" xfId="0" applyBorder="1"/>
    <xf numFmtId="0" fontId="0" fillId="0" borderId="0" xfId="0" applyAlignment="1">
      <alignment wrapText="1"/>
    </xf>
    <xf numFmtId="0" fontId="21" fillId="0" borderId="0" xfId="0" applyFont="1"/>
    <xf numFmtId="0" fontId="0" fillId="0" borderId="19" xfId="0" applyBorder="1" applyAlignment="1">
      <alignment wrapText="1"/>
    </xf>
    <xf numFmtId="0" fontId="6" fillId="0" borderId="19" xfId="0" applyFont="1" applyBorder="1" applyAlignment="1">
      <alignment vertical="center" wrapText="1"/>
    </xf>
    <xf numFmtId="0" fontId="12" fillId="0" borderId="19" xfId="0" applyFont="1" applyBorder="1" applyAlignment="1">
      <alignment vertical="center" wrapText="1"/>
    </xf>
    <xf numFmtId="0" fontId="10" fillId="0" borderId="19" xfId="0" applyFont="1" applyBorder="1" applyAlignment="1">
      <alignment horizontal="justify" vertical="center" wrapText="1"/>
    </xf>
    <xf numFmtId="0" fontId="6" fillId="0" borderId="19" xfId="0" applyFont="1" applyBorder="1" applyAlignment="1">
      <alignment horizontal="center" vertical="center" wrapText="1"/>
    </xf>
    <xf numFmtId="0" fontId="4" fillId="0" borderId="19" xfId="0" applyFont="1" applyBorder="1" applyAlignment="1">
      <alignment horizontal="justify" vertical="center" wrapText="1"/>
    </xf>
    <xf numFmtId="2" fontId="0" fillId="0" borderId="19" xfId="0" applyNumberFormat="1" applyBorder="1"/>
    <xf numFmtId="9" fontId="0" fillId="0" borderId="19" xfId="0" applyNumberFormat="1" applyBorder="1"/>
    <xf numFmtId="2" fontId="3" fillId="0" borderId="19" xfId="0" applyNumberFormat="1" applyFont="1" applyBorder="1"/>
    <xf numFmtId="2" fontId="0" fillId="0" borderId="19" xfId="0" applyNumberFormat="1" applyFont="1" applyBorder="1"/>
    <xf numFmtId="169" fontId="0" fillId="0" borderId="19" xfId="0" applyNumberFormat="1" applyBorder="1"/>
    <xf numFmtId="0" fontId="3" fillId="0" borderId="19" xfId="0" applyFont="1" applyBorder="1"/>
    <xf numFmtId="0" fontId="3" fillId="0" borderId="19" xfId="0" applyFont="1" applyBorder="1" applyAlignment="1">
      <alignment wrapText="1"/>
    </xf>
    <xf numFmtId="0" fontId="4" fillId="0" borderId="19" xfId="0" applyFont="1" applyBorder="1" applyAlignment="1">
      <alignment vertical="center" wrapText="1"/>
    </xf>
    <xf numFmtId="0" fontId="12" fillId="0" borderId="19" xfId="0" applyFont="1" applyBorder="1" applyAlignment="1">
      <alignment horizontal="center" vertical="center" wrapText="1"/>
    </xf>
    <xf numFmtId="0" fontId="10" fillId="0" borderId="19" xfId="0" applyFont="1" applyBorder="1" applyAlignment="1">
      <alignment vertical="center" wrapText="1"/>
    </xf>
    <xf numFmtId="0" fontId="22" fillId="0" borderId="19" xfId="0" applyFont="1" applyBorder="1" applyAlignment="1">
      <alignment wrapText="1"/>
    </xf>
    <xf numFmtId="0" fontId="7" fillId="0" borderId="19" xfId="0" applyFont="1" applyBorder="1" applyAlignment="1">
      <alignment horizontal="center" vertical="center" wrapText="1"/>
    </xf>
    <xf numFmtId="0" fontId="6"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0" fillId="0" borderId="0" xfId="0"/>
    <xf numFmtId="0" fontId="3" fillId="0" borderId="0" xfId="0" applyFont="1"/>
    <xf numFmtId="0" fontId="21" fillId="0" borderId="0" xfId="0" applyFont="1"/>
    <xf numFmtId="9" fontId="0" fillId="0" borderId="19" xfId="0" applyNumberFormat="1" applyBorder="1" applyAlignment="1">
      <alignment vertical="center"/>
    </xf>
    <xf numFmtId="0" fontId="0" fillId="0" borderId="19" xfId="0" applyBorder="1" applyAlignment="1">
      <alignment vertical="center"/>
    </xf>
    <xf numFmtId="173" fontId="6" fillId="0" borderId="5" xfId="0" applyNumberFormat="1" applyFont="1" applyBorder="1" applyAlignment="1">
      <alignment vertical="center" wrapText="1"/>
    </xf>
    <xf numFmtId="2" fontId="6" fillId="0" borderId="5" xfId="0" applyNumberFormat="1" applyFont="1" applyBorder="1" applyAlignment="1">
      <alignment vertical="center" wrapText="1"/>
    </xf>
    <xf numFmtId="174" fontId="6" fillId="0" borderId="4" xfId="0" applyNumberFormat="1" applyFont="1" applyBorder="1" applyAlignment="1">
      <alignment vertical="center" wrapText="1"/>
    </xf>
    <xf numFmtId="174" fontId="6" fillId="0" borderId="11" xfId="0" applyNumberFormat="1" applyFont="1" applyBorder="1" applyAlignment="1">
      <alignment vertical="center" wrapText="1"/>
    </xf>
    <xf numFmtId="174" fontId="6" fillId="0" borderId="12" xfId="0" applyNumberFormat="1" applyFont="1" applyBorder="1" applyAlignment="1">
      <alignment vertical="center" wrapText="1"/>
    </xf>
    <xf numFmtId="0" fontId="0" fillId="0" borderId="19" xfId="0" applyBorder="1" applyAlignment="1">
      <alignment wrapText="1"/>
    </xf>
    <xf numFmtId="0" fontId="0" fillId="0" borderId="19" xfId="0" applyBorder="1" applyAlignment="1">
      <alignment wrapText="1"/>
    </xf>
    <xf numFmtId="0" fontId="0" fillId="0" borderId="19" xfId="0" applyBorder="1" applyAlignment="1">
      <alignment wrapText="1"/>
    </xf>
    <xf numFmtId="0" fontId="0" fillId="0" borderId="19" xfId="0" applyBorder="1" applyAlignment="1">
      <alignment wrapText="1"/>
    </xf>
    <xf numFmtId="0" fontId="0" fillId="0" borderId="0" xfId="0"/>
    <xf numFmtId="0" fontId="0" fillId="0" borderId="19" xfId="0" applyBorder="1" applyAlignment="1">
      <alignment wrapText="1"/>
    </xf>
    <xf numFmtId="2" fontId="4" fillId="0" borderId="4" xfId="0" applyNumberFormat="1" applyFont="1" applyBorder="1" applyAlignment="1">
      <alignment vertical="center" wrapText="1"/>
    </xf>
    <xf numFmtId="2" fontId="4" fillId="0" borderId="12" xfId="0" applyNumberFormat="1" applyFont="1" applyBorder="1" applyAlignment="1">
      <alignment vertical="center" wrapText="1"/>
    </xf>
    <xf numFmtId="2" fontId="4" fillId="0" borderId="11" xfId="0" applyNumberFormat="1" applyFont="1" applyBorder="1" applyAlignment="1">
      <alignment vertical="center" wrapText="1"/>
    </xf>
    <xf numFmtId="2" fontId="4" fillId="0" borderId="5" xfId="0" applyNumberFormat="1" applyFont="1" applyBorder="1" applyAlignment="1">
      <alignment vertical="center" wrapText="1"/>
    </xf>
    <xf numFmtId="2" fontId="4" fillId="0" borderId="14" xfId="0" applyNumberFormat="1" applyFont="1" applyBorder="1" applyAlignment="1">
      <alignment vertical="center" wrapText="1"/>
    </xf>
    <xf numFmtId="2" fontId="4" fillId="0" borderId="3" xfId="0" applyNumberFormat="1" applyFont="1" applyBorder="1" applyAlignment="1">
      <alignment vertical="center" wrapText="1"/>
    </xf>
    <xf numFmtId="2" fontId="4" fillId="0" borderId="7" xfId="0" applyNumberFormat="1" applyFont="1" applyBorder="1" applyAlignment="1">
      <alignment vertical="center" wrapText="1"/>
    </xf>
    <xf numFmtId="2" fontId="4" fillId="0" borderId="2" xfId="0" applyNumberFormat="1" applyFont="1" applyBorder="1" applyAlignment="1">
      <alignment vertical="center" wrapText="1"/>
    </xf>
    <xf numFmtId="2" fontId="4" fillId="0" borderId="8" xfId="0" applyNumberFormat="1" applyFont="1" applyBorder="1" applyAlignment="1">
      <alignment vertical="center" wrapText="1"/>
    </xf>
    <xf numFmtId="2" fontId="6" fillId="0" borderId="4" xfId="0" applyNumberFormat="1" applyFont="1" applyBorder="1" applyAlignment="1">
      <alignment vertical="center" wrapText="1"/>
    </xf>
    <xf numFmtId="2" fontId="6" fillId="0" borderId="12" xfId="0" applyNumberFormat="1" applyFont="1" applyBorder="1" applyAlignment="1">
      <alignment vertical="center" wrapText="1"/>
    </xf>
    <xf numFmtId="0" fontId="6" fillId="0" borderId="22" xfId="0" applyNumberFormat="1" applyFont="1" applyBorder="1" applyAlignment="1">
      <alignment horizontal="center"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10" fillId="0" borderId="23" xfId="0" applyFont="1" applyBorder="1" applyAlignment="1">
      <alignment horizontal="justify" vertical="center" wrapText="1"/>
    </xf>
    <xf numFmtId="0" fontId="10" fillId="0" borderId="25" xfId="0" applyFont="1" applyBorder="1" applyAlignment="1">
      <alignment horizontal="justify" vertical="center" wrapText="1"/>
    </xf>
    <xf numFmtId="0" fontId="6" fillId="0" borderId="23" xfId="0" applyFont="1" applyBorder="1" applyAlignment="1">
      <alignment vertical="center" wrapText="1"/>
    </xf>
    <xf numFmtId="0" fontId="6" fillId="0" borderId="25" xfId="0" applyFont="1" applyBorder="1" applyAlignment="1">
      <alignment vertical="center" wrapText="1"/>
    </xf>
    <xf numFmtId="0" fontId="6" fillId="0" borderId="24" xfId="0" applyFont="1" applyBorder="1" applyAlignment="1">
      <alignment vertical="center" wrapText="1"/>
    </xf>
    <xf numFmtId="0" fontId="6" fillId="0" borderId="22" xfId="0" applyFont="1" applyBorder="1" applyAlignment="1">
      <alignment vertical="center" wrapText="1"/>
    </xf>
    <xf numFmtId="0" fontId="0" fillId="0" borderId="26" xfId="0" applyBorder="1"/>
    <xf numFmtId="2" fontId="16" fillId="0" borderId="4" xfId="0" applyNumberFormat="1" applyFont="1" applyBorder="1" applyAlignment="1">
      <alignment vertical="center" wrapText="1"/>
    </xf>
    <xf numFmtId="2" fontId="16" fillId="0" borderId="12" xfId="0" applyNumberFormat="1" applyFont="1" applyBorder="1" applyAlignment="1">
      <alignment vertical="center" wrapText="1"/>
    </xf>
    <xf numFmtId="2" fontId="6" fillId="0" borderId="5" xfId="0" applyNumberFormat="1" applyFont="1" applyBorder="1" applyAlignment="1">
      <alignment vertical="center" wrapText="1"/>
    </xf>
    <xf numFmtId="2" fontId="6" fillId="0" borderId="14" xfId="0" applyNumberFormat="1" applyFont="1" applyBorder="1" applyAlignment="1">
      <alignment vertical="center" wrapText="1"/>
    </xf>
    <xf numFmtId="2" fontId="6" fillId="0" borderId="3" xfId="0" applyNumberFormat="1" applyFont="1" applyBorder="1" applyAlignment="1">
      <alignment vertical="center" wrapText="1"/>
    </xf>
    <xf numFmtId="2" fontId="6" fillId="0" borderId="7" xfId="0" applyNumberFormat="1" applyFont="1" applyBorder="1" applyAlignment="1">
      <alignment vertical="center" wrapText="1"/>
    </xf>
    <xf numFmtId="2" fontId="6" fillId="0" borderId="2" xfId="0" applyNumberFormat="1" applyFont="1" applyBorder="1" applyAlignment="1">
      <alignment vertical="center" wrapText="1"/>
    </xf>
    <xf numFmtId="2" fontId="6" fillId="0" borderId="8" xfId="0" applyNumberFormat="1" applyFont="1" applyBorder="1" applyAlignment="1">
      <alignment vertical="center" wrapText="1"/>
    </xf>
    <xf numFmtId="2" fontId="6" fillId="0" borderId="23" xfId="0" applyNumberFormat="1" applyFont="1" applyBorder="1" applyAlignment="1">
      <alignment vertical="center" wrapText="1"/>
    </xf>
    <xf numFmtId="2" fontId="6" fillId="0" borderId="25" xfId="0" applyNumberFormat="1" applyFont="1" applyBorder="1" applyAlignment="1">
      <alignment vertical="center" wrapText="1"/>
    </xf>
    <xf numFmtId="2" fontId="7" fillId="0" borderId="5" xfId="0" applyNumberFormat="1" applyFont="1" applyBorder="1" applyAlignment="1">
      <alignment vertical="center" wrapText="1"/>
    </xf>
    <xf numFmtId="2" fontId="7" fillId="0" borderId="14" xfId="0" applyNumberFormat="1" applyFont="1" applyBorder="1" applyAlignment="1">
      <alignment vertical="center" wrapText="1"/>
    </xf>
    <xf numFmtId="2" fontId="7" fillId="0" borderId="2" xfId="0" applyNumberFormat="1" applyFont="1" applyBorder="1" applyAlignment="1">
      <alignment vertical="center" wrapText="1"/>
    </xf>
    <xf numFmtId="2" fontId="7" fillId="0" borderId="8" xfId="0" applyNumberFormat="1" applyFont="1" applyBorder="1" applyAlignment="1">
      <alignment vertical="center" wrapText="1"/>
    </xf>
    <xf numFmtId="2" fontId="7" fillId="0" borderId="4" xfId="0" applyNumberFormat="1" applyFont="1" applyBorder="1" applyAlignment="1">
      <alignment vertical="center" wrapText="1"/>
    </xf>
    <xf numFmtId="2" fontId="7" fillId="0" borderId="12" xfId="0" applyNumberFormat="1" applyFont="1" applyBorder="1" applyAlignment="1">
      <alignment vertical="center" wrapText="1"/>
    </xf>
    <xf numFmtId="0" fontId="2" fillId="2" borderId="0" xfId="0" applyFont="1" applyFill="1"/>
    <xf numFmtId="0" fontId="0" fillId="2" borderId="0" xfId="0" applyFill="1"/>
    <xf numFmtId="0" fontId="0" fillId="3" borderId="0" xfId="0" applyFill="1"/>
    <xf numFmtId="2" fontId="16" fillId="0" borderId="5" xfId="0" applyNumberFormat="1" applyFont="1" applyBorder="1" applyAlignment="1">
      <alignment vertical="center" wrapText="1"/>
    </xf>
    <xf numFmtId="2" fontId="16" fillId="0" borderId="14" xfId="0" applyNumberFormat="1" applyFont="1" applyBorder="1" applyAlignment="1">
      <alignment vertical="center" wrapText="1"/>
    </xf>
    <xf numFmtId="2" fontId="16" fillId="0" borderId="2" xfId="0" applyNumberFormat="1" applyFont="1" applyBorder="1" applyAlignment="1">
      <alignment vertical="center" wrapText="1"/>
    </xf>
    <xf numFmtId="2" fontId="16" fillId="0" borderId="8" xfId="0" applyNumberFormat="1" applyFont="1" applyBorder="1" applyAlignment="1">
      <alignment vertical="center" wrapText="1"/>
    </xf>
    <xf numFmtId="0" fontId="20" fillId="4" borderId="4" xfId="0" applyFont="1" applyFill="1" applyBorder="1" applyAlignment="1">
      <alignment vertical="center" wrapText="1"/>
    </xf>
    <xf numFmtId="0" fontId="20" fillId="4" borderId="12" xfId="0" applyFont="1" applyFill="1" applyBorder="1" applyAlignment="1">
      <alignment vertical="center" wrapText="1"/>
    </xf>
  </cellXfs>
  <cellStyles count="2">
    <cellStyle name="Currency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1"/>
  <sheetViews>
    <sheetView tabSelected="1" topLeftCell="A139" workbookViewId="0">
      <pane xSplit="1" topLeftCell="B1" activePane="topRight" state="frozen"/>
      <selection pane="topRight" activeCell="B206" sqref="B206"/>
    </sheetView>
  </sheetViews>
  <sheetFormatPr defaultRowHeight="14.4" x14ac:dyDescent="0.3"/>
  <cols>
    <col min="1" max="1" width="10.33203125" style="265" customWidth="1"/>
    <col min="2" max="2" width="22.21875" customWidth="1"/>
    <col min="3" max="3" width="8.77734375" customWidth="1"/>
    <col min="4" max="4" width="3.109375" hidden="1" customWidth="1"/>
    <col min="5" max="5" width="1.44140625" hidden="1" customWidth="1"/>
    <col min="7" max="7" width="5.33203125" customWidth="1"/>
    <col min="9" max="9" width="11.77734375" customWidth="1"/>
    <col min="10" max="10" width="11.109375" customWidth="1"/>
    <col min="12" max="12" width="4.88671875" customWidth="1"/>
    <col min="15" max="15" width="0.77734375" customWidth="1"/>
    <col min="17" max="17" width="6.6640625" customWidth="1"/>
    <col min="19" max="19" width="9.5546875" bestFit="1" customWidth="1"/>
    <col min="20" max="20" width="6.6640625" customWidth="1"/>
    <col min="21" max="21" width="1.77734375" customWidth="1"/>
    <col min="22" max="22" width="9" customWidth="1"/>
  </cols>
  <sheetData>
    <row r="1" spans="1:24" x14ac:dyDescent="0.3">
      <c r="A1" s="27" t="s">
        <v>0</v>
      </c>
      <c r="B1" s="27"/>
      <c r="C1" s="27"/>
      <c r="D1" s="27"/>
      <c r="E1" s="27"/>
      <c r="F1" s="27"/>
      <c r="G1" s="27"/>
      <c r="H1" s="27"/>
      <c r="I1" s="27"/>
      <c r="J1" s="27"/>
      <c r="K1" s="27"/>
      <c r="L1" s="27"/>
      <c r="M1" s="27"/>
      <c r="N1" s="27"/>
      <c r="O1" s="27"/>
      <c r="P1" s="27"/>
      <c r="Q1" s="27"/>
      <c r="R1" s="27"/>
      <c r="S1" s="27"/>
      <c r="T1" s="27"/>
      <c r="U1" s="27"/>
      <c r="V1" s="27"/>
      <c r="W1" s="1"/>
    </row>
    <row r="2" spans="1:24" x14ac:dyDescent="0.3">
      <c r="A2" s="27" t="s">
        <v>1</v>
      </c>
      <c r="B2" s="27"/>
      <c r="C2" s="27"/>
      <c r="D2" s="27"/>
      <c r="E2" s="27"/>
      <c r="F2" s="27"/>
      <c r="G2" s="27"/>
      <c r="H2" s="27"/>
      <c r="I2" s="27"/>
      <c r="J2" s="27"/>
      <c r="K2" s="27"/>
      <c r="L2" s="27"/>
      <c r="M2" s="27"/>
      <c r="N2" s="27"/>
      <c r="O2" s="27"/>
      <c r="P2" s="27"/>
      <c r="Q2" s="27"/>
      <c r="R2" s="27"/>
      <c r="S2" s="27"/>
      <c r="T2" s="27"/>
      <c r="U2" s="27"/>
      <c r="V2" s="27"/>
      <c r="W2" s="1"/>
    </row>
    <row r="3" spans="1:24" x14ac:dyDescent="0.3">
      <c r="A3" s="28"/>
      <c r="B3" s="28"/>
      <c r="C3" s="28"/>
      <c r="D3" s="28"/>
      <c r="E3" s="28"/>
      <c r="F3" s="28"/>
      <c r="G3" s="28"/>
      <c r="H3" s="28"/>
      <c r="I3" s="28"/>
      <c r="J3" s="28"/>
      <c r="K3" s="28"/>
      <c r="L3" s="28"/>
      <c r="M3" s="28"/>
      <c r="N3" s="28"/>
      <c r="O3" s="28"/>
      <c r="P3" s="28"/>
      <c r="Q3" s="28"/>
      <c r="R3" s="28"/>
      <c r="S3" s="28"/>
      <c r="T3" s="28"/>
      <c r="U3" s="28"/>
      <c r="V3" s="28"/>
      <c r="W3" s="1"/>
    </row>
    <row r="4" spans="1:24" x14ac:dyDescent="0.3">
      <c r="A4" s="28" t="s">
        <v>2</v>
      </c>
      <c r="B4" s="28"/>
      <c r="C4" s="28"/>
      <c r="D4" s="28"/>
      <c r="E4" s="28"/>
      <c r="F4" s="28"/>
      <c r="G4" s="28"/>
      <c r="H4" s="28"/>
      <c r="I4" s="28"/>
      <c r="J4" s="28"/>
      <c r="K4" s="28"/>
      <c r="L4" s="28"/>
      <c r="M4" s="28"/>
      <c r="N4" s="28"/>
      <c r="O4" s="28"/>
      <c r="P4" s="28"/>
      <c r="Q4" s="28"/>
      <c r="R4" s="28"/>
      <c r="S4" s="28"/>
      <c r="T4" s="28"/>
      <c r="U4" s="28"/>
      <c r="V4" s="28"/>
      <c r="W4" s="1"/>
    </row>
    <row r="5" spans="1:24" x14ac:dyDescent="0.3">
      <c r="A5" s="28" t="s">
        <v>3</v>
      </c>
      <c r="B5" s="28"/>
      <c r="C5" s="28"/>
      <c r="D5" s="28"/>
      <c r="E5" s="28"/>
      <c r="F5" s="28"/>
      <c r="G5" s="28"/>
      <c r="H5" s="28"/>
      <c r="I5" s="28"/>
      <c r="J5" s="28"/>
      <c r="K5" s="28"/>
      <c r="L5" s="28"/>
      <c r="M5" s="28"/>
      <c r="N5" s="28"/>
      <c r="O5" s="28"/>
      <c r="P5" s="28"/>
      <c r="Q5" s="28"/>
      <c r="R5" s="28"/>
      <c r="S5" s="28"/>
      <c r="T5" s="28"/>
      <c r="U5" s="28"/>
      <c r="V5" s="28"/>
      <c r="W5" s="1"/>
    </row>
    <row r="6" spans="1:24" ht="15" thickBot="1" x14ac:dyDescent="0.35">
      <c r="A6" s="254"/>
      <c r="B6" s="29" t="s">
        <v>577</v>
      </c>
      <c r="C6" s="29"/>
      <c r="D6" s="29"/>
      <c r="E6" s="29"/>
      <c r="F6" s="29"/>
      <c r="G6" s="29"/>
      <c r="H6" s="29"/>
      <c r="I6" s="29"/>
      <c r="J6" s="29"/>
      <c r="K6" s="29"/>
      <c r="L6" s="29"/>
      <c r="M6" s="29"/>
      <c r="N6" s="29"/>
      <c r="O6" s="29"/>
      <c r="P6" s="29"/>
      <c r="Q6" s="29"/>
      <c r="R6" s="29"/>
      <c r="S6" s="29"/>
      <c r="T6" s="29"/>
      <c r="U6" s="29"/>
      <c r="V6" s="29"/>
      <c r="W6" s="240"/>
    </row>
    <row r="7" spans="1:24" ht="36" customHeight="1" x14ac:dyDescent="0.3">
      <c r="A7" s="255" t="s">
        <v>4</v>
      </c>
      <c r="B7" s="30" t="s">
        <v>5</v>
      </c>
      <c r="C7" s="241" t="s">
        <v>6</v>
      </c>
      <c r="D7" s="242"/>
      <c r="E7" s="243"/>
      <c r="F7" s="244" t="s">
        <v>7</v>
      </c>
      <c r="G7" s="245"/>
      <c r="H7" s="241" t="s">
        <v>9</v>
      </c>
      <c r="I7" s="243"/>
      <c r="J7" s="246" t="s">
        <v>10</v>
      </c>
      <c r="K7" s="247" t="s">
        <v>11</v>
      </c>
      <c r="L7" s="248"/>
      <c r="M7" s="247" t="s">
        <v>12</v>
      </c>
      <c r="N7" s="249"/>
      <c r="O7" s="248"/>
      <c r="P7" s="241" t="s">
        <v>13</v>
      </c>
      <c r="Q7" s="243"/>
      <c r="R7" s="250" t="s">
        <v>15</v>
      </c>
      <c r="S7" s="241" t="s">
        <v>17</v>
      </c>
      <c r="T7" s="242"/>
      <c r="U7" s="243"/>
      <c r="V7" s="241" t="s">
        <v>18</v>
      </c>
      <c r="W7" s="243"/>
      <c r="X7" s="266"/>
    </row>
    <row r="8" spans="1:24" ht="50.4" customHeight="1" thickBot="1" x14ac:dyDescent="0.35">
      <c r="A8" s="256"/>
      <c r="B8" s="31"/>
      <c r="C8" s="32"/>
      <c r="D8" s="33"/>
      <c r="E8" s="34"/>
      <c r="F8" s="35" t="s">
        <v>8</v>
      </c>
      <c r="G8" s="36"/>
      <c r="H8" s="32"/>
      <c r="I8" s="34"/>
      <c r="J8" s="37"/>
      <c r="K8" s="38"/>
      <c r="L8" s="39"/>
      <c r="M8" s="38"/>
      <c r="N8" s="40"/>
      <c r="O8" s="39"/>
      <c r="P8" s="32" t="s">
        <v>14</v>
      </c>
      <c r="Q8" s="34"/>
      <c r="R8" s="3" t="s">
        <v>16</v>
      </c>
      <c r="S8" s="32"/>
      <c r="T8" s="33"/>
      <c r="U8" s="34"/>
      <c r="V8" s="32" t="s">
        <v>19</v>
      </c>
      <c r="W8" s="34"/>
    </row>
    <row r="9" spans="1:24" ht="15" thickBot="1" x14ac:dyDescent="0.35">
      <c r="A9" s="251">
        <v>1</v>
      </c>
      <c r="B9" s="5">
        <v>2</v>
      </c>
      <c r="C9" s="41">
        <v>3</v>
      </c>
      <c r="D9" s="42"/>
      <c r="E9" s="43"/>
      <c r="F9" s="41">
        <v>4</v>
      </c>
      <c r="G9" s="43"/>
      <c r="H9" s="41">
        <v>5</v>
      </c>
      <c r="I9" s="43"/>
      <c r="J9" s="5">
        <v>6</v>
      </c>
      <c r="K9" s="41">
        <v>7</v>
      </c>
      <c r="L9" s="43"/>
      <c r="M9" s="41">
        <v>8</v>
      </c>
      <c r="N9" s="42"/>
      <c r="O9" s="43"/>
      <c r="P9" s="41">
        <v>9</v>
      </c>
      <c r="Q9" s="43"/>
      <c r="R9" s="5">
        <v>10</v>
      </c>
      <c r="S9" s="41" t="s">
        <v>20</v>
      </c>
      <c r="T9" s="42"/>
      <c r="U9" s="43"/>
      <c r="V9" s="41" t="s">
        <v>21</v>
      </c>
      <c r="W9" s="43"/>
    </row>
    <row r="10" spans="1:24" ht="15" thickBot="1" x14ac:dyDescent="0.35">
      <c r="A10" s="257" t="s">
        <v>22</v>
      </c>
      <c r="B10" s="45" t="s">
        <v>23</v>
      </c>
      <c r="C10" s="46"/>
      <c r="D10" s="46"/>
      <c r="E10" s="46"/>
      <c r="F10" s="46"/>
      <c r="G10" s="46"/>
      <c r="H10" s="46"/>
      <c r="I10" s="46"/>
      <c r="J10" s="46"/>
      <c r="K10" s="46"/>
      <c r="L10" s="46"/>
      <c r="M10" s="46"/>
      <c r="N10" s="46"/>
      <c r="O10" s="46"/>
      <c r="P10" s="46"/>
      <c r="Q10" s="46"/>
      <c r="R10" s="46"/>
      <c r="S10" s="46"/>
      <c r="T10" s="46"/>
      <c r="U10" s="46"/>
      <c r="V10" s="46"/>
      <c r="W10" s="47"/>
    </row>
    <row r="11" spans="1:24" s="271" customFormat="1" ht="103.2" customHeight="1" x14ac:dyDescent="0.3">
      <c r="A11" s="269" t="s">
        <v>364</v>
      </c>
      <c r="B11" s="267" t="s">
        <v>24</v>
      </c>
      <c r="C11" s="219" t="s">
        <v>26</v>
      </c>
      <c r="D11" s="236"/>
      <c r="E11" s="220"/>
      <c r="F11" s="237">
        <v>30</v>
      </c>
      <c r="G11" s="238"/>
      <c r="H11" s="230" t="s">
        <v>27</v>
      </c>
      <c r="I11" s="231"/>
      <c r="J11" s="227" t="s">
        <v>28</v>
      </c>
      <c r="K11" s="222">
        <v>240.15</v>
      </c>
      <c r="L11" s="224"/>
      <c r="M11" s="222">
        <f>K11*1.21</f>
        <v>290.58150000000001</v>
      </c>
      <c r="N11" s="223"/>
      <c r="O11" s="224"/>
      <c r="P11" s="222">
        <v>240.15</v>
      </c>
      <c r="Q11" s="224"/>
      <c r="R11" s="234">
        <v>21</v>
      </c>
      <c r="S11" s="307">
        <f>P11*1.21</f>
        <v>290.58150000000001</v>
      </c>
      <c r="T11" s="223"/>
      <c r="U11" s="224"/>
      <c r="V11" s="308"/>
      <c r="W11" s="224">
        <v>8717.4500000000007</v>
      </c>
    </row>
    <row r="12" spans="1:24" s="271" customFormat="1" ht="42" thickBot="1" x14ac:dyDescent="0.35">
      <c r="A12" s="270"/>
      <c r="B12" s="7" t="s">
        <v>25</v>
      </c>
      <c r="C12" s="4"/>
      <c r="D12" s="2"/>
      <c r="E12" s="221"/>
      <c r="F12" s="21"/>
      <c r="G12" s="239"/>
      <c r="H12" s="11"/>
      <c r="I12" s="229"/>
      <c r="J12" s="228"/>
      <c r="K12" s="10"/>
      <c r="L12" s="226"/>
      <c r="M12" s="10"/>
      <c r="N12" s="225"/>
      <c r="O12" s="226"/>
      <c r="P12" s="10"/>
      <c r="Q12" s="226"/>
      <c r="R12" s="235"/>
      <c r="S12" s="10"/>
      <c r="T12" s="225"/>
      <c r="U12" s="226"/>
      <c r="V12" s="10"/>
      <c r="W12" s="226"/>
    </row>
    <row r="13" spans="1:24" ht="92.4" customHeight="1" thickBot="1" x14ac:dyDescent="0.35">
      <c r="A13" s="251" t="s">
        <v>365</v>
      </c>
      <c r="B13" s="10" t="s">
        <v>29</v>
      </c>
      <c r="C13" s="76" t="s">
        <v>30</v>
      </c>
      <c r="D13" s="77"/>
      <c r="E13" s="78"/>
      <c r="F13" s="76">
        <v>20</v>
      </c>
      <c r="G13" s="78"/>
      <c r="H13" s="79" t="s">
        <v>31</v>
      </c>
      <c r="I13" s="80"/>
      <c r="J13" s="272" t="s">
        <v>357</v>
      </c>
      <c r="K13" s="81">
        <v>34.18</v>
      </c>
      <c r="L13" s="82"/>
      <c r="M13" s="81">
        <f>K13*1.21</f>
        <v>41.357799999999997</v>
      </c>
      <c r="N13" s="83"/>
      <c r="O13" s="82"/>
      <c r="P13" s="81">
        <v>8.5449999999999999</v>
      </c>
      <c r="Q13" s="82"/>
      <c r="R13" s="10">
        <v>21</v>
      </c>
      <c r="S13" s="309">
        <f>P13*1.21</f>
        <v>10.339449999999999</v>
      </c>
      <c r="T13" s="310"/>
      <c r="U13" s="311"/>
      <c r="V13" s="327">
        <f>F13*S13</f>
        <v>206.78899999999999</v>
      </c>
      <c r="W13" s="328"/>
    </row>
    <row r="14" spans="1:24" ht="180.6" customHeight="1" x14ac:dyDescent="0.3">
      <c r="A14" s="252" t="s">
        <v>367</v>
      </c>
      <c r="B14" s="74" t="s">
        <v>407</v>
      </c>
      <c r="C14" s="49" t="s">
        <v>33</v>
      </c>
      <c r="D14" s="50"/>
      <c r="E14" s="51"/>
      <c r="F14" s="49">
        <v>10</v>
      </c>
      <c r="G14" s="51"/>
      <c r="H14" s="60" t="s">
        <v>34</v>
      </c>
      <c r="I14" s="61"/>
      <c r="J14" s="88" t="s">
        <v>408</v>
      </c>
      <c r="K14" s="68">
        <v>34.46</v>
      </c>
      <c r="L14" s="69"/>
      <c r="M14" s="68">
        <v>41.696599999999997</v>
      </c>
      <c r="N14" s="72"/>
      <c r="O14" s="69"/>
      <c r="P14" s="68">
        <v>6.8920000000000003</v>
      </c>
      <c r="Q14" s="69"/>
      <c r="R14" s="74">
        <v>21</v>
      </c>
      <c r="S14" s="68">
        <v>8.3393200000000007</v>
      </c>
      <c r="T14" s="72"/>
      <c r="U14" s="69"/>
      <c r="V14" s="345">
        <v>83.393199999999993</v>
      </c>
      <c r="W14" s="346"/>
    </row>
    <row r="15" spans="1:24" x14ac:dyDescent="0.3">
      <c r="A15" s="258"/>
      <c r="B15" s="84"/>
      <c r="C15" s="48"/>
      <c r="D15" s="85"/>
      <c r="E15" s="86"/>
      <c r="F15" s="48"/>
      <c r="G15" s="86"/>
      <c r="H15" s="59"/>
      <c r="I15" s="87"/>
      <c r="J15" s="89"/>
      <c r="K15" s="67"/>
      <c r="L15" s="91"/>
      <c r="M15" s="67"/>
      <c r="N15" s="92"/>
      <c r="O15" s="91"/>
      <c r="P15" s="67"/>
      <c r="Q15" s="91"/>
      <c r="R15" s="84"/>
      <c r="S15" s="67"/>
      <c r="T15" s="92"/>
      <c r="U15" s="91"/>
      <c r="V15" s="347"/>
      <c r="W15" s="348"/>
    </row>
    <row r="16" spans="1:24" x14ac:dyDescent="0.3">
      <c r="A16" s="258"/>
      <c r="B16" s="84"/>
      <c r="C16" s="48"/>
      <c r="D16" s="85"/>
      <c r="E16" s="86"/>
      <c r="F16" s="48"/>
      <c r="G16" s="86"/>
      <c r="H16" s="59"/>
      <c r="I16" s="87"/>
      <c r="J16" s="89"/>
      <c r="K16" s="67"/>
      <c r="L16" s="91"/>
      <c r="M16" s="67"/>
      <c r="N16" s="92"/>
      <c r="O16" s="91"/>
      <c r="P16" s="67"/>
      <c r="Q16" s="91"/>
      <c r="R16" s="84"/>
      <c r="S16" s="67"/>
      <c r="T16" s="92"/>
      <c r="U16" s="91"/>
      <c r="V16" s="347"/>
      <c r="W16" s="348"/>
    </row>
    <row r="17" spans="1:23" ht="15" thickBot="1" x14ac:dyDescent="0.35">
      <c r="A17" s="253"/>
      <c r="B17" s="75"/>
      <c r="C17" s="52"/>
      <c r="D17" s="53"/>
      <c r="E17" s="54"/>
      <c r="F17" s="52"/>
      <c r="G17" s="54"/>
      <c r="H17" s="62"/>
      <c r="I17" s="63"/>
      <c r="J17" s="90"/>
      <c r="K17" s="70"/>
      <c r="L17" s="71"/>
      <c r="M17" s="70"/>
      <c r="N17" s="73"/>
      <c r="O17" s="71"/>
      <c r="P17" s="70"/>
      <c r="Q17" s="71"/>
      <c r="R17" s="75"/>
      <c r="S17" s="70"/>
      <c r="T17" s="73"/>
      <c r="U17" s="71"/>
      <c r="V17" s="349"/>
      <c r="W17" s="350"/>
    </row>
    <row r="18" spans="1:23" ht="61.8" customHeight="1" thickBot="1" x14ac:dyDescent="0.35">
      <c r="A18" s="251" t="s">
        <v>368</v>
      </c>
      <c r="B18" s="14" t="s">
        <v>35</v>
      </c>
      <c r="C18" s="76" t="s">
        <v>36</v>
      </c>
      <c r="D18" s="77"/>
      <c r="E18" s="78"/>
      <c r="F18" s="76">
        <v>120</v>
      </c>
      <c r="G18" s="78"/>
      <c r="H18" s="94" t="s">
        <v>37</v>
      </c>
      <c r="I18" s="95"/>
      <c r="J18" s="4" t="s">
        <v>409</v>
      </c>
      <c r="K18" s="81">
        <v>5.76</v>
      </c>
      <c r="L18" s="82"/>
      <c r="M18" s="81">
        <v>6.9695999999999998</v>
      </c>
      <c r="N18" s="83"/>
      <c r="O18" s="82"/>
      <c r="P18" s="81">
        <v>0.48</v>
      </c>
      <c r="Q18" s="82"/>
      <c r="R18" s="10">
        <v>21</v>
      </c>
      <c r="S18" s="81">
        <v>0.58079999999999998</v>
      </c>
      <c r="T18" s="83"/>
      <c r="U18" s="82"/>
      <c r="V18" s="327">
        <v>69.695999999999998</v>
      </c>
      <c r="W18" s="328"/>
    </row>
    <row r="19" spans="1:23" ht="143.4" customHeight="1" x14ac:dyDescent="0.3">
      <c r="A19" s="252" t="s">
        <v>371</v>
      </c>
      <c r="B19" s="74" t="s">
        <v>38</v>
      </c>
      <c r="C19" s="49" t="s">
        <v>39</v>
      </c>
      <c r="D19" s="50"/>
      <c r="E19" s="51"/>
      <c r="F19" s="49">
        <v>15</v>
      </c>
      <c r="G19" s="51"/>
      <c r="H19" s="97" t="s">
        <v>40</v>
      </c>
      <c r="I19" s="98"/>
      <c r="J19" s="88" t="s">
        <v>410</v>
      </c>
      <c r="K19" s="68">
        <v>285.52</v>
      </c>
      <c r="L19" s="69"/>
      <c r="M19" s="68">
        <v>345.47919999999999</v>
      </c>
      <c r="N19" s="72"/>
      <c r="O19" s="69"/>
      <c r="P19" s="68">
        <v>285.52</v>
      </c>
      <c r="Q19" s="69"/>
      <c r="R19" s="74">
        <v>21</v>
      </c>
      <c r="S19" s="68">
        <v>345.47919999999999</v>
      </c>
      <c r="T19" s="72"/>
      <c r="U19" s="69"/>
      <c r="V19" s="345">
        <v>5182.1880000000001</v>
      </c>
      <c r="W19" s="346"/>
    </row>
    <row r="20" spans="1:23" ht="15" thickBot="1" x14ac:dyDescent="0.35">
      <c r="A20" s="253"/>
      <c r="B20" s="75"/>
      <c r="C20" s="52"/>
      <c r="D20" s="53"/>
      <c r="E20" s="54"/>
      <c r="F20" s="52"/>
      <c r="G20" s="54"/>
      <c r="H20" s="93"/>
      <c r="I20" s="99"/>
      <c r="J20" s="90"/>
      <c r="K20" s="70"/>
      <c r="L20" s="71"/>
      <c r="M20" s="70"/>
      <c r="N20" s="73"/>
      <c r="O20" s="71"/>
      <c r="P20" s="70"/>
      <c r="Q20" s="71"/>
      <c r="R20" s="75"/>
      <c r="S20" s="70"/>
      <c r="T20" s="73"/>
      <c r="U20" s="71"/>
      <c r="V20" s="349"/>
      <c r="W20" s="350"/>
    </row>
    <row r="21" spans="1:23" ht="77.400000000000006" customHeight="1" x14ac:dyDescent="0.3">
      <c r="A21" s="252" t="s">
        <v>375</v>
      </c>
      <c r="B21" s="100" t="s">
        <v>41</v>
      </c>
      <c r="C21" s="49"/>
      <c r="D21" s="50"/>
      <c r="E21" s="51"/>
      <c r="F21" s="49">
        <v>20</v>
      </c>
      <c r="G21" s="51"/>
      <c r="H21" s="97" t="s">
        <v>42</v>
      </c>
      <c r="I21" s="98"/>
      <c r="J21" s="88" t="s">
        <v>412</v>
      </c>
      <c r="K21" s="68">
        <v>38.049999999999997</v>
      </c>
      <c r="L21" s="69"/>
      <c r="M21" s="68">
        <v>46.040500000000002</v>
      </c>
      <c r="N21" s="72"/>
      <c r="O21" s="69"/>
      <c r="P21" s="68">
        <v>11.1912</v>
      </c>
      <c r="Q21" s="69"/>
      <c r="R21" s="74">
        <v>21</v>
      </c>
      <c r="S21" s="68">
        <v>13.5413</v>
      </c>
      <c r="T21" s="72"/>
      <c r="U21" s="69"/>
      <c r="V21" s="345">
        <v>270.82646999999997</v>
      </c>
      <c r="W21" s="346"/>
    </row>
    <row r="22" spans="1:23" ht="15" thickBot="1" x14ac:dyDescent="0.35">
      <c r="A22" s="253"/>
      <c r="B22" s="101"/>
      <c r="C22" s="52" t="s">
        <v>36</v>
      </c>
      <c r="D22" s="53"/>
      <c r="E22" s="54"/>
      <c r="F22" s="52"/>
      <c r="G22" s="54"/>
      <c r="H22" s="93"/>
      <c r="I22" s="99"/>
      <c r="J22" s="90"/>
      <c r="K22" s="70"/>
      <c r="L22" s="71"/>
      <c r="M22" s="70"/>
      <c r="N22" s="73"/>
      <c r="O22" s="71"/>
      <c r="P22" s="70"/>
      <c r="Q22" s="71"/>
      <c r="R22" s="75"/>
      <c r="S22" s="70"/>
      <c r="T22" s="73"/>
      <c r="U22" s="71"/>
      <c r="V22" s="349"/>
      <c r="W22" s="350"/>
    </row>
    <row r="23" spans="1:23" ht="92.4" customHeight="1" thickBot="1" x14ac:dyDescent="0.35">
      <c r="A23" s="251" t="s">
        <v>377</v>
      </c>
      <c r="B23" s="10" t="s">
        <v>43</v>
      </c>
      <c r="C23" s="76" t="s">
        <v>39</v>
      </c>
      <c r="D23" s="77"/>
      <c r="E23" s="78"/>
      <c r="F23" s="76">
        <v>30</v>
      </c>
      <c r="G23" s="78"/>
      <c r="H23" s="103" t="s">
        <v>44</v>
      </c>
      <c r="I23" s="104"/>
      <c r="J23" s="312" t="s">
        <v>411</v>
      </c>
      <c r="K23" s="81">
        <v>85.27</v>
      </c>
      <c r="L23" s="82"/>
      <c r="M23" s="81">
        <v>103.1767</v>
      </c>
      <c r="N23" s="83"/>
      <c r="O23" s="82"/>
      <c r="P23" s="81">
        <v>85.27</v>
      </c>
      <c r="Q23" s="82"/>
      <c r="R23" s="10">
        <v>21</v>
      </c>
      <c r="S23" s="81">
        <v>103.1767</v>
      </c>
      <c r="T23" s="83"/>
      <c r="U23" s="82"/>
      <c r="V23" s="327">
        <v>3095.3009999999999</v>
      </c>
      <c r="W23" s="328"/>
    </row>
    <row r="24" spans="1:23" ht="101.4" thickBot="1" x14ac:dyDescent="0.35">
      <c r="A24" s="251" t="s">
        <v>379</v>
      </c>
      <c r="B24" s="10" t="s">
        <v>45</v>
      </c>
      <c r="C24" s="76" t="s">
        <v>46</v>
      </c>
      <c r="D24" s="77"/>
      <c r="E24" s="78"/>
      <c r="F24" s="76">
        <v>1000</v>
      </c>
      <c r="G24" s="78"/>
      <c r="H24" s="103" t="s">
        <v>47</v>
      </c>
      <c r="I24" s="104"/>
      <c r="J24" s="313" t="s">
        <v>389</v>
      </c>
      <c r="K24" s="81">
        <v>2.35</v>
      </c>
      <c r="L24" s="82"/>
      <c r="M24" s="81">
        <v>2.8435000000000001</v>
      </c>
      <c r="N24" s="83"/>
      <c r="O24" s="82"/>
      <c r="P24" s="81">
        <v>2.35E-2</v>
      </c>
      <c r="Q24" s="82"/>
      <c r="R24" s="10">
        <v>21</v>
      </c>
      <c r="S24" s="81">
        <v>2.8434999999999998E-2</v>
      </c>
      <c r="T24" s="83"/>
      <c r="U24" s="82"/>
      <c r="V24" s="327">
        <v>28.434999999999999</v>
      </c>
      <c r="W24" s="328"/>
    </row>
    <row r="25" spans="1:23" ht="115.8" customHeight="1" thickBot="1" x14ac:dyDescent="0.35">
      <c r="A25" s="251" t="s">
        <v>382</v>
      </c>
      <c r="B25" s="14" t="s">
        <v>48</v>
      </c>
      <c r="C25" s="76" t="s">
        <v>33</v>
      </c>
      <c r="D25" s="77"/>
      <c r="E25" s="78"/>
      <c r="F25" s="76">
        <v>10</v>
      </c>
      <c r="G25" s="78"/>
      <c r="H25" s="94" t="s">
        <v>49</v>
      </c>
      <c r="I25" s="95"/>
      <c r="J25" s="6" t="s">
        <v>413</v>
      </c>
      <c r="K25" s="81">
        <v>9.26</v>
      </c>
      <c r="L25" s="82"/>
      <c r="M25" s="81">
        <v>11.204599999999999</v>
      </c>
      <c r="N25" s="83"/>
      <c r="O25" s="82"/>
      <c r="P25" s="81">
        <v>3.0865999999999998</v>
      </c>
      <c r="Q25" s="82"/>
      <c r="R25" s="10">
        <v>21</v>
      </c>
      <c r="S25" s="81">
        <v>3.7348599999999998</v>
      </c>
      <c r="T25" s="83"/>
      <c r="U25" s="82"/>
      <c r="V25" s="327">
        <v>37.348660000000002</v>
      </c>
      <c r="W25" s="328"/>
    </row>
    <row r="26" spans="1:23" ht="83.4" customHeight="1" thickBot="1" x14ac:dyDescent="0.35">
      <c r="A26" s="268" t="s">
        <v>385</v>
      </c>
      <c r="B26" s="14" t="s">
        <v>50</v>
      </c>
      <c r="C26" s="76" t="s">
        <v>51</v>
      </c>
      <c r="D26" s="77"/>
      <c r="E26" s="78"/>
      <c r="F26" s="76">
        <v>600</v>
      </c>
      <c r="G26" s="78"/>
      <c r="H26" s="106" t="s">
        <v>52</v>
      </c>
      <c r="I26" s="107"/>
      <c r="J26" s="314" t="s">
        <v>393</v>
      </c>
      <c r="K26" s="81">
        <v>3.12</v>
      </c>
      <c r="L26" s="82"/>
      <c r="M26" s="81">
        <v>3.7751999999999999</v>
      </c>
      <c r="N26" s="83"/>
      <c r="O26" s="82"/>
      <c r="P26" s="81">
        <v>1.5599999999999999E-2</v>
      </c>
      <c r="Q26" s="82"/>
      <c r="R26" s="10">
        <v>21</v>
      </c>
      <c r="S26" s="81">
        <v>1.8876E-2</v>
      </c>
      <c r="T26" s="83"/>
      <c r="U26" s="82"/>
      <c r="V26" s="327">
        <v>11.3256</v>
      </c>
      <c r="W26" s="328"/>
    </row>
    <row r="27" spans="1:23" ht="66" customHeight="1" thickBot="1" x14ac:dyDescent="0.35">
      <c r="A27" s="251" t="s">
        <v>388</v>
      </c>
      <c r="B27" s="10" t="s">
        <v>53</v>
      </c>
      <c r="C27" s="76" t="s">
        <v>36</v>
      </c>
      <c r="D27" s="77"/>
      <c r="E27" s="78"/>
      <c r="F27" s="76">
        <v>140</v>
      </c>
      <c r="G27" s="78"/>
      <c r="H27" s="94" t="s">
        <v>54</v>
      </c>
      <c r="I27" s="95"/>
      <c r="J27" s="315" t="s">
        <v>396</v>
      </c>
      <c r="K27" s="81">
        <v>10.47</v>
      </c>
      <c r="L27" s="82"/>
      <c r="M27" s="81">
        <v>12.668699999999999</v>
      </c>
      <c r="N27" s="83"/>
      <c r="O27" s="82"/>
      <c r="P27" s="81">
        <v>0.74780000000000002</v>
      </c>
      <c r="Q27" s="82"/>
      <c r="R27" s="10">
        <v>21</v>
      </c>
      <c r="S27" s="81">
        <v>0.90483800000000003</v>
      </c>
      <c r="T27" s="83"/>
      <c r="U27" s="82"/>
      <c r="V27" s="327">
        <v>126.67731999999999</v>
      </c>
      <c r="W27" s="328"/>
    </row>
    <row r="28" spans="1:23" ht="62.4" customHeight="1" thickBot="1" x14ac:dyDescent="0.35">
      <c r="A28" s="251" t="s">
        <v>390</v>
      </c>
      <c r="B28" s="14" t="s">
        <v>55</v>
      </c>
      <c r="C28" s="76" t="s">
        <v>51</v>
      </c>
      <c r="D28" s="77"/>
      <c r="E28" s="78"/>
      <c r="F28" s="76">
        <v>4000</v>
      </c>
      <c r="G28" s="78"/>
      <c r="H28" s="94" t="s">
        <v>56</v>
      </c>
      <c r="I28" s="95"/>
      <c r="J28" s="317" t="s">
        <v>399</v>
      </c>
      <c r="K28" s="81">
        <v>4.05</v>
      </c>
      <c r="L28" s="82"/>
      <c r="M28" s="81">
        <v>4.9005000000000001</v>
      </c>
      <c r="N28" s="83"/>
      <c r="O28" s="82"/>
      <c r="P28" s="81">
        <v>2.0250000000000001E-2</v>
      </c>
      <c r="Q28" s="82"/>
      <c r="R28" s="10">
        <v>21</v>
      </c>
      <c r="S28" s="81">
        <v>2.45025E-2</v>
      </c>
      <c r="T28" s="83"/>
      <c r="U28" s="82"/>
      <c r="V28" s="81">
        <v>98.01</v>
      </c>
      <c r="W28" s="82"/>
    </row>
    <row r="29" spans="1:23" ht="15" thickBot="1" x14ac:dyDescent="0.35">
      <c r="A29" s="108" t="s">
        <v>57</v>
      </c>
      <c r="B29" s="109"/>
      <c r="C29" s="109"/>
      <c r="D29" s="109"/>
      <c r="E29" s="109"/>
      <c r="F29" s="109"/>
      <c r="G29" s="109"/>
      <c r="H29" s="109"/>
      <c r="I29" s="109"/>
      <c r="J29" s="109"/>
      <c r="K29" s="109"/>
      <c r="L29" s="109"/>
      <c r="M29" s="109"/>
      <c r="N29" s="109"/>
      <c r="O29" s="109"/>
      <c r="P29" s="109"/>
      <c r="Q29" s="109"/>
      <c r="R29" s="109"/>
      <c r="S29" s="109"/>
      <c r="T29" s="109"/>
      <c r="U29" s="110"/>
      <c r="V29" s="343">
        <v>17927.46</v>
      </c>
      <c r="W29" s="171"/>
    </row>
    <row r="30" spans="1:23" ht="15" thickBot="1" x14ac:dyDescent="0.35">
      <c r="A30" s="257" t="s">
        <v>58</v>
      </c>
      <c r="B30" s="111" t="s">
        <v>59</v>
      </c>
      <c r="C30" s="112"/>
      <c r="D30" s="112"/>
      <c r="E30" s="112"/>
      <c r="F30" s="112"/>
      <c r="G30" s="112"/>
      <c r="H30" s="112"/>
      <c r="I30" s="112"/>
      <c r="J30" s="112"/>
      <c r="K30" s="112"/>
      <c r="L30" s="112"/>
      <c r="M30" s="112"/>
      <c r="N30" s="112"/>
      <c r="O30" s="112"/>
      <c r="P30" s="112"/>
      <c r="Q30" s="112"/>
      <c r="R30" s="112"/>
      <c r="S30" s="112"/>
      <c r="T30" s="112"/>
      <c r="U30" s="112"/>
      <c r="V30" s="112"/>
      <c r="W30" s="113"/>
    </row>
    <row r="31" spans="1:23" ht="224.4" customHeight="1" thickBot="1" x14ac:dyDescent="0.35">
      <c r="A31" s="251" t="s">
        <v>414</v>
      </c>
      <c r="B31" s="10" t="s">
        <v>60</v>
      </c>
      <c r="C31" s="76" t="s">
        <v>36</v>
      </c>
      <c r="D31" s="77"/>
      <c r="E31" s="78"/>
      <c r="F31" s="76">
        <v>800</v>
      </c>
      <c r="G31" s="78"/>
      <c r="H31" s="79" t="s">
        <v>61</v>
      </c>
      <c r="I31" s="80"/>
      <c r="J31" s="4" t="s">
        <v>416</v>
      </c>
      <c r="K31" s="81">
        <v>5.78</v>
      </c>
      <c r="L31" s="82"/>
      <c r="M31" s="81">
        <v>6.9938000000000002</v>
      </c>
      <c r="N31" s="83"/>
      <c r="O31" s="82"/>
      <c r="P31" s="81">
        <v>0.152</v>
      </c>
      <c r="Q31" s="82"/>
      <c r="R31" s="10">
        <v>21</v>
      </c>
      <c r="S31" s="81">
        <v>0.184</v>
      </c>
      <c r="T31" s="83"/>
      <c r="U31" s="82"/>
      <c r="V31" s="327">
        <v>147.23779999999999</v>
      </c>
      <c r="W31" s="328"/>
    </row>
    <row r="32" spans="1:23" ht="64.2" customHeight="1" x14ac:dyDescent="0.3">
      <c r="A32" s="252" t="s">
        <v>415</v>
      </c>
      <c r="B32" s="100" t="s">
        <v>62</v>
      </c>
      <c r="C32" s="114" t="s">
        <v>63</v>
      </c>
      <c r="D32" s="115"/>
      <c r="E32" s="116"/>
      <c r="F32" s="49">
        <v>5</v>
      </c>
      <c r="G32" s="51"/>
      <c r="H32" s="97" t="s">
        <v>64</v>
      </c>
      <c r="I32" s="98"/>
      <c r="J32" s="88" t="s">
        <v>417</v>
      </c>
      <c r="K32" s="68">
        <v>8.27</v>
      </c>
      <c r="L32" s="69"/>
      <c r="M32" s="68">
        <v>10.0067</v>
      </c>
      <c r="N32" s="72"/>
      <c r="O32" s="69"/>
      <c r="P32" s="68">
        <v>8.27</v>
      </c>
      <c r="Q32" s="69"/>
      <c r="R32" s="74">
        <v>21</v>
      </c>
      <c r="S32" s="68">
        <v>10.0067</v>
      </c>
      <c r="T32" s="72"/>
      <c r="U32" s="69"/>
      <c r="V32" s="345">
        <v>50.033499999999997</v>
      </c>
      <c r="W32" s="346"/>
    </row>
    <row r="33" spans="1:23" ht="15" thickBot="1" x14ac:dyDescent="0.35">
      <c r="A33" s="253"/>
      <c r="B33" s="101"/>
      <c r="C33" s="117"/>
      <c r="D33" s="118"/>
      <c r="E33" s="119"/>
      <c r="F33" s="52"/>
      <c r="G33" s="54"/>
      <c r="H33" s="93"/>
      <c r="I33" s="99"/>
      <c r="J33" s="90"/>
      <c r="K33" s="70"/>
      <c r="L33" s="71"/>
      <c r="M33" s="70"/>
      <c r="N33" s="73"/>
      <c r="O33" s="71"/>
      <c r="P33" s="70"/>
      <c r="Q33" s="71"/>
      <c r="R33" s="75"/>
      <c r="S33" s="70"/>
      <c r="T33" s="73"/>
      <c r="U33" s="71"/>
      <c r="V33" s="349"/>
      <c r="W33" s="350"/>
    </row>
    <row r="34" spans="1:23" ht="15" thickBot="1" x14ac:dyDescent="0.35">
      <c r="A34" s="108" t="s">
        <v>65</v>
      </c>
      <c r="B34" s="109"/>
      <c r="C34" s="109"/>
      <c r="D34" s="109"/>
      <c r="E34" s="109"/>
      <c r="F34" s="109"/>
      <c r="G34" s="109"/>
      <c r="H34" s="109"/>
      <c r="I34" s="109"/>
      <c r="J34" s="109"/>
      <c r="K34" s="109"/>
      <c r="L34" s="109"/>
      <c r="M34" s="109"/>
      <c r="N34" s="109"/>
      <c r="O34" s="109"/>
      <c r="P34" s="109"/>
      <c r="Q34" s="109"/>
      <c r="R34" s="109"/>
      <c r="S34" s="109"/>
      <c r="T34" s="109"/>
      <c r="U34" s="110"/>
      <c r="V34" s="170">
        <v>197.27</v>
      </c>
      <c r="W34" s="171"/>
    </row>
    <row r="35" spans="1:23" ht="15" thickBot="1" x14ac:dyDescent="0.35">
      <c r="A35" s="257" t="s">
        <v>66</v>
      </c>
      <c r="B35" s="45" t="s">
        <v>67</v>
      </c>
      <c r="C35" s="46"/>
      <c r="D35" s="46"/>
      <c r="E35" s="46"/>
      <c r="F35" s="46"/>
      <c r="G35" s="46"/>
      <c r="H35" s="46"/>
      <c r="I35" s="46"/>
      <c r="J35" s="46"/>
      <c r="K35" s="46"/>
      <c r="L35" s="46"/>
      <c r="M35" s="46"/>
      <c r="N35" s="46"/>
      <c r="O35" s="46"/>
      <c r="P35" s="46"/>
      <c r="Q35" s="46"/>
      <c r="R35" s="46"/>
      <c r="S35" s="46"/>
      <c r="T35" s="46"/>
      <c r="U35" s="46"/>
      <c r="V35" s="46"/>
      <c r="W35" s="47"/>
    </row>
    <row r="36" spans="1:23" ht="79.2" customHeight="1" thickBot="1" x14ac:dyDescent="0.35">
      <c r="A36" s="251" t="s">
        <v>432</v>
      </c>
      <c r="B36" s="10" t="s">
        <v>68</v>
      </c>
      <c r="C36" s="76" t="s">
        <v>63</v>
      </c>
      <c r="D36" s="77"/>
      <c r="E36" s="78"/>
      <c r="F36" s="76">
        <v>20</v>
      </c>
      <c r="G36" s="78"/>
      <c r="H36" s="79" t="s">
        <v>69</v>
      </c>
      <c r="I36" s="80"/>
      <c r="J36" s="4" t="s">
        <v>418</v>
      </c>
      <c r="K36" s="81">
        <v>26.03</v>
      </c>
      <c r="L36" s="82"/>
      <c r="M36" s="81">
        <v>31.496300000000002</v>
      </c>
      <c r="N36" s="83"/>
      <c r="O36" s="82"/>
      <c r="P36" s="81">
        <v>26.03</v>
      </c>
      <c r="Q36" s="82"/>
      <c r="R36" s="10">
        <v>21</v>
      </c>
      <c r="S36" s="81">
        <v>31.496300000000002</v>
      </c>
      <c r="T36" s="83"/>
      <c r="U36" s="82"/>
      <c r="V36" s="327">
        <v>629.92600000000004</v>
      </c>
      <c r="W36" s="328"/>
    </row>
    <row r="37" spans="1:23" ht="172.2" customHeight="1" thickBot="1" x14ac:dyDescent="0.35">
      <c r="A37" s="251" t="s">
        <v>433</v>
      </c>
      <c r="B37" s="10" t="s">
        <v>70</v>
      </c>
      <c r="C37" s="76" t="s">
        <v>63</v>
      </c>
      <c r="D37" s="77"/>
      <c r="E37" s="78"/>
      <c r="F37" s="76">
        <v>5</v>
      </c>
      <c r="G37" s="78"/>
      <c r="H37" s="79" t="s">
        <v>71</v>
      </c>
      <c r="I37" s="80"/>
      <c r="J37" s="4" t="s">
        <v>419</v>
      </c>
      <c r="K37" s="81">
        <v>38.229999999999997</v>
      </c>
      <c r="L37" s="82"/>
      <c r="M37" s="81">
        <v>46.258299999999998</v>
      </c>
      <c r="N37" s="83"/>
      <c r="O37" s="82"/>
      <c r="P37" s="81">
        <v>38.229999999999997</v>
      </c>
      <c r="Q37" s="82"/>
      <c r="R37" s="10">
        <v>21</v>
      </c>
      <c r="S37" s="81">
        <v>46.258299999999998</v>
      </c>
      <c r="T37" s="83"/>
      <c r="U37" s="82"/>
      <c r="V37" s="327">
        <v>231.29150000000001</v>
      </c>
      <c r="W37" s="328"/>
    </row>
    <row r="38" spans="1:23" ht="93.6" customHeight="1" thickBot="1" x14ac:dyDescent="0.35">
      <c r="A38" s="251" t="s">
        <v>434</v>
      </c>
      <c r="B38" s="10" t="s">
        <v>72</v>
      </c>
      <c r="C38" s="76" t="s">
        <v>63</v>
      </c>
      <c r="D38" s="77"/>
      <c r="E38" s="78"/>
      <c r="F38" s="76">
        <v>5</v>
      </c>
      <c r="G38" s="78"/>
      <c r="H38" s="79" t="s">
        <v>73</v>
      </c>
      <c r="I38" s="80"/>
      <c r="J38" s="4" t="s">
        <v>420</v>
      </c>
      <c r="K38" s="81">
        <v>19.739999999999998</v>
      </c>
      <c r="L38" s="82"/>
      <c r="M38" s="81">
        <v>23.885400000000001</v>
      </c>
      <c r="N38" s="83"/>
      <c r="O38" s="82"/>
      <c r="P38" s="81">
        <v>19.739999999999998</v>
      </c>
      <c r="Q38" s="82"/>
      <c r="R38" s="10">
        <v>21</v>
      </c>
      <c r="S38" s="81">
        <v>23.885400000000001</v>
      </c>
      <c r="T38" s="83"/>
      <c r="U38" s="82"/>
      <c r="V38" s="327">
        <v>119.42700000000001</v>
      </c>
      <c r="W38" s="328"/>
    </row>
    <row r="39" spans="1:23" ht="15" thickBot="1" x14ac:dyDescent="0.35">
      <c r="A39" s="108" t="s">
        <v>74</v>
      </c>
      <c r="B39" s="109"/>
      <c r="C39" s="109"/>
      <c r="D39" s="109"/>
      <c r="E39" s="109"/>
      <c r="F39" s="109"/>
      <c r="G39" s="109"/>
      <c r="H39" s="109"/>
      <c r="I39" s="109"/>
      <c r="J39" s="109"/>
      <c r="K39" s="109"/>
      <c r="L39" s="109"/>
      <c r="M39" s="109"/>
      <c r="N39" s="109"/>
      <c r="O39" s="109"/>
      <c r="P39" s="109"/>
      <c r="Q39" s="109"/>
      <c r="R39" s="109"/>
      <c r="S39" s="109"/>
      <c r="T39" s="109"/>
      <c r="U39" s="110"/>
      <c r="V39" s="170">
        <v>980.64999999999986</v>
      </c>
      <c r="W39" s="171"/>
    </row>
    <row r="40" spans="1:23" ht="39.6" customHeight="1" x14ac:dyDescent="0.3">
      <c r="A40" s="259" t="s">
        <v>75</v>
      </c>
      <c r="B40" s="121" t="s">
        <v>76</v>
      </c>
      <c r="C40" s="49" t="s">
        <v>77</v>
      </c>
      <c r="D40" s="50"/>
      <c r="E40" s="51"/>
      <c r="F40" s="49">
        <v>250</v>
      </c>
      <c r="G40" s="51"/>
      <c r="H40" s="60" t="s">
        <v>78</v>
      </c>
      <c r="I40" s="61"/>
      <c r="J40" s="65" t="s">
        <v>421</v>
      </c>
      <c r="K40" s="124">
        <v>37.75</v>
      </c>
      <c r="L40" s="125"/>
      <c r="M40" s="124">
        <v>45.677500000000002</v>
      </c>
      <c r="N40" s="127"/>
      <c r="O40" s="125"/>
      <c r="P40" s="124">
        <v>0.755</v>
      </c>
      <c r="Q40" s="125"/>
      <c r="R40" s="129">
        <v>21</v>
      </c>
      <c r="S40" s="124">
        <v>0.91354999999999997</v>
      </c>
      <c r="T40" s="127"/>
      <c r="U40" s="125"/>
      <c r="V40" s="362">
        <f>S40*F40</f>
        <v>228.38749999999999</v>
      </c>
      <c r="W40" s="363"/>
    </row>
    <row r="41" spans="1:23" ht="62.4" customHeight="1" thickBot="1" x14ac:dyDescent="0.35">
      <c r="A41" s="260"/>
      <c r="B41" s="122"/>
      <c r="C41" s="52"/>
      <c r="D41" s="53"/>
      <c r="E41" s="54"/>
      <c r="F41" s="52"/>
      <c r="G41" s="54"/>
      <c r="H41" s="62" t="s">
        <v>79</v>
      </c>
      <c r="I41" s="63"/>
      <c r="J41" s="66"/>
      <c r="K41" s="102"/>
      <c r="L41" s="126"/>
      <c r="M41" s="102"/>
      <c r="N41" s="128"/>
      <c r="O41" s="126"/>
      <c r="P41" s="102"/>
      <c r="Q41" s="126"/>
      <c r="R41" s="130"/>
      <c r="S41" s="102"/>
      <c r="T41" s="128"/>
      <c r="U41" s="126"/>
      <c r="V41" s="364"/>
      <c r="W41" s="365"/>
    </row>
    <row r="42" spans="1:23" ht="211.2" customHeight="1" thickBot="1" x14ac:dyDescent="0.35">
      <c r="A42" s="261" t="s">
        <v>80</v>
      </c>
      <c r="B42" s="17" t="s">
        <v>81</v>
      </c>
      <c r="C42" s="131" t="s">
        <v>39</v>
      </c>
      <c r="D42" s="132"/>
      <c r="E42" s="133"/>
      <c r="F42" s="131">
        <v>5</v>
      </c>
      <c r="G42" s="133"/>
      <c r="H42" s="79" t="s">
        <v>82</v>
      </c>
      <c r="I42" s="80"/>
      <c r="J42" s="19"/>
      <c r="K42" s="134"/>
      <c r="L42" s="135"/>
      <c r="M42" s="134"/>
      <c r="N42" s="136"/>
      <c r="O42" s="135"/>
      <c r="P42" s="134"/>
      <c r="Q42" s="135"/>
      <c r="R42" s="20"/>
      <c r="S42" s="134"/>
      <c r="T42" s="136"/>
      <c r="U42" s="135"/>
      <c r="V42" s="134"/>
      <c r="W42" s="135"/>
    </row>
    <row r="43" spans="1:23" ht="37.799999999999997" customHeight="1" x14ac:dyDescent="0.3">
      <c r="A43" s="259" t="s">
        <v>83</v>
      </c>
      <c r="B43" s="121" t="s">
        <v>84</v>
      </c>
      <c r="C43" s="49" t="s">
        <v>63</v>
      </c>
      <c r="D43" s="50"/>
      <c r="E43" s="51"/>
      <c r="F43" s="55">
        <v>4</v>
      </c>
      <c r="G43" s="56"/>
      <c r="H43" s="124" t="s">
        <v>85</v>
      </c>
      <c r="I43" s="125"/>
      <c r="J43" s="137" t="s">
        <v>422</v>
      </c>
      <c r="K43" s="124">
        <v>15.92</v>
      </c>
      <c r="L43" s="125"/>
      <c r="M43" s="124">
        <v>19.263200000000001</v>
      </c>
      <c r="N43" s="127"/>
      <c r="O43" s="125"/>
      <c r="P43" s="124">
        <v>15.92</v>
      </c>
      <c r="Q43" s="125"/>
      <c r="R43" s="129">
        <v>21</v>
      </c>
      <c r="S43" s="124">
        <v>19.263200000000001</v>
      </c>
      <c r="T43" s="127"/>
      <c r="U43" s="125"/>
      <c r="V43" s="362">
        <v>77.052800000000005</v>
      </c>
      <c r="W43" s="363"/>
    </row>
    <row r="44" spans="1:23" ht="21.6" customHeight="1" thickBot="1" x14ac:dyDescent="0.35">
      <c r="A44" s="260"/>
      <c r="B44" s="122"/>
      <c r="C44" s="52"/>
      <c r="D44" s="53"/>
      <c r="E44" s="54"/>
      <c r="F44" s="57"/>
      <c r="G44" s="58"/>
      <c r="H44" s="102"/>
      <c r="I44" s="126"/>
      <c r="J44" s="138"/>
      <c r="K44" s="102"/>
      <c r="L44" s="126"/>
      <c r="M44" s="102"/>
      <c r="N44" s="128"/>
      <c r="O44" s="126"/>
      <c r="P44" s="102"/>
      <c r="Q44" s="126"/>
      <c r="R44" s="130"/>
      <c r="S44" s="102"/>
      <c r="T44" s="128"/>
      <c r="U44" s="126"/>
      <c r="V44" s="364"/>
      <c r="W44" s="365"/>
    </row>
    <row r="45" spans="1:23" ht="15" thickBot="1" x14ac:dyDescent="0.35">
      <c r="A45" s="257" t="s">
        <v>86</v>
      </c>
      <c r="B45" s="45" t="s">
        <v>87</v>
      </c>
      <c r="C45" s="46"/>
      <c r="D45" s="46"/>
      <c r="E45" s="46"/>
      <c r="F45" s="46"/>
      <c r="G45" s="46"/>
      <c r="H45" s="46"/>
      <c r="I45" s="46"/>
      <c r="J45" s="46"/>
      <c r="K45" s="46"/>
      <c r="L45" s="46"/>
      <c r="M45" s="46"/>
      <c r="N45" s="46"/>
      <c r="O45" s="46"/>
      <c r="P45" s="46"/>
      <c r="Q45" s="46"/>
      <c r="R45" s="46"/>
      <c r="S45" s="46"/>
      <c r="T45" s="46"/>
      <c r="U45" s="46"/>
      <c r="V45" s="46"/>
      <c r="W45" s="47"/>
    </row>
    <row r="46" spans="1:23" ht="75.599999999999994" customHeight="1" thickBot="1" x14ac:dyDescent="0.35">
      <c r="A46" s="251" t="s">
        <v>431</v>
      </c>
      <c r="B46" s="10" t="s">
        <v>88</v>
      </c>
      <c r="C46" s="76" t="s">
        <v>46</v>
      </c>
      <c r="D46" s="77"/>
      <c r="E46" s="78"/>
      <c r="F46" s="139">
        <v>30</v>
      </c>
      <c r="G46" s="140"/>
      <c r="H46" s="103" t="s">
        <v>89</v>
      </c>
      <c r="I46" s="104"/>
      <c r="J46" s="22" t="s">
        <v>423</v>
      </c>
      <c r="K46" s="103">
        <v>8.7200000000000006</v>
      </c>
      <c r="L46" s="104"/>
      <c r="M46" s="103">
        <v>10.5512</v>
      </c>
      <c r="N46" s="141"/>
      <c r="O46" s="104"/>
      <c r="P46" s="103">
        <v>8.7200000000000006</v>
      </c>
      <c r="Q46" s="104"/>
      <c r="R46" s="16">
        <v>21</v>
      </c>
      <c r="S46" s="103">
        <v>10.5512</v>
      </c>
      <c r="T46" s="141"/>
      <c r="U46" s="104"/>
      <c r="V46" s="318">
        <v>316.536</v>
      </c>
      <c r="W46" s="319"/>
    </row>
    <row r="47" spans="1:23" ht="70.8" customHeight="1" thickBot="1" x14ac:dyDescent="0.35">
      <c r="A47" s="251" t="s">
        <v>435</v>
      </c>
      <c r="B47" s="10" t="s">
        <v>90</v>
      </c>
      <c r="C47" s="76" t="s">
        <v>46</v>
      </c>
      <c r="D47" s="77"/>
      <c r="E47" s="78"/>
      <c r="F47" s="139">
        <v>30</v>
      </c>
      <c r="G47" s="140"/>
      <c r="H47" s="103" t="s">
        <v>89</v>
      </c>
      <c r="I47" s="104"/>
      <c r="J47" s="22" t="s">
        <v>424</v>
      </c>
      <c r="K47" s="103">
        <v>8.7200000000000006</v>
      </c>
      <c r="L47" s="104"/>
      <c r="M47" s="103">
        <v>10.5512</v>
      </c>
      <c r="N47" s="141"/>
      <c r="O47" s="104"/>
      <c r="P47" s="103">
        <v>8.7200000000000006</v>
      </c>
      <c r="Q47" s="104"/>
      <c r="R47" s="16">
        <v>21</v>
      </c>
      <c r="S47" s="103">
        <v>10.5512</v>
      </c>
      <c r="T47" s="141"/>
      <c r="U47" s="104"/>
      <c r="V47" s="318">
        <v>316.536</v>
      </c>
      <c r="W47" s="319"/>
    </row>
    <row r="48" spans="1:23" ht="15" thickBot="1" x14ac:dyDescent="0.35">
      <c r="A48" s="108" t="s">
        <v>91</v>
      </c>
      <c r="B48" s="109"/>
      <c r="C48" s="109"/>
      <c r="D48" s="109"/>
      <c r="E48" s="109"/>
      <c r="F48" s="109"/>
      <c r="G48" s="109"/>
      <c r="H48" s="109"/>
      <c r="I48" s="109"/>
      <c r="J48" s="109"/>
      <c r="K48" s="109"/>
      <c r="L48" s="109"/>
      <c r="M48" s="109"/>
      <c r="N48" s="109"/>
      <c r="O48" s="109"/>
      <c r="P48" s="109"/>
      <c r="Q48" s="109"/>
      <c r="R48" s="109"/>
      <c r="S48" s="109"/>
      <c r="T48" s="109"/>
      <c r="U48" s="110"/>
      <c r="V48" s="170">
        <v>633.08000000000004</v>
      </c>
      <c r="W48" s="171"/>
    </row>
    <row r="49" spans="1:23" ht="15" thickBot="1" x14ac:dyDescent="0.35">
      <c r="A49" s="257" t="s">
        <v>92</v>
      </c>
      <c r="B49" s="45" t="s">
        <v>93</v>
      </c>
      <c r="C49" s="46"/>
      <c r="D49" s="46"/>
      <c r="E49" s="46"/>
      <c r="F49" s="46"/>
      <c r="G49" s="46"/>
      <c r="H49" s="46"/>
      <c r="I49" s="46"/>
      <c r="J49" s="46"/>
      <c r="K49" s="46"/>
      <c r="L49" s="46"/>
      <c r="M49" s="46"/>
      <c r="N49" s="46"/>
      <c r="O49" s="46"/>
      <c r="P49" s="46"/>
      <c r="Q49" s="46"/>
      <c r="R49" s="46"/>
      <c r="S49" s="46"/>
      <c r="T49" s="46"/>
      <c r="U49" s="46"/>
      <c r="V49" s="46"/>
      <c r="W49" s="47"/>
    </row>
    <row r="50" spans="1:23" ht="81" customHeight="1" thickBot="1" x14ac:dyDescent="0.35">
      <c r="A50" s="251" t="s">
        <v>436</v>
      </c>
      <c r="B50" s="10" t="s">
        <v>94</v>
      </c>
      <c r="C50" s="76" t="s">
        <v>63</v>
      </c>
      <c r="D50" s="77"/>
      <c r="E50" s="78"/>
      <c r="F50" s="76">
        <v>10</v>
      </c>
      <c r="G50" s="78"/>
      <c r="H50" s="94" t="s">
        <v>95</v>
      </c>
      <c r="I50" s="95"/>
      <c r="J50" s="4" t="s">
        <v>425</v>
      </c>
      <c r="K50" s="81">
        <v>32.15</v>
      </c>
      <c r="L50" s="82"/>
      <c r="M50" s="81">
        <v>38.901499999999999</v>
      </c>
      <c r="N50" s="83"/>
      <c r="O50" s="82"/>
      <c r="P50" s="81">
        <v>32.15</v>
      </c>
      <c r="Q50" s="82"/>
      <c r="R50" s="10">
        <v>21</v>
      </c>
      <c r="S50" s="81">
        <v>32.15</v>
      </c>
      <c r="T50" s="83"/>
      <c r="U50" s="82"/>
      <c r="V50" s="327">
        <v>389.01499999999999</v>
      </c>
      <c r="W50" s="328"/>
    </row>
    <row r="51" spans="1:23" ht="290.39999999999998" customHeight="1" thickBot="1" x14ac:dyDescent="0.35">
      <c r="A51" s="251" t="s">
        <v>437</v>
      </c>
      <c r="B51" s="14" t="s">
        <v>96</v>
      </c>
      <c r="C51" s="76" t="s">
        <v>36</v>
      </c>
      <c r="D51" s="77"/>
      <c r="E51" s="78"/>
      <c r="F51" s="76">
        <v>135</v>
      </c>
      <c r="G51" s="78"/>
      <c r="H51" s="94" t="s">
        <v>97</v>
      </c>
      <c r="I51" s="95"/>
      <c r="J51" s="4" t="s">
        <v>426</v>
      </c>
      <c r="K51" s="81">
        <v>16.809999999999999</v>
      </c>
      <c r="L51" s="82"/>
      <c r="M51" s="81">
        <v>20.3401</v>
      </c>
      <c r="N51" s="83"/>
      <c r="O51" s="82"/>
      <c r="P51" s="81">
        <v>1.24518</v>
      </c>
      <c r="Q51" s="82"/>
      <c r="R51" s="10">
        <v>21</v>
      </c>
      <c r="S51" s="81">
        <v>1.5066678</v>
      </c>
      <c r="T51" s="83"/>
      <c r="U51" s="82"/>
      <c r="V51" s="327">
        <v>203.4</v>
      </c>
      <c r="W51" s="328"/>
    </row>
    <row r="52" spans="1:23" ht="79.2" customHeight="1" thickBot="1" x14ac:dyDescent="0.35">
      <c r="A52" s="251" t="s">
        <v>438</v>
      </c>
      <c r="B52" s="10" t="s">
        <v>98</v>
      </c>
      <c r="C52" s="76" t="s">
        <v>51</v>
      </c>
      <c r="D52" s="77"/>
      <c r="E52" s="78"/>
      <c r="F52" s="76">
        <v>2400</v>
      </c>
      <c r="G52" s="78"/>
      <c r="H52" s="103" t="s">
        <v>99</v>
      </c>
      <c r="I52" s="104"/>
      <c r="J52" s="4" t="s">
        <v>427</v>
      </c>
      <c r="K52" s="81">
        <v>1.62</v>
      </c>
      <c r="L52" s="82"/>
      <c r="M52" s="81">
        <v>1.9601999999999999</v>
      </c>
      <c r="N52" s="83"/>
      <c r="O52" s="82"/>
      <c r="P52" s="81">
        <v>8.0999999999999996E-3</v>
      </c>
      <c r="Q52" s="82"/>
      <c r="R52" s="10">
        <v>21</v>
      </c>
      <c r="S52" s="81">
        <v>9.7999999999999997E-3</v>
      </c>
      <c r="T52" s="83"/>
      <c r="U52" s="82"/>
      <c r="V52" s="327">
        <v>23.522400000000001</v>
      </c>
      <c r="W52" s="328"/>
    </row>
    <row r="53" spans="1:23" ht="55.8" thickBot="1" x14ac:dyDescent="0.35">
      <c r="A53" s="251" t="s">
        <v>439</v>
      </c>
      <c r="B53" s="10" t="s">
        <v>100</v>
      </c>
      <c r="C53" s="76" t="s">
        <v>36</v>
      </c>
      <c r="D53" s="77"/>
      <c r="E53" s="78"/>
      <c r="F53" s="76">
        <v>10</v>
      </c>
      <c r="G53" s="78"/>
      <c r="H53" s="94" t="s">
        <v>101</v>
      </c>
      <c r="I53" s="95"/>
      <c r="J53" s="4" t="s">
        <v>428</v>
      </c>
      <c r="K53" s="81">
        <v>7.24</v>
      </c>
      <c r="L53" s="82"/>
      <c r="M53" s="81">
        <v>8.7604000000000006</v>
      </c>
      <c r="N53" s="83"/>
      <c r="O53" s="82"/>
      <c r="P53" s="81">
        <v>7.24</v>
      </c>
      <c r="Q53" s="82"/>
      <c r="R53" s="10">
        <v>21</v>
      </c>
      <c r="S53" s="81">
        <v>8.7604000000000006</v>
      </c>
      <c r="T53" s="83"/>
      <c r="U53" s="82"/>
      <c r="V53" s="327">
        <v>8.7604000000000006</v>
      </c>
      <c r="W53" s="328"/>
    </row>
    <row r="54" spans="1:23" ht="105.6" customHeight="1" thickBot="1" x14ac:dyDescent="0.35">
      <c r="A54" s="251" t="s">
        <v>440</v>
      </c>
      <c r="B54" s="10" t="s">
        <v>102</v>
      </c>
      <c r="C54" s="76" t="s">
        <v>46</v>
      </c>
      <c r="D54" s="77"/>
      <c r="E54" s="78"/>
      <c r="F54" s="76">
        <v>200</v>
      </c>
      <c r="G54" s="78"/>
      <c r="H54" s="94" t="s">
        <v>103</v>
      </c>
      <c r="I54" s="95"/>
      <c r="J54" s="4" t="s">
        <v>429</v>
      </c>
      <c r="K54" s="81">
        <v>39.54</v>
      </c>
      <c r="L54" s="82"/>
      <c r="M54" s="81">
        <v>47.843400000000003</v>
      </c>
      <c r="N54" s="83"/>
      <c r="O54" s="82"/>
      <c r="P54" s="81">
        <v>3.9540000000000002</v>
      </c>
      <c r="Q54" s="82"/>
      <c r="R54" s="10">
        <v>21</v>
      </c>
      <c r="S54" s="81">
        <v>4.7843400000000003</v>
      </c>
      <c r="T54" s="83"/>
      <c r="U54" s="82"/>
      <c r="V54" s="327">
        <v>956.86800000000005</v>
      </c>
      <c r="W54" s="328"/>
    </row>
    <row r="55" spans="1:23" ht="105" customHeight="1" x14ac:dyDescent="0.3">
      <c r="A55" s="252" t="s">
        <v>441</v>
      </c>
      <c r="B55" s="100" t="s">
        <v>104</v>
      </c>
      <c r="C55" s="49" t="s">
        <v>39</v>
      </c>
      <c r="D55" s="50"/>
      <c r="E55" s="51"/>
      <c r="F55" s="49">
        <v>20</v>
      </c>
      <c r="G55" s="51"/>
      <c r="H55" s="97" t="s">
        <v>105</v>
      </c>
      <c r="I55" s="98"/>
      <c r="J55" s="88" t="s">
        <v>430</v>
      </c>
      <c r="K55" s="68">
        <v>118.02</v>
      </c>
      <c r="L55" s="69"/>
      <c r="M55" s="68">
        <v>142.80420000000001</v>
      </c>
      <c r="N55" s="72"/>
      <c r="O55" s="69"/>
      <c r="P55" s="68">
        <v>118.02</v>
      </c>
      <c r="Q55" s="69"/>
      <c r="R55" s="74">
        <v>21</v>
      </c>
      <c r="S55" s="68">
        <v>142.80420000000001</v>
      </c>
      <c r="T55" s="72"/>
      <c r="U55" s="69"/>
      <c r="V55" s="345">
        <v>2856.0839999999998</v>
      </c>
      <c r="W55" s="346"/>
    </row>
    <row r="56" spans="1:23" ht="15" thickBot="1" x14ac:dyDescent="0.35">
      <c r="A56" s="253"/>
      <c r="B56" s="101"/>
      <c r="C56" s="52"/>
      <c r="D56" s="53"/>
      <c r="E56" s="54"/>
      <c r="F56" s="52"/>
      <c r="G56" s="54"/>
      <c r="H56" s="93"/>
      <c r="I56" s="99"/>
      <c r="J56" s="90"/>
      <c r="K56" s="70"/>
      <c r="L56" s="71"/>
      <c r="M56" s="70"/>
      <c r="N56" s="73"/>
      <c r="O56" s="71"/>
      <c r="P56" s="70"/>
      <c r="Q56" s="71"/>
      <c r="R56" s="75"/>
      <c r="S56" s="70"/>
      <c r="T56" s="73"/>
      <c r="U56" s="71"/>
      <c r="V56" s="349"/>
      <c r="W56" s="350"/>
    </row>
    <row r="57" spans="1:23" ht="83.4" customHeight="1" thickBot="1" x14ac:dyDescent="0.35">
      <c r="A57" s="251" t="s">
        <v>442</v>
      </c>
      <c r="B57" s="14" t="s">
        <v>106</v>
      </c>
      <c r="C57" s="76" t="s">
        <v>51</v>
      </c>
      <c r="D57" s="77"/>
      <c r="E57" s="78"/>
      <c r="F57" s="76">
        <v>2000</v>
      </c>
      <c r="G57" s="78"/>
      <c r="H57" s="94" t="s">
        <v>107</v>
      </c>
      <c r="I57" s="95"/>
      <c r="J57" s="4" t="s">
        <v>450</v>
      </c>
      <c r="K57" s="81">
        <v>4.08</v>
      </c>
      <c r="L57" s="82"/>
      <c r="M57" s="81">
        <v>4.9367999999999999</v>
      </c>
      <c r="N57" s="83"/>
      <c r="O57" s="82"/>
      <c r="P57" s="81">
        <v>2.0400000000000001E-2</v>
      </c>
      <c r="Q57" s="82"/>
      <c r="R57" s="10">
        <v>21</v>
      </c>
      <c r="S57" s="81">
        <v>2.4684000000000001E-2</v>
      </c>
      <c r="T57" s="83"/>
      <c r="U57" s="82"/>
      <c r="V57" s="327">
        <v>49.368000000000002</v>
      </c>
      <c r="W57" s="328"/>
    </row>
    <row r="58" spans="1:23" ht="64.8" customHeight="1" thickBot="1" x14ac:dyDescent="0.35">
      <c r="A58" s="251" t="s">
        <v>443</v>
      </c>
      <c r="B58" s="14" t="s">
        <v>108</v>
      </c>
      <c r="C58" s="76" t="s">
        <v>109</v>
      </c>
      <c r="D58" s="77"/>
      <c r="E58" s="78"/>
      <c r="F58" s="76">
        <v>10</v>
      </c>
      <c r="G58" s="78"/>
      <c r="H58" s="94" t="s">
        <v>110</v>
      </c>
      <c r="I58" s="95"/>
      <c r="J58" s="4" t="s">
        <v>451</v>
      </c>
      <c r="K58" s="81">
        <v>2.3199999999999998</v>
      </c>
      <c r="L58" s="82"/>
      <c r="M58" s="81">
        <v>2.8071999999999999</v>
      </c>
      <c r="N58" s="83"/>
      <c r="O58" s="82"/>
      <c r="P58" s="81">
        <v>0.23200000000000001</v>
      </c>
      <c r="Q58" s="82"/>
      <c r="R58" s="10">
        <v>21</v>
      </c>
      <c r="S58" s="81">
        <v>0.28072000000000003</v>
      </c>
      <c r="T58" s="83"/>
      <c r="U58" s="82"/>
      <c r="V58" s="327">
        <v>2.8071999999999999</v>
      </c>
      <c r="W58" s="328"/>
    </row>
    <row r="59" spans="1:23" ht="55.8" thickBot="1" x14ac:dyDescent="0.35">
      <c r="A59" s="251" t="s">
        <v>444</v>
      </c>
      <c r="B59" s="14" t="s">
        <v>111</v>
      </c>
      <c r="C59" s="76" t="s">
        <v>51</v>
      </c>
      <c r="D59" s="77"/>
      <c r="E59" s="78"/>
      <c r="F59" s="76">
        <v>5</v>
      </c>
      <c r="G59" s="78"/>
      <c r="H59" s="94" t="s">
        <v>112</v>
      </c>
      <c r="I59" s="95"/>
      <c r="J59" s="4" t="s">
        <v>452</v>
      </c>
      <c r="K59" s="81">
        <v>2.78</v>
      </c>
      <c r="L59" s="82"/>
      <c r="M59" s="81">
        <v>3.3637999999999999</v>
      </c>
      <c r="N59" s="83"/>
      <c r="O59" s="82"/>
      <c r="P59" s="81">
        <v>2.78</v>
      </c>
      <c r="Q59" s="82"/>
      <c r="R59" s="10">
        <v>21</v>
      </c>
      <c r="S59" s="81">
        <v>3.3637999999999999</v>
      </c>
      <c r="T59" s="83"/>
      <c r="U59" s="82"/>
      <c r="V59" s="327">
        <v>16.818999999999999</v>
      </c>
      <c r="W59" s="328"/>
    </row>
    <row r="60" spans="1:23" ht="54.6" customHeight="1" thickBot="1" x14ac:dyDescent="0.35">
      <c r="A60" s="251" t="s">
        <v>445</v>
      </c>
      <c r="B60" s="14" t="s">
        <v>113</v>
      </c>
      <c r="C60" s="131" t="s">
        <v>39</v>
      </c>
      <c r="D60" s="132"/>
      <c r="E60" s="133"/>
      <c r="F60" s="76">
        <v>1</v>
      </c>
      <c r="G60" s="78"/>
      <c r="H60" s="106" t="s">
        <v>114</v>
      </c>
      <c r="I60" s="107"/>
      <c r="J60" s="4" t="s">
        <v>453</v>
      </c>
      <c r="K60" s="81">
        <v>24.85</v>
      </c>
      <c r="L60" s="82"/>
      <c r="M60" s="81">
        <v>30.0685</v>
      </c>
      <c r="N60" s="83"/>
      <c r="O60" s="82"/>
      <c r="P60" s="81">
        <v>24.85</v>
      </c>
      <c r="Q60" s="82"/>
      <c r="R60" s="10">
        <v>21</v>
      </c>
      <c r="S60" s="81">
        <v>30.0685</v>
      </c>
      <c r="T60" s="83"/>
      <c r="U60" s="82"/>
      <c r="V60" s="327">
        <v>30.0685</v>
      </c>
      <c r="W60" s="328"/>
    </row>
    <row r="61" spans="1:23" ht="52.8" customHeight="1" thickBot="1" x14ac:dyDescent="0.35">
      <c r="A61" s="251" t="s">
        <v>446</v>
      </c>
      <c r="B61" s="14" t="s">
        <v>115</v>
      </c>
      <c r="C61" s="76" t="s">
        <v>36</v>
      </c>
      <c r="D61" s="77"/>
      <c r="E61" s="78"/>
      <c r="F61" s="76">
        <v>21</v>
      </c>
      <c r="G61" s="78"/>
      <c r="H61" s="106" t="s">
        <v>116</v>
      </c>
      <c r="I61" s="107"/>
      <c r="J61" s="4" t="s">
        <v>454</v>
      </c>
      <c r="K61" s="81">
        <v>4.12</v>
      </c>
      <c r="L61" s="82"/>
      <c r="M61" s="81">
        <v>4.9851999999999999</v>
      </c>
      <c r="N61" s="83"/>
      <c r="O61" s="82"/>
      <c r="P61" s="81">
        <v>1.9619</v>
      </c>
      <c r="Q61" s="82"/>
      <c r="R61" s="10">
        <v>21</v>
      </c>
      <c r="S61" s="81">
        <v>2.37399</v>
      </c>
      <c r="T61" s="83"/>
      <c r="U61" s="82"/>
      <c r="V61" s="327">
        <v>49.851878999999997</v>
      </c>
      <c r="W61" s="328"/>
    </row>
    <row r="62" spans="1:23" ht="89.4" customHeight="1" thickBot="1" x14ac:dyDescent="0.35">
      <c r="A62" s="251" t="s">
        <v>447</v>
      </c>
      <c r="B62" s="14" t="s">
        <v>117</v>
      </c>
      <c r="C62" s="76" t="s">
        <v>36</v>
      </c>
      <c r="D62" s="77"/>
      <c r="E62" s="78"/>
      <c r="F62" s="76">
        <v>21</v>
      </c>
      <c r="G62" s="78"/>
      <c r="H62" s="106" t="s">
        <v>116</v>
      </c>
      <c r="I62" s="107"/>
      <c r="J62" s="4" t="s">
        <v>455</v>
      </c>
      <c r="K62" s="81">
        <v>4.12</v>
      </c>
      <c r="L62" s="82"/>
      <c r="M62" s="81">
        <v>4.9851999999999999</v>
      </c>
      <c r="N62" s="83"/>
      <c r="O62" s="82"/>
      <c r="P62" s="81">
        <v>1.9619</v>
      </c>
      <c r="Q62" s="82"/>
      <c r="R62" s="10">
        <v>21</v>
      </c>
      <c r="S62" s="81">
        <v>2.37399</v>
      </c>
      <c r="T62" s="83"/>
      <c r="U62" s="82"/>
      <c r="V62" s="327">
        <v>49.851878999999997</v>
      </c>
      <c r="W62" s="328"/>
    </row>
    <row r="63" spans="1:23" x14ac:dyDescent="0.3">
      <c r="A63" s="252" t="s">
        <v>448</v>
      </c>
      <c r="B63" s="100" t="s">
        <v>118</v>
      </c>
      <c r="C63" s="49" t="s">
        <v>51</v>
      </c>
      <c r="D63" s="50"/>
      <c r="E63" s="51"/>
      <c r="F63" s="49">
        <v>100</v>
      </c>
      <c r="G63" s="51"/>
      <c r="H63" s="142"/>
      <c r="I63" s="143"/>
      <c r="J63" s="88" t="s">
        <v>456</v>
      </c>
      <c r="K63" s="68">
        <v>2.56</v>
      </c>
      <c r="L63" s="69"/>
      <c r="M63" s="68">
        <v>3.0975999999999999</v>
      </c>
      <c r="N63" s="72"/>
      <c r="O63" s="69"/>
      <c r="P63" s="68">
        <v>0.25600000000000001</v>
      </c>
      <c r="Q63" s="69"/>
      <c r="R63" s="74">
        <v>21</v>
      </c>
      <c r="S63" s="68">
        <v>0.30975999999999998</v>
      </c>
      <c r="T63" s="72"/>
      <c r="U63" s="69"/>
      <c r="V63" s="345">
        <v>30.975999999999999</v>
      </c>
      <c r="W63" s="346"/>
    </row>
    <row r="64" spans="1:23" ht="63" customHeight="1" thickBot="1" x14ac:dyDescent="0.35">
      <c r="A64" s="253"/>
      <c r="B64" s="101"/>
      <c r="C64" s="52"/>
      <c r="D64" s="53"/>
      <c r="E64" s="54"/>
      <c r="F64" s="52"/>
      <c r="G64" s="54"/>
      <c r="H64" s="105" t="s">
        <v>119</v>
      </c>
      <c r="I64" s="144"/>
      <c r="J64" s="90"/>
      <c r="K64" s="70"/>
      <c r="L64" s="71"/>
      <c r="M64" s="70"/>
      <c r="N64" s="73"/>
      <c r="O64" s="71"/>
      <c r="P64" s="70"/>
      <c r="Q64" s="71"/>
      <c r="R64" s="75"/>
      <c r="S64" s="70"/>
      <c r="T64" s="73"/>
      <c r="U64" s="71"/>
      <c r="V64" s="349"/>
      <c r="W64" s="350"/>
    </row>
    <row r="65" spans="1:23" ht="69.599999999999994" customHeight="1" thickBot="1" x14ac:dyDescent="0.35">
      <c r="A65" s="251" t="s">
        <v>449</v>
      </c>
      <c r="B65" s="14" t="s">
        <v>120</v>
      </c>
      <c r="C65" s="76" t="s">
        <v>63</v>
      </c>
      <c r="D65" s="77"/>
      <c r="E65" s="78"/>
      <c r="F65" s="76">
        <v>10</v>
      </c>
      <c r="G65" s="78"/>
      <c r="H65" s="106" t="s">
        <v>121</v>
      </c>
      <c r="I65" s="107"/>
      <c r="J65" s="4" t="s">
        <v>457</v>
      </c>
      <c r="K65" s="81">
        <v>46.67</v>
      </c>
      <c r="L65" s="82"/>
      <c r="M65" s="81">
        <v>56.470700000000001</v>
      </c>
      <c r="N65" s="83"/>
      <c r="O65" s="82"/>
      <c r="P65" s="81">
        <v>46.67</v>
      </c>
      <c r="Q65" s="82"/>
      <c r="R65" s="10">
        <v>21</v>
      </c>
      <c r="S65" s="81">
        <v>56.470700000000001</v>
      </c>
      <c r="T65" s="83"/>
      <c r="U65" s="82"/>
      <c r="V65" s="327">
        <v>564.70699999999999</v>
      </c>
      <c r="W65" s="328"/>
    </row>
    <row r="66" spans="1:23" ht="15" thickBot="1" x14ac:dyDescent="0.35">
      <c r="A66" s="108" t="s">
        <v>122</v>
      </c>
      <c r="B66" s="109"/>
      <c r="C66" s="109"/>
      <c r="D66" s="109"/>
      <c r="E66" s="109"/>
      <c r="F66" s="109"/>
      <c r="G66" s="109"/>
      <c r="H66" s="109"/>
      <c r="I66" s="109"/>
      <c r="J66" s="109"/>
      <c r="K66" s="109"/>
      <c r="L66" s="109"/>
      <c r="M66" s="109"/>
      <c r="N66" s="109"/>
      <c r="O66" s="109"/>
      <c r="P66" s="109"/>
      <c r="Q66" s="109"/>
      <c r="R66" s="109"/>
      <c r="S66" s="109"/>
      <c r="T66" s="109"/>
      <c r="U66" s="110"/>
      <c r="V66" s="170">
        <v>5232.1099999999997</v>
      </c>
      <c r="W66" s="171"/>
    </row>
    <row r="67" spans="1:23" ht="15" thickBot="1" x14ac:dyDescent="0.35">
      <c r="A67" s="257" t="s">
        <v>123</v>
      </c>
      <c r="B67" s="145" t="s">
        <v>124</v>
      </c>
      <c r="C67" s="146"/>
      <c r="D67" s="146"/>
      <c r="E67" s="146"/>
      <c r="F67" s="146"/>
      <c r="G67" s="146"/>
      <c r="H67" s="146"/>
      <c r="I67" s="146"/>
      <c r="J67" s="146"/>
      <c r="K67" s="146"/>
      <c r="L67" s="146"/>
      <c r="M67" s="146"/>
      <c r="N67" s="146"/>
      <c r="O67" s="146"/>
      <c r="P67" s="146"/>
      <c r="Q67" s="146"/>
      <c r="R67" s="146"/>
      <c r="S67" s="146"/>
      <c r="T67" s="146"/>
      <c r="U67" s="146"/>
      <c r="V67" s="146"/>
      <c r="W67" s="147"/>
    </row>
    <row r="68" spans="1:23" ht="169.8" customHeight="1" x14ac:dyDescent="0.3">
      <c r="A68" s="252" t="s">
        <v>458</v>
      </c>
      <c r="B68" s="8"/>
      <c r="C68" s="49" t="s">
        <v>46</v>
      </c>
      <c r="D68" s="50"/>
      <c r="E68" s="51"/>
      <c r="F68" s="49">
        <v>240</v>
      </c>
      <c r="G68" s="51"/>
      <c r="H68" s="60" t="s">
        <v>126</v>
      </c>
      <c r="I68" s="61"/>
      <c r="J68" s="65" t="s">
        <v>469</v>
      </c>
      <c r="K68" s="68">
        <v>8.7100000000000009</v>
      </c>
      <c r="L68" s="69"/>
      <c r="M68" s="68">
        <v>10.539099999999999</v>
      </c>
      <c r="N68" s="72"/>
      <c r="O68" s="69"/>
      <c r="P68" s="68">
        <v>1.45166</v>
      </c>
      <c r="Q68" s="69"/>
      <c r="R68" s="74">
        <v>21</v>
      </c>
      <c r="S68" s="68">
        <v>1.7565</v>
      </c>
      <c r="T68" s="72"/>
      <c r="U68" s="69"/>
      <c r="V68" s="68">
        <v>421.56</v>
      </c>
      <c r="W68" s="69"/>
    </row>
    <row r="69" spans="1:23" ht="28.2" thickBot="1" x14ac:dyDescent="0.35">
      <c r="A69" s="253"/>
      <c r="B69" s="10" t="s">
        <v>125</v>
      </c>
      <c r="C69" s="52"/>
      <c r="D69" s="53"/>
      <c r="E69" s="54"/>
      <c r="F69" s="52"/>
      <c r="G69" s="54"/>
      <c r="H69" s="62"/>
      <c r="I69" s="63"/>
      <c r="J69" s="66"/>
      <c r="K69" s="70"/>
      <c r="L69" s="71"/>
      <c r="M69" s="70"/>
      <c r="N69" s="73"/>
      <c r="O69" s="71"/>
      <c r="P69" s="70"/>
      <c r="Q69" s="71"/>
      <c r="R69" s="75"/>
      <c r="S69" s="70"/>
      <c r="T69" s="73"/>
      <c r="U69" s="71"/>
      <c r="V69" s="70"/>
      <c r="W69" s="71"/>
    </row>
    <row r="70" spans="1:23" ht="158.4" customHeight="1" thickBot="1" x14ac:dyDescent="0.35">
      <c r="A70" s="251" t="s">
        <v>459</v>
      </c>
      <c r="B70" s="10" t="s">
        <v>127</v>
      </c>
      <c r="C70" s="76" t="s">
        <v>46</v>
      </c>
      <c r="D70" s="77"/>
      <c r="E70" s="78"/>
      <c r="F70" s="76">
        <v>80</v>
      </c>
      <c r="G70" s="78"/>
      <c r="H70" s="79" t="s">
        <v>128</v>
      </c>
      <c r="I70" s="80"/>
      <c r="J70" s="6" t="s">
        <v>470</v>
      </c>
      <c r="K70" s="81">
        <v>7.15</v>
      </c>
      <c r="L70" s="82"/>
      <c r="M70" s="81">
        <v>8.6515000000000004</v>
      </c>
      <c r="N70" s="83"/>
      <c r="O70" s="82"/>
      <c r="P70" s="81">
        <v>1.7875000000000001</v>
      </c>
      <c r="Q70" s="82"/>
      <c r="R70" s="10">
        <v>21</v>
      </c>
      <c r="S70" s="81">
        <v>2.1628750000000001</v>
      </c>
      <c r="T70" s="83"/>
      <c r="U70" s="82"/>
      <c r="V70" s="81">
        <v>173.03</v>
      </c>
      <c r="W70" s="82"/>
    </row>
    <row r="71" spans="1:23" ht="183" customHeight="1" x14ac:dyDescent="0.3">
      <c r="A71" s="252" t="s">
        <v>460</v>
      </c>
      <c r="B71" s="15"/>
      <c r="C71" s="49" t="s">
        <v>46</v>
      </c>
      <c r="D71" s="50"/>
      <c r="E71" s="51"/>
      <c r="F71" s="49">
        <v>120</v>
      </c>
      <c r="G71" s="51"/>
      <c r="H71" s="97" t="s">
        <v>130</v>
      </c>
      <c r="I71" s="98"/>
      <c r="J71" s="65" t="s">
        <v>471</v>
      </c>
      <c r="K71" s="68">
        <v>7.21</v>
      </c>
      <c r="L71" s="69"/>
      <c r="M71" s="68">
        <v>8.7241</v>
      </c>
      <c r="N71" s="72"/>
      <c r="O71" s="69"/>
      <c r="P71" s="68">
        <v>1.20166</v>
      </c>
      <c r="Q71" s="69"/>
      <c r="R71" s="74">
        <v>21</v>
      </c>
      <c r="S71" s="68">
        <v>1.454</v>
      </c>
      <c r="T71" s="72"/>
      <c r="U71" s="69"/>
      <c r="V71" s="68">
        <v>174.48</v>
      </c>
      <c r="W71" s="69"/>
    </row>
    <row r="72" spans="1:23" ht="28.2" thickBot="1" x14ac:dyDescent="0.35">
      <c r="A72" s="253"/>
      <c r="B72" s="14" t="s">
        <v>129</v>
      </c>
      <c r="C72" s="52"/>
      <c r="D72" s="53"/>
      <c r="E72" s="54"/>
      <c r="F72" s="52"/>
      <c r="G72" s="54"/>
      <c r="H72" s="93"/>
      <c r="I72" s="99"/>
      <c r="J72" s="66"/>
      <c r="K72" s="70"/>
      <c r="L72" s="71"/>
      <c r="M72" s="70"/>
      <c r="N72" s="73"/>
      <c r="O72" s="71"/>
      <c r="P72" s="70"/>
      <c r="Q72" s="71"/>
      <c r="R72" s="75"/>
      <c r="S72" s="70"/>
      <c r="T72" s="73"/>
      <c r="U72" s="71"/>
      <c r="V72" s="70"/>
      <c r="W72" s="71"/>
    </row>
    <row r="73" spans="1:23" ht="170.4" customHeight="1" x14ac:dyDescent="0.3">
      <c r="A73" s="252" t="s">
        <v>461</v>
      </c>
      <c r="B73" s="15"/>
      <c r="C73" s="49" t="s">
        <v>46</v>
      </c>
      <c r="D73" s="50"/>
      <c r="E73" s="51"/>
      <c r="F73" s="49">
        <v>120</v>
      </c>
      <c r="G73" s="51"/>
      <c r="H73" s="97" t="s">
        <v>132</v>
      </c>
      <c r="I73" s="98"/>
      <c r="J73" s="88" t="s">
        <v>472</v>
      </c>
      <c r="K73" s="68">
        <v>7.21</v>
      </c>
      <c r="L73" s="69"/>
      <c r="M73" s="68">
        <v>8.7241</v>
      </c>
      <c r="N73" s="72"/>
      <c r="O73" s="69"/>
      <c r="P73" s="68">
        <v>1.20166</v>
      </c>
      <c r="Q73" s="69"/>
      <c r="R73" s="74">
        <v>21</v>
      </c>
      <c r="S73" s="68">
        <v>1.454</v>
      </c>
      <c r="T73" s="72"/>
      <c r="U73" s="69"/>
      <c r="V73" s="68">
        <v>174.48</v>
      </c>
      <c r="W73" s="69"/>
    </row>
    <row r="74" spans="1:23" ht="28.2" thickBot="1" x14ac:dyDescent="0.35">
      <c r="A74" s="253"/>
      <c r="B74" s="14" t="s">
        <v>131</v>
      </c>
      <c r="C74" s="52"/>
      <c r="D74" s="53"/>
      <c r="E74" s="54"/>
      <c r="F74" s="52"/>
      <c r="G74" s="54"/>
      <c r="H74" s="93"/>
      <c r="I74" s="99"/>
      <c r="J74" s="90"/>
      <c r="K74" s="70"/>
      <c r="L74" s="71"/>
      <c r="M74" s="70"/>
      <c r="N74" s="73"/>
      <c r="O74" s="71"/>
      <c r="P74" s="70"/>
      <c r="Q74" s="71"/>
      <c r="R74" s="75"/>
      <c r="S74" s="70"/>
      <c r="T74" s="73"/>
      <c r="U74" s="71"/>
      <c r="V74" s="70"/>
      <c r="W74" s="71"/>
    </row>
    <row r="75" spans="1:23" ht="198.6" customHeight="1" thickBot="1" x14ac:dyDescent="0.35">
      <c r="A75" s="251" t="s">
        <v>462</v>
      </c>
      <c r="B75" s="14" t="s">
        <v>133</v>
      </c>
      <c r="C75" s="76" t="s">
        <v>46</v>
      </c>
      <c r="D75" s="77"/>
      <c r="E75" s="78"/>
      <c r="F75" s="76">
        <v>120</v>
      </c>
      <c r="G75" s="78"/>
      <c r="H75" s="94" t="s">
        <v>134</v>
      </c>
      <c r="I75" s="95"/>
      <c r="J75" s="4" t="s">
        <v>473</v>
      </c>
      <c r="K75" s="81">
        <v>7.21</v>
      </c>
      <c r="L75" s="82"/>
      <c r="M75" s="81">
        <v>8.7241</v>
      </c>
      <c r="N75" s="83"/>
      <c r="O75" s="82"/>
      <c r="P75" s="81">
        <v>1.20166</v>
      </c>
      <c r="Q75" s="82"/>
      <c r="R75" s="10">
        <v>21</v>
      </c>
      <c r="S75" s="81">
        <v>1.454</v>
      </c>
      <c r="T75" s="83"/>
      <c r="U75" s="82"/>
      <c r="V75" s="81">
        <v>174.48</v>
      </c>
      <c r="W75" s="82"/>
    </row>
    <row r="76" spans="1:23" ht="145.19999999999999" customHeight="1" thickBot="1" x14ac:dyDescent="0.35">
      <c r="A76" s="251" t="s">
        <v>463</v>
      </c>
      <c r="B76" s="14" t="s">
        <v>135</v>
      </c>
      <c r="C76" s="76" t="s">
        <v>46</v>
      </c>
      <c r="D76" s="77"/>
      <c r="E76" s="78"/>
      <c r="F76" s="76">
        <v>80</v>
      </c>
      <c r="G76" s="78"/>
      <c r="H76" s="79" t="s">
        <v>136</v>
      </c>
      <c r="I76" s="80"/>
      <c r="J76" s="4" t="s">
        <v>474</v>
      </c>
      <c r="K76" s="81">
        <v>8.7200000000000006</v>
      </c>
      <c r="L76" s="82"/>
      <c r="M76" s="81">
        <v>10.5512</v>
      </c>
      <c r="N76" s="83"/>
      <c r="O76" s="82"/>
      <c r="P76" s="81">
        <v>2.1800000000000002</v>
      </c>
      <c r="Q76" s="82"/>
      <c r="R76" s="10">
        <v>21</v>
      </c>
      <c r="S76" s="81">
        <v>2.6377999999999999</v>
      </c>
      <c r="T76" s="83"/>
      <c r="U76" s="82"/>
      <c r="V76" s="327">
        <v>211.024</v>
      </c>
      <c r="W76" s="328"/>
    </row>
    <row r="77" spans="1:23" ht="79.2" customHeight="1" thickBot="1" x14ac:dyDescent="0.35">
      <c r="A77" s="251" t="s">
        <v>464</v>
      </c>
      <c r="B77" s="14" t="s">
        <v>137</v>
      </c>
      <c r="C77" s="76" t="s">
        <v>46</v>
      </c>
      <c r="D77" s="77"/>
      <c r="E77" s="78"/>
      <c r="F77" s="76">
        <v>600</v>
      </c>
      <c r="G77" s="78"/>
      <c r="H77" s="94" t="s">
        <v>138</v>
      </c>
      <c r="I77" s="95"/>
      <c r="J77" s="4" t="s">
        <v>475</v>
      </c>
      <c r="K77" s="81">
        <v>10.35</v>
      </c>
      <c r="L77" s="82"/>
      <c r="M77" s="81">
        <v>12.5235</v>
      </c>
      <c r="N77" s="83"/>
      <c r="O77" s="82"/>
      <c r="P77" s="81">
        <v>0.10349999999999999</v>
      </c>
      <c r="Q77" s="82"/>
      <c r="R77" s="10">
        <v>21</v>
      </c>
      <c r="S77" s="81">
        <v>0.12520000000000001</v>
      </c>
      <c r="T77" s="83"/>
      <c r="U77" s="82"/>
      <c r="V77" s="81">
        <v>75.12</v>
      </c>
      <c r="W77" s="82"/>
    </row>
    <row r="78" spans="1:23" ht="159" customHeight="1" thickBot="1" x14ac:dyDescent="0.35">
      <c r="A78" s="251" t="s">
        <v>465</v>
      </c>
      <c r="B78" s="14" t="s">
        <v>139</v>
      </c>
      <c r="C78" s="76" t="s">
        <v>46</v>
      </c>
      <c r="D78" s="77"/>
      <c r="E78" s="78"/>
      <c r="F78" s="76">
        <v>200</v>
      </c>
      <c r="G78" s="78"/>
      <c r="H78" s="94" t="s">
        <v>140</v>
      </c>
      <c r="I78" s="95"/>
      <c r="J78" s="4" t="s">
        <v>476</v>
      </c>
      <c r="K78" s="81">
        <v>16.850000000000001</v>
      </c>
      <c r="L78" s="82"/>
      <c r="M78" s="81">
        <v>20.388500000000001</v>
      </c>
      <c r="N78" s="83"/>
      <c r="O78" s="82"/>
      <c r="P78" s="81">
        <v>2.8083</v>
      </c>
      <c r="Q78" s="82"/>
      <c r="R78" s="10">
        <v>21</v>
      </c>
      <c r="S78" s="81">
        <v>3.3980000000000001</v>
      </c>
      <c r="T78" s="83"/>
      <c r="U78" s="82"/>
      <c r="V78" s="327">
        <v>679.6</v>
      </c>
      <c r="W78" s="328"/>
    </row>
    <row r="79" spans="1:23" ht="184.8" customHeight="1" thickBot="1" x14ac:dyDescent="0.35">
      <c r="A79" s="251" t="s">
        <v>466</v>
      </c>
      <c r="B79" s="14" t="s">
        <v>141</v>
      </c>
      <c r="C79" s="76" t="s">
        <v>46</v>
      </c>
      <c r="D79" s="77"/>
      <c r="E79" s="78"/>
      <c r="F79" s="76">
        <v>90</v>
      </c>
      <c r="G79" s="78"/>
      <c r="H79" s="94" t="s">
        <v>142</v>
      </c>
      <c r="I79" s="95"/>
      <c r="J79" s="4" t="s">
        <v>477</v>
      </c>
      <c r="K79" s="81">
        <v>8.35</v>
      </c>
      <c r="L79" s="82"/>
      <c r="M79" s="81">
        <v>10.1035</v>
      </c>
      <c r="N79" s="83"/>
      <c r="O79" s="82"/>
      <c r="P79" s="81">
        <v>1.3916599999999999</v>
      </c>
      <c r="Q79" s="82"/>
      <c r="R79" s="10">
        <v>21</v>
      </c>
      <c r="S79" s="81">
        <v>1.6839</v>
      </c>
      <c r="T79" s="83"/>
      <c r="U79" s="82"/>
      <c r="V79" s="327">
        <v>151.55099999999999</v>
      </c>
      <c r="W79" s="328"/>
    </row>
    <row r="80" spans="1:23" ht="118.8" customHeight="1" thickBot="1" x14ac:dyDescent="0.35">
      <c r="A80" s="251" t="s">
        <v>467</v>
      </c>
      <c r="B80" s="14" t="s">
        <v>143</v>
      </c>
      <c r="C80" s="76" t="s">
        <v>46</v>
      </c>
      <c r="D80" s="77"/>
      <c r="E80" s="78"/>
      <c r="F80" s="76">
        <v>90</v>
      </c>
      <c r="G80" s="78"/>
      <c r="H80" s="94" t="s">
        <v>144</v>
      </c>
      <c r="I80" s="95"/>
      <c r="J80" s="4" t="s">
        <v>478</v>
      </c>
      <c r="K80" s="81">
        <v>11.71</v>
      </c>
      <c r="L80" s="82"/>
      <c r="M80" s="81">
        <v>14.1691</v>
      </c>
      <c r="N80" s="83"/>
      <c r="O80" s="82"/>
      <c r="P80" s="81">
        <v>1.95166</v>
      </c>
      <c r="Q80" s="82"/>
      <c r="R80" s="10">
        <v>21</v>
      </c>
      <c r="S80" s="81">
        <v>2.3614999999999999</v>
      </c>
      <c r="T80" s="83"/>
      <c r="U80" s="82"/>
      <c r="V80" s="327">
        <v>212.535</v>
      </c>
      <c r="W80" s="328"/>
    </row>
    <row r="81" spans="1:23" ht="76.2" customHeight="1" x14ac:dyDescent="0.3">
      <c r="A81" s="252" t="s">
        <v>468</v>
      </c>
      <c r="B81" s="100" t="s">
        <v>145</v>
      </c>
      <c r="C81" s="49" t="s">
        <v>46</v>
      </c>
      <c r="D81" s="50"/>
      <c r="E81" s="51"/>
      <c r="F81" s="49"/>
      <c r="G81" s="51"/>
      <c r="H81" s="97" t="s">
        <v>147</v>
      </c>
      <c r="I81" s="98"/>
      <c r="J81" s="88" t="s">
        <v>479</v>
      </c>
      <c r="K81" s="68">
        <v>11.45</v>
      </c>
      <c r="L81" s="69"/>
      <c r="M81" s="68">
        <v>13.8545</v>
      </c>
      <c r="N81" s="72"/>
      <c r="O81" s="69"/>
      <c r="P81" s="68">
        <v>1.9083300000000001</v>
      </c>
      <c r="Q81" s="69"/>
      <c r="R81" s="74">
        <v>21</v>
      </c>
      <c r="S81" s="68">
        <v>2.3090799999999998</v>
      </c>
      <c r="T81" s="72"/>
      <c r="U81" s="69"/>
      <c r="V81" s="345">
        <v>207.81720000000001</v>
      </c>
      <c r="W81" s="346"/>
    </row>
    <row r="82" spans="1:23" x14ac:dyDescent="0.3">
      <c r="A82" s="258"/>
      <c r="B82" s="148"/>
      <c r="C82" s="48"/>
      <c r="D82" s="85"/>
      <c r="E82" s="86"/>
      <c r="F82" s="48">
        <v>90</v>
      </c>
      <c r="G82" s="86"/>
      <c r="H82" s="96"/>
      <c r="I82" s="149"/>
      <c r="J82" s="89"/>
      <c r="K82" s="67"/>
      <c r="L82" s="91"/>
      <c r="M82" s="67"/>
      <c r="N82" s="92"/>
      <c r="O82" s="91"/>
      <c r="P82" s="67"/>
      <c r="Q82" s="91"/>
      <c r="R82" s="84"/>
      <c r="S82" s="67"/>
      <c r="T82" s="92"/>
      <c r="U82" s="91"/>
      <c r="V82" s="347"/>
      <c r="W82" s="348"/>
    </row>
    <row r="83" spans="1:23" ht="15" thickBot="1" x14ac:dyDescent="0.35">
      <c r="A83" s="253"/>
      <c r="B83" s="101"/>
      <c r="C83" s="52"/>
      <c r="D83" s="53"/>
      <c r="E83" s="54"/>
      <c r="F83" s="52" t="s">
        <v>146</v>
      </c>
      <c r="G83" s="54"/>
      <c r="H83" s="93"/>
      <c r="I83" s="99"/>
      <c r="J83" s="90"/>
      <c r="K83" s="70"/>
      <c r="L83" s="71"/>
      <c r="M83" s="70"/>
      <c r="N83" s="73"/>
      <c r="O83" s="71"/>
      <c r="P83" s="70"/>
      <c r="Q83" s="71"/>
      <c r="R83" s="75"/>
      <c r="S83" s="70"/>
      <c r="T83" s="73"/>
      <c r="U83" s="71"/>
      <c r="V83" s="349"/>
      <c r="W83" s="350"/>
    </row>
    <row r="84" spans="1:23" ht="15" thickBot="1" x14ac:dyDescent="0.35">
      <c r="A84" s="108" t="s">
        <v>148</v>
      </c>
      <c r="B84" s="109"/>
      <c r="C84" s="109"/>
      <c r="D84" s="109"/>
      <c r="E84" s="109"/>
      <c r="F84" s="109"/>
      <c r="G84" s="109"/>
      <c r="H84" s="109"/>
      <c r="I84" s="109"/>
      <c r="J84" s="109"/>
      <c r="K84" s="109"/>
      <c r="L84" s="109"/>
      <c r="M84" s="109"/>
      <c r="N84" s="109"/>
      <c r="O84" s="109"/>
      <c r="P84" s="109"/>
      <c r="Q84" s="109"/>
      <c r="R84" s="109"/>
      <c r="S84" s="109"/>
      <c r="T84" s="109"/>
      <c r="U84" s="110"/>
      <c r="V84" s="170">
        <v>2655.6800000000003</v>
      </c>
      <c r="W84" s="171"/>
    </row>
    <row r="85" spans="1:23" ht="15" thickBot="1" x14ac:dyDescent="0.35">
      <c r="A85" s="257" t="s">
        <v>149</v>
      </c>
      <c r="B85" s="45" t="s">
        <v>150</v>
      </c>
      <c r="C85" s="47"/>
      <c r="D85" s="76" t="s">
        <v>36</v>
      </c>
      <c r="E85" s="78"/>
      <c r="F85" s="76">
        <v>500</v>
      </c>
      <c r="G85" s="78"/>
      <c r="H85" s="103"/>
      <c r="I85" s="104"/>
      <c r="J85" s="6"/>
      <c r="K85" s="103"/>
      <c r="L85" s="104"/>
      <c r="M85" s="103"/>
      <c r="N85" s="141"/>
      <c r="O85" s="104"/>
      <c r="P85" s="103"/>
      <c r="Q85" s="104"/>
      <c r="R85" s="16"/>
      <c r="S85" s="103"/>
      <c r="T85" s="141"/>
      <c r="U85" s="104"/>
      <c r="V85" s="103"/>
      <c r="W85" s="104"/>
    </row>
    <row r="86" spans="1:23" ht="44.4" customHeight="1" thickBot="1" x14ac:dyDescent="0.35">
      <c r="A86" s="257" t="s">
        <v>151</v>
      </c>
      <c r="B86" s="45" t="s">
        <v>152</v>
      </c>
      <c r="C86" s="47"/>
      <c r="D86" s="76" t="s">
        <v>51</v>
      </c>
      <c r="E86" s="78"/>
      <c r="F86" s="76">
        <v>100</v>
      </c>
      <c r="G86" s="78"/>
      <c r="H86" s="103"/>
      <c r="I86" s="104"/>
      <c r="J86" s="6"/>
      <c r="K86" s="103"/>
      <c r="L86" s="104"/>
      <c r="M86" s="103"/>
      <c r="N86" s="141"/>
      <c r="O86" s="104"/>
      <c r="P86" s="103"/>
      <c r="Q86" s="104"/>
      <c r="R86" s="16"/>
      <c r="S86" s="103"/>
      <c r="T86" s="141"/>
      <c r="U86" s="104"/>
      <c r="V86" s="103"/>
      <c r="W86" s="104"/>
    </row>
    <row r="87" spans="1:23" ht="15" thickBot="1" x14ac:dyDescent="0.35">
      <c r="A87" s="257" t="s">
        <v>153</v>
      </c>
      <c r="B87" s="45" t="s">
        <v>154</v>
      </c>
      <c r="C87" s="47"/>
      <c r="D87" s="76" t="s">
        <v>36</v>
      </c>
      <c r="E87" s="78"/>
      <c r="F87" s="76">
        <v>454</v>
      </c>
      <c r="G87" s="78"/>
      <c r="H87" s="103"/>
      <c r="I87" s="104"/>
      <c r="J87" s="6"/>
      <c r="K87" s="103"/>
      <c r="L87" s="104"/>
      <c r="M87" s="103"/>
      <c r="N87" s="141"/>
      <c r="O87" s="104"/>
      <c r="P87" s="103"/>
      <c r="Q87" s="104"/>
      <c r="R87" s="16"/>
      <c r="S87" s="103"/>
      <c r="T87" s="141"/>
      <c r="U87" s="104"/>
      <c r="V87" s="103"/>
      <c r="W87" s="104"/>
    </row>
    <row r="88" spans="1:23" ht="15" thickBot="1" x14ac:dyDescent="0.35">
      <c r="A88" s="257" t="s">
        <v>155</v>
      </c>
      <c r="B88" s="45" t="s">
        <v>156</v>
      </c>
      <c r="C88" s="47"/>
      <c r="D88" s="76"/>
      <c r="E88" s="78"/>
      <c r="F88" s="151"/>
      <c r="G88" s="152"/>
      <c r="H88" s="103"/>
      <c r="I88" s="104"/>
      <c r="J88" s="6"/>
      <c r="K88" s="103"/>
      <c r="L88" s="104"/>
      <c r="M88" s="103"/>
      <c r="N88" s="141"/>
      <c r="O88" s="104"/>
      <c r="P88" s="103"/>
      <c r="Q88" s="104"/>
      <c r="R88" s="16"/>
      <c r="S88" s="103"/>
      <c r="T88" s="141"/>
      <c r="U88" s="104"/>
      <c r="V88" s="103"/>
      <c r="W88" s="104"/>
    </row>
    <row r="89" spans="1:23" ht="171.6" customHeight="1" thickBot="1" x14ac:dyDescent="0.35">
      <c r="A89" s="251" t="s">
        <v>484</v>
      </c>
      <c r="B89" s="81" t="s">
        <v>157</v>
      </c>
      <c r="C89" s="82"/>
      <c r="D89" s="76" t="s">
        <v>158</v>
      </c>
      <c r="E89" s="78"/>
      <c r="F89" s="76">
        <v>2000</v>
      </c>
      <c r="G89" s="78"/>
      <c r="H89" s="79" t="s">
        <v>159</v>
      </c>
      <c r="I89" s="80"/>
      <c r="J89" s="4" t="s">
        <v>480</v>
      </c>
      <c r="K89" s="318">
        <v>16</v>
      </c>
      <c r="L89" s="319"/>
      <c r="M89" s="318">
        <v>16.8</v>
      </c>
      <c r="N89" s="320"/>
      <c r="O89" s="319"/>
      <c r="P89" s="103">
        <v>0.32</v>
      </c>
      <c r="Q89" s="104"/>
      <c r="R89" s="16">
        <v>5</v>
      </c>
      <c r="S89" s="103">
        <v>0.33600000000000002</v>
      </c>
      <c r="T89" s="141"/>
      <c r="U89" s="104"/>
      <c r="V89" s="318">
        <v>672</v>
      </c>
      <c r="W89" s="319"/>
    </row>
    <row r="90" spans="1:23" ht="99.6" customHeight="1" thickBot="1" x14ac:dyDescent="0.35">
      <c r="A90" s="262" t="s">
        <v>485</v>
      </c>
      <c r="B90" s="81" t="s">
        <v>157</v>
      </c>
      <c r="C90" s="82"/>
      <c r="D90" s="154" t="s">
        <v>158</v>
      </c>
      <c r="E90" s="155"/>
      <c r="F90" s="154">
        <v>1000</v>
      </c>
      <c r="G90" s="155"/>
      <c r="H90" s="156" t="s">
        <v>160</v>
      </c>
      <c r="I90" s="157"/>
      <c r="J90" s="12" t="s">
        <v>482</v>
      </c>
      <c r="K90" s="158">
        <v>17.420000000000002</v>
      </c>
      <c r="L90" s="159"/>
      <c r="M90" s="158">
        <v>18.291</v>
      </c>
      <c r="N90" s="160"/>
      <c r="O90" s="159"/>
      <c r="P90" s="158">
        <v>0.34839999999999999</v>
      </c>
      <c r="Q90" s="159"/>
      <c r="R90" s="13">
        <v>5</v>
      </c>
      <c r="S90" s="158">
        <v>0.36581999999999998</v>
      </c>
      <c r="T90" s="160"/>
      <c r="U90" s="159"/>
      <c r="V90" s="158">
        <v>365.82</v>
      </c>
      <c r="W90" s="159"/>
    </row>
    <row r="91" spans="1:23" ht="237.6" customHeight="1" thickBot="1" x14ac:dyDescent="0.35">
      <c r="A91" s="251" t="s">
        <v>486</v>
      </c>
      <c r="B91" s="81" t="s">
        <v>161</v>
      </c>
      <c r="C91" s="82"/>
      <c r="D91" s="76" t="s">
        <v>36</v>
      </c>
      <c r="E91" s="78"/>
      <c r="F91" s="76">
        <v>48</v>
      </c>
      <c r="G91" s="78"/>
      <c r="H91" s="79" t="s">
        <v>162</v>
      </c>
      <c r="I91" s="80"/>
      <c r="J91" s="4" t="s">
        <v>481</v>
      </c>
      <c r="K91" s="318">
        <v>22.3</v>
      </c>
      <c r="L91" s="319"/>
      <c r="M91" s="103">
        <v>26.983000000000001</v>
      </c>
      <c r="N91" s="141"/>
      <c r="O91" s="104"/>
      <c r="P91" s="103">
        <v>2.23</v>
      </c>
      <c r="Q91" s="104"/>
      <c r="R91" s="16">
        <v>21</v>
      </c>
      <c r="S91" s="103">
        <v>2.6983000000000001</v>
      </c>
      <c r="T91" s="141"/>
      <c r="U91" s="104"/>
      <c r="V91" s="318">
        <v>129.51840000000001</v>
      </c>
      <c r="W91" s="319"/>
    </row>
    <row r="92" spans="1:23" ht="22.2" customHeight="1" x14ac:dyDescent="0.3">
      <c r="A92" s="252" t="s">
        <v>487</v>
      </c>
      <c r="B92" s="68" t="s">
        <v>163</v>
      </c>
      <c r="C92" s="69"/>
      <c r="D92" s="49" t="s">
        <v>46</v>
      </c>
      <c r="E92" s="51"/>
      <c r="F92" s="49">
        <v>3000</v>
      </c>
      <c r="G92" s="51"/>
      <c r="H92" s="60" t="s">
        <v>164</v>
      </c>
      <c r="I92" s="61"/>
      <c r="J92" s="88" t="s">
        <v>483</v>
      </c>
      <c r="K92" s="124">
        <v>2.82</v>
      </c>
      <c r="L92" s="125"/>
      <c r="M92" s="124">
        <v>2.9609999999999999</v>
      </c>
      <c r="N92" s="127"/>
      <c r="O92" s="125"/>
      <c r="P92" s="124">
        <v>0.28199999999999997</v>
      </c>
      <c r="Q92" s="125"/>
      <c r="R92" s="129">
        <v>5</v>
      </c>
      <c r="S92" s="124">
        <v>0.29609999999999997</v>
      </c>
      <c r="T92" s="127"/>
      <c r="U92" s="125"/>
      <c r="V92" s="321">
        <v>888.3</v>
      </c>
      <c r="W92" s="322"/>
    </row>
    <row r="93" spans="1:23" x14ac:dyDescent="0.3">
      <c r="A93" s="258"/>
      <c r="B93" s="67"/>
      <c r="C93" s="91"/>
      <c r="D93" s="48"/>
      <c r="E93" s="86"/>
      <c r="F93" s="48"/>
      <c r="G93" s="86"/>
      <c r="H93" s="59"/>
      <c r="I93" s="87"/>
      <c r="J93" s="89"/>
      <c r="K93" s="123"/>
      <c r="L93" s="161"/>
      <c r="M93" s="123"/>
      <c r="N93" s="162"/>
      <c r="O93" s="161"/>
      <c r="P93" s="123"/>
      <c r="Q93" s="161"/>
      <c r="R93" s="163"/>
      <c r="S93" s="123"/>
      <c r="T93" s="162"/>
      <c r="U93" s="161"/>
      <c r="V93" s="323"/>
      <c r="W93" s="324"/>
    </row>
    <row r="94" spans="1:23" x14ac:dyDescent="0.3">
      <c r="A94" s="258"/>
      <c r="B94" s="67"/>
      <c r="C94" s="91"/>
      <c r="D94" s="48"/>
      <c r="E94" s="86"/>
      <c r="F94" s="48"/>
      <c r="G94" s="86"/>
      <c r="H94" s="59"/>
      <c r="I94" s="87"/>
      <c r="J94" s="89"/>
      <c r="K94" s="123"/>
      <c r="L94" s="161"/>
      <c r="M94" s="123"/>
      <c r="N94" s="162"/>
      <c r="O94" s="161"/>
      <c r="P94" s="123"/>
      <c r="Q94" s="161"/>
      <c r="R94" s="163"/>
      <c r="S94" s="123"/>
      <c r="T94" s="162"/>
      <c r="U94" s="161"/>
      <c r="V94" s="323"/>
      <c r="W94" s="324"/>
    </row>
    <row r="95" spans="1:23" ht="40.200000000000003" customHeight="1" thickBot="1" x14ac:dyDescent="0.35">
      <c r="A95" s="253"/>
      <c r="B95" s="70"/>
      <c r="C95" s="71"/>
      <c r="D95" s="52"/>
      <c r="E95" s="54"/>
      <c r="F95" s="52"/>
      <c r="G95" s="54"/>
      <c r="H95" s="62"/>
      <c r="I95" s="63"/>
      <c r="J95" s="90"/>
      <c r="K95" s="102"/>
      <c r="L95" s="126"/>
      <c r="M95" s="102"/>
      <c r="N95" s="128"/>
      <c r="O95" s="126"/>
      <c r="P95" s="102"/>
      <c r="Q95" s="126"/>
      <c r="R95" s="130"/>
      <c r="S95" s="102"/>
      <c r="T95" s="128"/>
      <c r="U95" s="126"/>
      <c r="V95" s="325"/>
      <c r="W95" s="326"/>
    </row>
    <row r="96" spans="1:23" ht="70.2" customHeight="1" thickBot="1" x14ac:dyDescent="0.35">
      <c r="A96" s="251" t="s">
        <v>488</v>
      </c>
      <c r="B96" s="81" t="s">
        <v>165</v>
      </c>
      <c r="C96" s="82"/>
      <c r="D96" s="76" t="s">
        <v>46</v>
      </c>
      <c r="E96" s="78"/>
      <c r="F96" s="76">
        <v>5</v>
      </c>
      <c r="G96" s="78"/>
      <c r="H96" s="94" t="s">
        <v>165</v>
      </c>
      <c r="I96" s="95"/>
      <c r="J96" s="4" t="s">
        <v>489</v>
      </c>
      <c r="K96" s="103">
        <v>8.25</v>
      </c>
      <c r="L96" s="104"/>
      <c r="M96" s="103">
        <v>9.9824999999999999</v>
      </c>
      <c r="N96" s="141"/>
      <c r="O96" s="104"/>
      <c r="P96" s="103">
        <v>8.25</v>
      </c>
      <c r="Q96" s="104"/>
      <c r="R96" s="16">
        <v>21</v>
      </c>
      <c r="S96" s="103">
        <v>9.9824999999999999</v>
      </c>
      <c r="T96" s="141"/>
      <c r="U96" s="104"/>
      <c r="V96" s="318">
        <v>49.912500000000001</v>
      </c>
      <c r="W96" s="319"/>
    </row>
    <row r="97" spans="1:23" ht="15" thickBot="1" x14ac:dyDescent="0.35">
      <c r="A97" s="108" t="s">
        <v>166</v>
      </c>
      <c r="B97" s="109"/>
      <c r="C97" s="109"/>
      <c r="D97" s="109"/>
      <c r="E97" s="109"/>
      <c r="F97" s="109"/>
      <c r="G97" s="109"/>
      <c r="H97" s="109"/>
      <c r="I97" s="109"/>
      <c r="J97" s="109"/>
      <c r="K97" s="109"/>
      <c r="L97" s="109"/>
      <c r="M97" s="109"/>
      <c r="N97" s="109"/>
      <c r="O97" s="109"/>
      <c r="P97" s="109"/>
      <c r="Q97" s="109"/>
      <c r="R97" s="109"/>
      <c r="S97" s="109"/>
      <c r="T97" s="109"/>
      <c r="U97" s="110"/>
      <c r="V97" s="170">
        <v>2105.5499999999997</v>
      </c>
      <c r="W97" s="171"/>
    </row>
    <row r="98" spans="1:23" ht="130.19999999999999" customHeight="1" x14ac:dyDescent="0.3">
      <c r="A98" s="259" t="s">
        <v>167</v>
      </c>
      <c r="B98" s="164" t="s">
        <v>168</v>
      </c>
      <c r="C98" s="165"/>
      <c r="D98" s="167"/>
      <c r="E98" s="168"/>
      <c r="F98" s="49">
        <v>200</v>
      </c>
      <c r="G98" s="51"/>
      <c r="H98" s="60" t="s">
        <v>169</v>
      </c>
      <c r="I98" s="61"/>
      <c r="J98" s="65"/>
      <c r="K98" s="124"/>
      <c r="L98" s="125"/>
      <c r="M98" s="124"/>
      <c r="N98" s="127"/>
      <c r="O98" s="125"/>
      <c r="P98" s="124"/>
      <c r="Q98" s="125"/>
      <c r="R98" s="129"/>
      <c r="S98" s="124"/>
      <c r="T98" s="127"/>
      <c r="U98" s="125"/>
      <c r="V98" s="124"/>
      <c r="W98" s="125"/>
    </row>
    <row r="99" spans="1:23" ht="15" thickBot="1" x14ac:dyDescent="0.35">
      <c r="A99" s="260"/>
      <c r="B99" s="44"/>
      <c r="C99" s="166"/>
      <c r="D99" s="52" t="s">
        <v>109</v>
      </c>
      <c r="E99" s="54"/>
      <c r="F99" s="52"/>
      <c r="G99" s="54"/>
      <c r="H99" s="62"/>
      <c r="I99" s="63"/>
      <c r="J99" s="66"/>
      <c r="K99" s="102"/>
      <c r="L99" s="126"/>
      <c r="M99" s="102"/>
      <c r="N99" s="128"/>
      <c r="O99" s="126"/>
      <c r="P99" s="102"/>
      <c r="Q99" s="126"/>
      <c r="R99" s="130"/>
      <c r="S99" s="102"/>
      <c r="T99" s="128"/>
      <c r="U99" s="126"/>
      <c r="V99" s="102"/>
      <c r="W99" s="126"/>
    </row>
    <row r="100" spans="1:23" ht="169.8" customHeight="1" x14ac:dyDescent="0.3">
      <c r="A100" s="259" t="s">
        <v>170</v>
      </c>
      <c r="B100" s="164" t="s">
        <v>171</v>
      </c>
      <c r="C100" s="165"/>
      <c r="D100" s="167"/>
      <c r="E100" s="168"/>
      <c r="F100" s="49">
        <v>200</v>
      </c>
      <c r="G100" s="51"/>
      <c r="H100" s="60" t="s">
        <v>173</v>
      </c>
      <c r="I100" s="61"/>
      <c r="J100" s="65" t="s">
        <v>490</v>
      </c>
      <c r="K100" s="124">
        <v>19.75</v>
      </c>
      <c r="L100" s="125"/>
      <c r="M100" s="124">
        <v>23.897500000000001</v>
      </c>
      <c r="N100" s="127"/>
      <c r="O100" s="125"/>
      <c r="P100" s="124">
        <v>0.39500000000000002</v>
      </c>
      <c r="Q100" s="125"/>
      <c r="R100" s="129">
        <v>21</v>
      </c>
      <c r="S100" s="124">
        <v>0.47794999999999999</v>
      </c>
      <c r="T100" s="127"/>
      <c r="U100" s="125"/>
      <c r="V100" s="189">
        <v>95.59</v>
      </c>
      <c r="W100" s="190"/>
    </row>
    <row r="101" spans="1:23" ht="15" thickBot="1" x14ac:dyDescent="0.35">
      <c r="A101" s="260"/>
      <c r="B101" s="44"/>
      <c r="C101" s="166"/>
      <c r="D101" s="52" t="s">
        <v>172</v>
      </c>
      <c r="E101" s="54"/>
      <c r="F101" s="52"/>
      <c r="G101" s="54"/>
      <c r="H101" s="62"/>
      <c r="I101" s="63"/>
      <c r="J101" s="66"/>
      <c r="K101" s="102"/>
      <c r="L101" s="126"/>
      <c r="M101" s="102"/>
      <c r="N101" s="128"/>
      <c r="O101" s="126"/>
      <c r="P101" s="102"/>
      <c r="Q101" s="126"/>
      <c r="R101" s="130"/>
      <c r="S101" s="102"/>
      <c r="T101" s="128"/>
      <c r="U101" s="126"/>
      <c r="V101" s="169"/>
      <c r="W101" s="191"/>
    </row>
    <row r="102" spans="1:23" ht="79.2" customHeight="1" thickBot="1" x14ac:dyDescent="0.35">
      <c r="A102" s="257" t="s">
        <v>174</v>
      </c>
      <c r="B102" s="45" t="s">
        <v>175</v>
      </c>
      <c r="C102" s="47"/>
      <c r="D102" s="76" t="s">
        <v>46</v>
      </c>
      <c r="E102" s="78"/>
      <c r="F102" s="76">
        <v>20</v>
      </c>
      <c r="G102" s="78"/>
      <c r="H102" s="79" t="s">
        <v>176</v>
      </c>
      <c r="I102" s="80"/>
      <c r="J102" s="21" t="s">
        <v>491</v>
      </c>
      <c r="K102" s="103">
        <v>7.78</v>
      </c>
      <c r="L102" s="104"/>
      <c r="M102" s="103">
        <f>K102*1.21</f>
        <v>9.4138000000000002</v>
      </c>
      <c r="N102" s="141"/>
      <c r="O102" s="104"/>
      <c r="P102" s="103">
        <v>7.78</v>
      </c>
      <c r="Q102" s="104"/>
      <c r="R102" s="16">
        <v>21</v>
      </c>
      <c r="S102" s="103">
        <v>9.4138000000000002</v>
      </c>
      <c r="T102" s="141"/>
      <c r="U102" s="104"/>
      <c r="V102" s="343">
        <f>F102*S102</f>
        <v>188.27600000000001</v>
      </c>
      <c r="W102" s="344"/>
    </row>
    <row r="103" spans="1:23" ht="68.400000000000006" customHeight="1" thickBot="1" x14ac:dyDescent="0.35">
      <c r="A103" s="257" t="s">
        <v>177</v>
      </c>
      <c r="B103" s="45" t="s">
        <v>178</v>
      </c>
      <c r="C103" s="47"/>
      <c r="D103" s="76" t="s">
        <v>46</v>
      </c>
      <c r="E103" s="78"/>
      <c r="F103" s="76">
        <v>40000</v>
      </c>
      <c r="G103" s="78"/>
      <c r="H103" s="103" t="s">
        <v>179</v>
      </c>
      <c r="I103" s="104"/>
      <c r="J103" s="6" t="s">
        <v>492</v>
      </c>
      <c r="K103" s="103">
        <v>6.88</v>
      </c>
      <c r="L103" s="104"/>
      <c r="M103" s="103">
        <f>K103*1.05</f>
        <v>7.2240000000000002</v>
      </c>
      <c r="N103" s="141"/>
      <c r="O103" s="104"/>
      <c r="P103" s="103">
        <f>K103/2000</f>
        <v>3.4399999999999999E-3</v>
      </c>
      <c r="Q103" s="104"/>
      <c r="R103" s="16">
        <v>5</v>
      </c>
      <c r="S103" s="103">
        <f>P103*1.05</f>
        <v>3.6120000000000002E-3</v>
      </c>
      <c r="T103" s="141"/>
      <c r="U103" s="104"/>
      <c r="V103" s="170">
        <f>S103*F103</f>
        <v>144.48000000000002</v>
      </c>
      <c r="W103" s="171"/>
    </row>
    <row r="104" spans="1:23" ht="79.2" customHeight="1" thickBot="1" x14ac:dyDescent="0.35">
      <c r="A104" s="257" t="s">
        <v>180</v>
      </c>
      <c r="B104" s="45" t="s">
        <v>181</v>
      </c>
      <c r="C104" s="47"/>
      <c r="D104" s="76" t="s">
        <v>46</v>
      </c>
      <c r="E104" s="78"/>
      <c r="F104" s="76">
        <v>5000</v>
      </c>
      <c r="G104" s="78"/>
      <c r="H104" s="103" t="s">
        <v>182</v>
      </c>
      <c r="I104" s="104"/>
      <c r="J104" s="6" t="s">
        <v>493</v>
      </c>
      <c r="K104" s="103">
        <v>1.5</v>
      </c>
      <c r="L104" s="104"/>
      <c r="M104" s="103">
        <f>K104*1.05</f>
        <v>1.5750000000000002</v>
      </c>
      <c r="N104" s="141"/>
      <c r="O104" s="104"/>
      <c r="P104" s="103">
        <f>K104/100</f>
        <v>1.4999999999999999E-2</v>
      </c>
      <c r="Q104" s="104"/>
      <c r="R104" s="16">
        <v>5</v>
      </c>
      <c r="S104" s="103">
        <f>P104*1.05</f>
        <v>1.575E-2</v>
      </c>
      <c r="T104" s="141"/>
      <c r="U104" s="104"/>
      <c r="V104" s="170">
        <f>S104*F104</f>
        <v>78.75</v>
      </c>
      <c r="W104" s="171"/>
    </row>
    <row r="105" spans="1:23" ht="69.599999999999994" thickBot="1" x14ac:dyDescent="0.35">
      <c r="A105" s="257" t="s">
        <v>183</v>
      </c>
      <c r="B105" s="45" t="s">
        <v>184</v>
      </c>
      <c r="C105" s="47"/>
      <c r="D105" s="76" t="s">
        <v>46</v>
      </c>
      <c r="E105" s="78"/>
      <c r="F105" s="76">
        <v>8000</v>
      </c>
      <c r="G105" s="78"/>
      <c r="H105" s="81"/>
      <c r="I105" s="82"/>
      <c r="J105" s="6" t="s">
        <v>494</v>
      </c>
      <c r="K105" s="103">
        <v>9.25</v>
      </c>
      <c r="L105" s="104"/>
      <c r="M105" s="103">
        <f>K105*1.05</f>
        <v>9.7125000000000004</v>
      </c>
      <c r="N105" s="141"/>
      <c r="O105" s="104"/>
      <c r="P105" s="103">
        <f>K105/500</f>
        <v>1.8499999999999999E-2</v>
      </c>
      <c r="Q105" s="104"/>
      <c r="R105" s="16">
        <v>5</v>
      </c>
      <c r="S105" s="103">
        <f>P105*1.05</f>
        <v>1.9425000000000001E-2</v>
      </c>
      <c r="T105" s="141"/>
      <c r="U105" s="104"/>
      <c r="V105" s="343">
        <f>S105*F105</f>
        <v>155.4</v>
      </c>
      <c r="W105" s="344"/>
    </row>
    <row r="106" spans="1:23" ht="15" thickBot="1" x14ac:dyDescent="0.35">
      <c r="A106" s="257" t="s">
        <v>185</v>
      </c>
      <c r="B106" s="45" t="s">
        <v>186</v>
      </c>
      <c r="C106" s="46"/>
      <c r="D106" s="46"/>
      <c r="E106" s="46"/>
      <c r="F106" s="46"/>
      <c r="G106" s="47"/>
      <c r="H106" s="81"/>
      <c r="I106" s="82"/>
      <c r="J106" s="7"/>
      <c r="K106" s="103"/>
      <c r="L106" s="104"/>
      <c r="M106" s="103"/>
      <c r="N106" s="141"/>
      <c r="O106" s="104"/>
      <c r="P106" s="103"/>
      <c r="Q106" s="104"/>
      <c r="R106" s="16"/>
      <c r="S106" s="103"/>
      <c r="T106" s="141"/>
      <c r="U106" s="104"/>
      <c r="V106" s="103"/>
      <c r="W106" s="104"/>
    </row>
    <row r="107" spans="1:23" ht="79.2" customHeight="1" thickBot="1" x14ac:dyDescent="0.35">
      <c r="A107" s="251" t="s">
        <v>496</v>
      </c>
      <c r="B107" s="81" t="s">
        <v>187</v>
      </c>
      <c r="C107" s="82"/>
      <c r="D107" s="76" t="s">
        <v>46</v>
      </c>
      <c r="E107" s="78"/>
      <c r="F107" s="76">
        <v>30</v>
      </c>
      <c r="G107" s="78"/>
      <c r="H107" s="79" t="s">
        <v>188</v>
      </c>
      <c r="I107" s="80"/>
      <c r="J107" s="4"/>
      <c r="K107" s="81"/>
      <c r="L107" s="82"/>
      <c r="M107" s="81"/>
      <c r="N107" s="83"/>
      <c r="O107" s="82"/>
      <c r="P107" s="81"/>
      <c r="Q107" s="82"/>
      <c r="R107" s="10"/>
      <c r="S107" s="81"/>
      <c r="T107" s="83"/>
      <c r="U107" s="82"/>
      <c r="V107" s="81"/>
      <c r="W107" s="82"/>
    </row>
    <row r="108" spans="1:23" ht="66" customHeight="1" thickBot="1" x14ac:dyDescent="0.35">
      <c r="A108" s="251" t="s">
        <v>497</v>
      </c>
      <c r="B108" s="81" t="s">
        <v>189</v>
      </c>
      <c r="C108" s="82"/>
      <c r="D108" s="76" t="s">
        <v>46</v>
      </c>
      <c r="E108" s="78"/>
      <c r="F108" s="76">
        <v>30</v>
      </c>
      <c r="G108" s="78"/>
      <c r="H108" s="79" t="s">
        <v>190</v>
      </c>
      <c r="I108" s="80"/>
      <c r="J108" s="4"/>
      <c r="K108" s="81"/>
      <c r="L108" s="82"/>
      <c r="M108" s="81"/>
      <c r="N108" s="83"/>
      <c r="O108" s="82"/>
      <c r="P108" s="81"/>
      <c r="Q108" s="82"/>
      <c r="R108" s="10"/>
      <c r="S108" s="81"/>
      <c r="T108" s="83"/>
      <c r="U108" s="82"/>
      <c r="V108" s="81"/>
      <c r="W108" s="82"/>
    </row>
    <row r="109" spans="1:23" ht="105.6" customHeight="1" thickBot="1" x14ac:dyDescent="0.35">
      <c r="A109" s="251" t="s">
        <v>498</v>
      </c>
      <c r="B109" s="81" t="s">
        <v>191</v>
      </c>
      <c r="C109" s="82"/>
      <c r="D109" s="76" t="s">
        <v>46</v>
      </c>
      <c r="E109" s="78"/>
      <c r="F109" s="76">
        <v>30</v>
      </c>
      <c r="G109" s="78"/>
      <c r="H109" s="103" t="s">
        <v>192</v>
      </c>
      <c r="I109" s="104"/>
      <c r="J109" s="4"/>
      <c r="K109" s="81"/>
      <c r="L109" s="82"/>
      <c r="M109" s="81"/>
      <c r="N109" s="83"/>
      <c r="O109" s="82"/>
      <c r="P109" s="81"/>
      <c r="Q109" s="82"/>
      <c r="R109" s="10"/>
      <c r="S109" s="81"/>
      <c r="T109" s="83"/>
      <c r="U109" s="82"/>
      <c r="V109" s="81"/>
      <c r="W109" s="82"/>
    </row>
    <row r="110" spans="1:23" ht="79.2" customHeight="1" thickBot="1" x14ac:dyDescent="0.35">
      <c r="A110" s="251" t="s">
        <v>499</v>
      </c>
      <c r="B110" s="81" t="s">
        <v>193</v>
      </c>
      <c r="C110" s="82"/>
      <c r="D110" s="76" t="s">
        <v>194</v>
      </c>
      <c r="E110" s="78"/>
      <c r="F110" s="76">
        <v>20</v>
      </c>
      <c r="G110" s="78"/>
      <c r="H110" s="103" t="s">
        <v>195</v>
      </c>
      <c r="I110" s="104"/>
      <c r="J110" s="4"/>
      <c r="K110" s="81"/>
      <c r="L110" s="82"/>
      <c r="M110" s="81"/>
      <c r="N110" s="83"/>
      <c r="O110" s="82"/>
      <c r="P110" s="81"/>
      <c r="Q110" s="82"/>
      <c r="R110" s="10"/>
      <c r="S110" s="81"/>
      <c r="T110" s="83"/>
      <c r="U110" s="82"/>
      <c r="V110" s="81"/>
      <c r="W110" s="82"/>
    </row>
    <row r="111" spans="1:23" ht="66" customHeight="1" thickBot="1" x14ac:dyDescent="0.35">
      <c r="A111" s="251" t="s">
        <v>500</v>
      </c>
      <c r="B111" s="81" t="s">
        <v>196</v>
      </c>
      <c r="C111" s="82"/>
      <c r="D111" s="76" t="s">
        <v>46</v>
      </c>
      <c r="E111" s="78"/>
      <c r="F111" s="76">
        <v>20</v>
      </c>
      <c r="G111" s="78"/>
      <c r="H111" s="103" t="s">
        <v>197</v>
      </c>
      <c r="I111" s="104"/>
      <c r="J111" s="4"/>
      <c r="K111" s="81"/>
      <c r="L111" s="82"/>
      <c r="M111" s="81"/>
      <c r="N111" s="83"/>
      <c r="O111" s="82"/>
      <c r="P111" s="81"/>
      <c r="Q111" s="82"/>
      <c r="R111" s="10"/>
      <c r="S111" s="81"/>
      <c r="T111" s="83"/>
      <c r="U111" s="82"/>
      <c r="V111" s="81"/>
      <c r="W111" s="82"/>
    </row>
    <row r="112" spans="1:23" ht="105.6" customHeight="1" thickBot="1" x14ac:dyDescent="0.35">
      <c r="A112" s="251" t="s">
        <v>501</v>
      </c>
      <c r="B112" s="81" t="s">
        <v>198</v>
      </c>
      <c r="C112" s="82"/>
      <c r="D112" s="76" t="s">
        <v>46</v>
      </c>
      <c r="E112" s="78"/>
      <c r="F112" s="76">
        <v>40</v>
      </c>
      <c r="G112" s="78"/>
      <c r="H112" s="103" t="s">
        <v>199</v>
      </c>
      <c r="I112" s="104"/>
      <c r="J112" s="4"/>
      <c r="K112" s="81"/>
      <c r="L112" s="82"/>
      <c r="M112" s="81"/>
      <c r="N112" s="83"/>
      <c r="O112" s="82"/>
      <c r="P112" s="81"/>
      <c r="Q112" s="82"/>
      <c r="R112" s="10"/>
      <c r="S112" s="81"/>
      <c r="T112" s="83"/>
      <c r="U112" s="82"/>
      <c r="V112" s="81"/>
      <c r="W112" s="82"/>
    </row>
    <row r="113" spans="1:23" ht="15" thickBot="1" x14ac:dyDescent="0.35">
      <c r="A113" s="108" t="s">
        <v>200</v>
      </c>
      <c r="B113" s="109"/>
      <c r="C113" s="109"/>
      <c r="D113" s="109"/>
      <c r="E113" s="109"/>
      <c r="F113" s="109"/>
      <c r="G113" s="109"/>
      <c r="H113" s="109"/>
      <c r="I113" s="109"/>
      <c r="J113" s="109"/>
      <c r="K113" s="109"/>
      <c r="L113" s="109"/>
      <c r="M113" s="109"/>
      <c r="N113" s="109"/>
      <c r="O113" s="109"/>
      <c r="P113" s="109"/>
      <c r="Q113" s="109"/>
      <c r="R113" s="109"/>
      <c r="S113" s="109"/>
      <c r="T113" s="109"/>
      <c r="U113" s="110"/>
      <c r="V113" s="103"/>
      <c r="W113" s="104"/>
    </row>
    <row r="114" spans="1:23" ht="15" thickBot="1" x14ac:dyDescent="0.35">
      <c r="A114" s="257" t="s">
        <v>201</v>
      </c>
      <c r="B114" s="45" t="s">
        <v>202</v>
      </c>
      <c r="C114" s="46"/>
      <c r="D114" s="46"/>
      <c r="E114" s="46"/>
      <c r="F114" s="46"/>
      <c r="G114" s="47"/>
      <c r="H114" s="81"/>
      <c r="I114" s="82"/>
      <c r="J114" s="7"/>
      <c r="K114" s="103"/>
      <c r="L114" s="104"/>
      <c r="M114" s="103"/>
      <c r="N114" s="141"/>
      <c r="O114" s="104"/>
      <c r="P114" s="103"/>
      <c r="Q114" s="104"/>
      <c r="R114" s="16"/>
      <c r="S114" s="103"/>
      <c r="T114" s="141"/>
      <c r="U114" s="104"/>
      <c r="V114" s="103"/>
      <c r="W114" s="104"/>
    </row>
    <row r="115" spans="1:23" ht="79.2" customHeight="1" thickBot="1" x14ac:dyDescent="0.35">
      <c r="A115" s="251" t="s">
        <v>502</v>
      </c>
      <c r="B115" s="81" t="s">
        <v>203</v>
      </c>
      <c r="C115" s="82"/>
      <c r="D115" s="76" t="s">
        <v>46</v>
      </c>
      <c r="E115" s="78"/>
      <c r="F115" s="76">
        <v>4</v>
      </c>
      <c r="G115" s="78"/>
      <c r="H115" s="79" t="s">
        <v>204</v>
      </c>
      <c r="I115" s="80"/>
      <c r="J115" s="4"/>
      <c r="K115" s="81"/>
      <c r="L115" s="82"/>
      <c r="M115" s="81"/>
      <c r="N115" s="83"/>
      <c r="O115" s="82"/>
      <c r="P115" s="81"/>
      <c r="Q115" s="82"/>
      <c r="R115" s="10"/>
      <c r="S115" s="81"/>
      <c r="T115" s="83"/>
      <c r="U115" s="82"/>
      <c r="V115" s="81"/>
      <c r="W115" s="82"/>
    </row>
    <row r="116" spans="1:23" ht="66" customHeight="1" thickBot="1" x14ac:dyDescent="0.35">
      <c r="A116" s="251" t="s">
        <v>503</v>
      </c>
      <c r="B116" s="81" t="s">
        <v>205</v>
      </c>
      <c r="C116" s="82"/>
      <c r="D116" s="76" t="s">
        <v>46</v>
      </c>
      <c r="E116" s="78"/>
      <c r="F116" s="76">
        <v>8</v>
      </c>
      <c r="G116" s="78"/>
      <c r="H116" s="79" t="s">
        <v>206</v>
      </c>
      <c r="I116" s="80"/>
      <c r="J116" s="4"/>
      <c r="K116" s="81"/>
      <c r="L116" s="82"/>
      <c r="M116" s="81"/>
      <c r="N116" s="83"/>
      <c r="O116" s="82"/>
      <c r="P116" s="81"/>
      <c r="Q116" s="82"/>
      <c r="R116" s="10"/>
      <c r="S116" s="81"/>
      <c r="T116" s="83"/>
      <c r="U116" s="82"/>
      <c r="V116" s="81"/>
      <c r="W116" s="82"/>
    </row>
    <row r="117" spans="1:23" ht="52.8" customHeight="1" thickBot="1" x14ac:dyDescent="0.35">
      <c r="A117" s="251" t="s">
        <v>504</v>
      </c>
      <c r="B117" s="81" t="s">
        <v>207</v>
      </c>
      <c r="C117" s="82"/>
      <c r="D117" s="76" t="s">
        <v>46</v>
      </c>
      <c r="E117" s="78"/>
      <c r="F117" s="76">
        <v>2</v>
      </c>
      <c r="G117" s="78"/>
      <c r="H117" s="79" t="s">
        <v>208</v>
      </c>
      <c r="I117" s="80"/>
      <c r="J117" s="4"/>
      <c r="K117" s="81"/>
      <c r="L117" s="82"/>
      <c r="M117" s="81"/>
      <c r="N117" s="83"/>
      <c r="O117" s="82"/>
      <c r="P117" s="81"/>
      <c r="Q117" s="82"/>
      <c r="R117" s="10"/>
      <c r="S117" s="81"/>
      <c r="T117" s="83"/>
      <c r="U117" s="82"/>
      <c r="V117" s="81"/>
      <c r="W117" s="82"/>
    </row>
    <row r="118" spans="1:23" ht="39.6" customHeight="1" thickBot="1" x14ac:dyDescent="0.35">
      <c r="A118" s="251" t="s">
        <v>505</v>
      </c>
      <c r="B118" s="81" t="s">
        <v>209</v>
      </c>
      <c r="C118" s="82"/>
      <c r="D118" s="76" t="s">
        <v>46</v>
      </c>
      <c r="E118" s="78"/>
      <c r="F118" s="76">
        <v>5</v>
      </c>
      <c r="G118" s="78"/>
      <c r="H118" s="79" t="s">
        <v>210</v>
      </c>
      <c r="I118" s="80"/>
      <c r="J118" s="4"/>
      <c r="K118" s="81"/>
      <c r="L118" s="82"/>
      <c r="M118" s="81"/>
      <c r="N118" s="83"/>
      <c r="O118" s="82"/>
      <c r="P118" s="81"/>
      <c r="Q118" s="82"/>
      <c r="R118" s="10"/>
      <c r="S118" s="81"/>
      <c r="T118" s="83"/>
      <c r="U118" s="82"/>
      <c r="V118" s="81"/>
      <c r="W118" s="82"/>
    </row>
    <row r="119" spans="1:23" ht="39.6" customHeight="1" thickBot="1" x14ac:dyDescent="0.35">
      <c r="A119" s="251" t="s">
        <v>506</v>
      </c>
      <c r="B119" s="81" t="s">
        <v>211</v>
      </c>
      <c r="C119" s="82"/>
      <c r="D119" s="76" t="s">
        <v>46</v>
      </c>
      <c r="E119" s="78"/>
      <c r="F119" s="76">
        <v>5</v>
      </c>
      <c r="G119" s="78"/>
      <c r="H119" s="79" t="s">
        <v>212</v>
      </c>
      <c r="I119" s="80"/>
      <c r="J119" s="4"/>
      <c r="K119" s="81"/>
      <c r="L119" s="82"/>
      <c r="M119" s="81"/>
      <c r="N119" s="83"/>
      <c r="O119" s="82"/>
      <c r="P119" s="81"/>
      <c r="Q119" s="82"/>
      <c r="R119" s="10"/>
      <c r="S119" s="81"/>
      <c r="T119" s="83"/>
      <c r="U119" s="82"/>
      <c r="V119" s="81"/>
      <c r="W119" s="82"/>
    </row>
    <row r="120" spans="1:23" ht="15" thickBot="1" x14ac:dyDescent="0.35">
      <c r="A120" s="108" t="s">
        <v>213</v>
      </c>
      <c r="B120" s="109"/>
      <c r="C120" s="109"/>
      <c r="D120" s="109"/>
      <c r="E120" s="109"/>
      <c r="F120" s="109"/>
      <c r="G120" s="109"/>
      <c r="H120" s="109"/>
      <c r="I120" s="109"/>
      <c r="J120" s="109"/>
      <c r="K120" s="109"/>
      <c r="L120" s="109"/>
      <c r="M120" s="109"/>
      <c r="N120" s="109"/>
      <c r="O120" s="109"/>
      <c r="P120" s="109"/>
      <c r="Q120" s="109"/>
      <c r="R120" s="109"/>
      <c r="S120" s="109"/>
      <c r="T120" s="109"/>
      <c r="U120" s="110"/>
      <c r="V120" s="103"/>
      <c r="W120" s="104"/>
    </row>
    <row r="121" spans="1:23" ht="264" customHeight="1" thickBot="1" x14ac:dyDescent="0.35">
      <c r="A121" s="257" t="s">
        <v>214</v>
      </c>
      <c r="B121" s="45" t="s">
        <v>215</v>
      </c>
      <c r="C121" s="47"/>
      <c r="D121" s="76" t="s">
        <v>194</v>
      </c>
      <c r="E121" s="78"/>
      <c r="F121" s="76">
        <v>20</v>
      </c>
      <c r="G121" s="78"/>
      <c r="H121" s="79" t="s">
        <v>216</v>
      </c>
      <c r="I121" s="80"/>
      <c r="J121" s="6"/>
      <c r="K121" s="45"/>
      <c r="L121" s="47"/>
      <c r="M121" s="45"/>
      <c r="N121" s="46"/>
      <c r="O121" s="47"/>
      <c r="P121" s="45"/>
      <c r="Q121" s="47"/>
      <c r="R121" s="7"/>
      <c r="S121" s="45"/>
      <c r="T121" s="46"/>
      <c r="U121" s="47"/>
      <c r="V121" s="45"/>
      <c r="W121" s="47"/>
    </row>
    <row r="122" spans="1:23" ht="224.4" customHeight="1" thickBot="1" x14ac:dyDescent="0.35">
      <c r="A122" s="257" t="s">
        <v>217</v>
      </c>
      <c r="B122" s="45" t="s">
        <v>218</v>
      </c>
      <c r="C122" s="47"/>
      <c r="D122" s="76" t="s">
        <v>46</v>
      </c>
      <c r="E122" s="78"/>
      <c r="F122" s="76">
        <v>10</v>
      </c>
      <c r="G122" s="78"/>
      <c r="H122" s="79" t="s">
        <v>219</v>
      </c>
      <c r="I122" s="80"/>
      <c r="J122" s="6"/>
      <c r="K122" s="45"/>
      <c r="L122" s="47"/>
      <c r="M122" s="45"/>
      <c r="N122" s="46"/>
      <c r="O122" s="47"/>
      <c r="P122" s="45"/>
      <c r="Q122" s="47"/>
      <c r="R122" s="7"/>
      <c r="S122" s="45"/>
      <c r="T122" s="46"/>
      <c r="U122" s="47"/>
      <c r="V122" s="45"/>
      <c r="W122" s="47"/>
    </row>
    <row r="123" spans="1:23" ht="92.4" customHeight="1" thickBot="1" x14ac:dyDescent="0.35">
      <c r="A123" s="257" t="s">
        <v>220</v>
      </c>
      <c r="B123" s="45" t="s">
        <v>221</v>
      </c>
      <c r="C123" s="47"/>
      <c r="D123" s="76" t="s">
        <v>46</v>
      </c>
      <c r="E123" s="78"/>
      <c r="F123" s="76">
        <v>5</v>
      </c>
      <c r="G123" s="78"/>
      <c r="H123" s="79" t="s">
        <v>222</v>
      </c>
      <c r="I123" s="80"/>
      <c r="J123" s="21"/>
      <c r="K123" s="103"/>
      <c r="L123" s="104"/>
      <c r="M123" s="103"/>
      <c r="N123" s="141"/>
      <c r="O123" s="104"/>
      <c r="P123" s="103"/>
      <c r="Q123" s="104"/>
      <c r="R123" s="16"/>
      <c r="S123" s="103"/>
      <c r="T123" s="141"/>
      <c r="U123" s="104"/>
      <c r="V123" s="170"/>
      <c r="W123" s="171"/>
    </row>
    <row r="124" spans="1:23" ht="209.4" customHeight="1" thickBot="1" x14ac:dyDescent="0.35">
      <c r="A124" s="257" t="s">
        <v>223</v>
      </c>
      <c r="B124" s="45" t="s">
        <v>224</v>
      </c>
      <c r="C124" s="47"/>
      <c r="D124" s="173" t="s">
        <v>46</v>
      </c>
      <c r="E124" s="174"/>
      <c r="F124" s="151">
        <v>2</v>
      </c>
      <c r="G124" s="152"/>
      <c r="H124" s="154" t="s">
        <v>225</v>
      </c>
      <c r="I124" s="155"/>
      <c r="J124" s="16"/>
      <c r="K124" s="103"/>
      <c r="L124" s="104"/>
      <c r="M124" s="103"/>
      <c r="N124" s="141"/>
      <c r="O124" s="104"/>
      <c r="P124" s="103"/>
      <c r="Q124" s="104"/>
      <c r="R124" s="16"/>
      <c r="S124" s="103"/>
      <c r="T124" s="141"/>
      <c r="U124" s="104"/>
      <c r="V124" s="45"/>
      <c r="W124" s="47"/>
    </row>
    <row r="125" spans="1:23" ht="409.6" customHeight="1" thickBot="1" x14ac:dyDescent="0.35">
      <c r="A125" s="257" t="s">
        <v>226</v>
      </c>
      <c r="B125" s="45" t="s">
        <v>227</v>
      </c>
      <c r="C125" s="47"/>
      <c r="D125" s="76" t="s">
        <v>46</v>
      </c>
      <c r="E125" s="78"/>
      <c r="F125" s="139">
        <v>4</v>
      </c>
      <c r="G125" s="140"/>
      <c r="H125" s="79" t="s">
        <v>228</v>
      </c>
      <c r="I125" s="80"/>
      <c r="J125" s="4" t="s">
        <v>495</v>
      </c>
      <c r="K125" s="81">
        <v>718.07</v>
      </c>
      <c r="L125" s="82"/>
      <c r="M125" s="81">
        <f>K125*1.21</f>
        <v>868.86470000000008</v>
      </c>
      <c r="N125" s="83"/>
      <c r="O125" s="82"/>
      <c r="P125" s="81">
        <v>718.07</v>
      </c>
      <c r="Q125" s="82"/>
      <c r="R125" s="10">
        <v>21</v>
      </c>
      <c r="S125" s="81">
        <f>P125*1.21</f>
        <v>868.86470000000008</v>
      </c>
      <c r="T125" s="83"/>
      <c r="U125" s="82"/>
      <c r="V125" s="327">
        <f>S125*F125</f>
        <v>3475.4588000000003</v>
      </c>
      <c r="W125" s="328"/>
    </row>
    <row r="126" spans="1:23" ht="15" thickBot="1" x14ac:dyDescent="0.35">
      <c r="A126" s="263" t="s">
        <v>229</v>
      </c>
      <c r="B126" s="45" t="s">
        <v>230</v>
      </c>
      <c r="C126" s="46"/>
      <c r="D126" s="46"/>
      <c r="E126" s="46"/>
      <c r="F126" s="46"/>
      <c r="G126" s="47"/>
      <c r="H126" s="81"/>
      <c r="I126" s="82"/>
      <c r="J126" s="7"/>
      <c r="K126" s="103"/>
      <c r="L126" s="104"/>
      <c r="M126" s="103"/>
      <c r="N126" s="141"/>
      <c r="O126" s="104"/>
      <c r="P126" s="103"/>
      <c r="Q126" s="104"/>
      <c r="R126" s="16"/>
      <c r="S126" s="103"/>
      <c r="T126" s="141"/>
      <c r="U126" s="104"/>
      <c r="V126" s="103"/>
      <c r="W126" s="104"/>
    </row>
    <row r="127" spans="1:23" ht="92.4" customHeight="1" thickBot="1" x14ac:dyDescent="0.35">
      <c r="A127" s="251" t="s">
        <v>507</v>
      </c>
      <c r="B127" s="81" t="s">
        <v>231</v>
      </c>
      <c r="C127" s="83"/>
      <c r="D127" s="82"/>
      <c r="E127" s="76" t="s">
        <v>46</v>
      </c>
      <c r="F127" s="78"/>
      <c r="G127" s="4">
        <v>72</v>
      </c>
      <c r="H127" s="79" t="s">
        <v>232</v>
      </c>
      <c r="I127" s="80"/>
      <c r="J127" s="4" t="s">
        <v>515</v>
      </c>
      <c r="K127" s="81">
        <v>3.45</v>
      </c>
      <c r="L127" s="82"/>
      <c r="M127" s="81">
        <f>K127*1.21</f>
        <v>4.1745000000000001</v>
      </c>
      <c r="N127" s="83"/>
      <c r="O127" s="82"/>
      <c r="P127" s="81">
        <v>0.28749999999999998</v>
      </c>
      <c r="Q127" s="82"/>
      <c r="R127" s="10">
        <v>21</v>
      </c>
      <c r="S127" s="81">
        <v>0.34787499999999999</v>
      </c>
      <c r="T127" s="83"/>
      <c r="U127" s="82"/>
      <c r="V127" s="327">
        <v>25.047000000000001</v>
      </c>
      <c r="W127" s="328"/>
    </row>
    <row r="128" spans="1:23" ht="118.8" customHeight="1" thickBot="1" x14ac:dyDescent="0.35">
      <c r="A128" s="251" t="s">
        <v>508</v>
      </c>
      <c r="B128" s="176" t="s">
        <v>233</v>
      </c>
      <c r="C128" s="177"/>
      <c r="D128" s="178"/>
      <c r="E128" s="76" t="s">
        <v>46</v>
      </c>
      <c r="F128" s="78"/>
      <c r="G128" s="4">
        <v>500</v>
      </c>
      <c r="H128" s="94" t="s">
        <v>234</v>
      </c>
      <c r="I128" s="95"/>
      <c r="J128" s="4" t="s">
        <v>516</v>
      </c>
      <c r="K128" s="81">
        <v>8.4499999999999993</v>
      </c>
      <c r="L128" s="82"/>
      <c r="M128" s="81">
        <v>10.224500000000001</v>
      </c>
      <c r="N128" s="83"/>
      <c r="O128" s="82"/>
      <c r="P128" s="81">
        <f>K128/50</f>
        <v>0.16899999999999998</v>
      </c>
      <c r="Q128" s="82"/>
      <c r="R128" s="10">
        <v>21</v>
      </c>
      <c r="S128" s="81">
        <v>0.20449000000000001</v>
      </c>
      <c r="T128" s="83"/>
      <c r="U128" s="82"/>
      <c r="V128" s="327">
        <v>102.245</v>
      </c>
      <c r="W128" s="328"/>
    </row>
    <row r="129" spans="1:23" ht="249" customHeight="1" x14ac:dyDescent="0.3">
      <c r="A129" s="252" t="s">
        <v>509</v>
      </c>
      <c r="B129" s="179" t="s">
        <v>235</v>
      </c>
      <c r="C129" s="180"/>
      <c r="D129" s="181"/>
      <c r="E129" s="49" t="s">
        <v>63</v>
      </c>
      <c r="F129" s="51"/>
      <c r="G129" s="88">
        <v>3</v>
      </c>
      <c r="H129" s="60" t="s">
        <v>236</v>
      </c>
      <c r="I129" s="61"/>
      <c r="J129" s="88" t="s">
        <v>517</v>
      </c>
      <c r="K129" s="68">
        <v>48.47</v>
      </c>
      <c r="L129" s="69"/>
      <c r="M129" s="68">
        <f>K129*1.21</f>
        <v>58.648699999999998</v>
      </c>
      <c r="N129" s="72"/>
      <c r="O129" s="69"/>
      <c r="P129" s="68">
        <v>48.47</v>
      </c>
      <c r="Q129" s="69"/>
      <c r="R129" s="74">
        <v>21</v>
      </c>
      <c r="S129" s="68">
        <v>58.648699999999998</v>
      </c>
      <c r="T129" s="72"/>
      <c r="U129" s="69"/>
      <c r="V129" s="345">
        <v>175.9461</v>
      </c>
      <c r="W129" s="346"/>
    </row>
    <row r="130" spans="1:23" ht="15" thickBot="1" x14ac:dyDescent="0.35">
      <c r="A130" s="253"/>
      <c r="B130" s="175"/>
      <c r="C130" s="182"/>
      <c r="D130" s="183"/>
      <c r="E130" s="52"/>
      <c r="F130" s="54"/>
      <c r="G130" s="90"/>
      <c r="H130" s="62"/>
      <c r="I130" s="63"/>
      <c r="J130" s="90"/>
      <c r="K130" s="70"/>
      <c r="L130" s="71"/>
      <c r="M130" s="70"/>
      <c r="N130" s="73"/>
      <c r="O130" s="71"/>
      <c r="P130" s="70"/>
      <c r="Q130" s="71"/>
      <c r="R130" s="75"/>
      <c r="S130" s="70"/>
      <c r="T130" s="73"/>
      <c r="U130" s="71"/>
      <c r="V130" s="349"/>
      <c r="W130" s="350"/>
    </row>
    <row r="131" spans="1:23" ht="71.400000000000006" customHeight="1" thickBot="1" x14ac:dyDescent="0.35">
      <c r="A131" s="251" t="s">
        <v>510</v>
      </c>
      <c r="B131" s="81" t="s">
        <v>237</v>
      </c>
      <c r="C131" s="83"/>
      <c r="D131" s="82"/>
      <c r="E131" s="76" t="s">
        <v>46</v>
      </c>
      <c r="F131" s="78"/>
      <c r="G131" s="4">
        <v>600</v>
      </c>
      <c r="H131" s="94" t="s">
        <v>238</v>
      </c>
      <c r="I131" s="95"/>
      <c r="J131" s="4" t="s">
        <v>518</v>
      </c>
      <c r="K131" s="327">
        <v>13</v>
      </c>
      <c r="L131" s="328"/>
      <c r="M131" s="81">
        <f>K131*1.21</f>
        <v>15.73</v>
      </c>
      <c r="N131" s="83"/>
      <c r="O131" s="82"/>
      <c r="P131" s="81">
        <f>K131/150</f>
        <v>8.666666666666667E-2</v>
      </c>
      <c r="Q131" s="82"/>
      <c r="R131" s="10">
        <v>21</v>
      </c>
      <c r="S131" s="81">
        <f>P131*1.21</f>
        <v>0.10486666666666666</v>
      </c>
      <c r="T131" s="83"/>
      <c r="U131" s="82"/>
      <c r="V131" s="81">
        <f>S131*G131</f>
        <v>62.92</v>
      </c>
      <c r="W131" s="82"/>
    </row>
    <row r="132" spans="1:23" ht="77.400000000000006" customHeight="1" thickBot="1" x14ac:dyDescent="0.35">
      <c r="A132" s="251" t="s">
        <v>511</v>
      </c>
      <c r="B132" s="81" t="s">
        <v>239</v>
      </c>
      <c r="C132" s="83"/>
      <c r="D132" s="82"/>
      <c r="E132" s="76" t="s">
        <v>46</v>
      </c>
      <c r="F132" s="78"/>
      <c r="G132" s="4">
        <v>60</v>
      </c>
      <c r="H132" s="79" t="s">
        <v>240</v>
      </c>
      <c r="I132" s="80"/>
      <c r="J132" s="4" t="s">
        <v>519</v>
      </c>
      <c r="K132" s="81">
        <v>0.42</v>
      </c>
      <c r="L132" s="82"/>
      <c r="M132" s="81">
        <f>K132*1.21</f>
        <v>0.50819999999999999</v>
      </c>
      <c r="N132" s="83"/>
      <c r="O132" s="82"/>
      <c r="P132" s="81">
        <v>0.42</v>
      </c>
      <c r="Q132" s="82"/>
      <c r="R132" s="10">
        <v>21</v>
      </c>
      <c r="S132" s="81">
        <v>0.50819999999999999</v>
      </c>
      <c r="T132" s="83"/>
      <c r="U132" s="82"/>
      <c r="V132" s="327">
        <f>S132*G132</f>
        <v>30.491999999999997</v>
      </c>
      <c r="W132" s="328"/>
    </row>
    <row r="133" spans="1:23" x14ac:dyDescent="0.3">
      <c r="A133" s="252" t="s">
        <v>512</v>
      </c>
      <c r="B133" s="179" t="s">
        <v>241</v>
      </c>
      <c r="C133" s="180"/>
      <c r="D133" s="181"/>
      <c r="E133" s="49" t="s">
        <v>46</v>
      </c>
      <c r="F133" s="51"/>
      <c r="G133" s="88">
        <v>60</v>
      </c>
      <c r="H133" s="97" t="s">
        <v>242</v>
      </c>
      <c r="I133" s="98"/>
      <c r="J133" s="88" t="s">
        <v>520</v>
      </c>
      <c r="K133" s="68">
        <v>8.81</v>
      </c>
      <c r="L133" s="69"/>
      <c r="M133" s="68">
        <f>K133*1.21</f>
        <v>10.6601</v>
      </c>
      <c r="N133" s="72"/>
      <c r="O133" s="69"/>
      <c r="P133" s="68">
        <f>K133/12</f>
        <v>0.73416666666666675</v>
      </c>
      <c r="Q133" s="69"/>
      <c r="R133" s="74">
        <v>21</v>
      </c>
      <c r="S133" s="68">
        <f>P133*1.21</f>
        <v>0.8883416666666667</v>
      </c>
      <c r="T133" s="72"/>
      <c r="U133" s="69"/>
      <c r="V133" s="345">
        <f>S133*G133</f>
        <v>53.3005</v>
      </c>
      <c r="W133" s="346"/>
    </row>
    <row r="134" spans="1:23" ht="69" customHeight="1" thickBot="1" x14ac:dyDescent="0.35">
      <c r="A134" s="253"/>
      <c r="B134" s="175"/>
      <c r="C134" s="182"/>
      <c r="D134" s="183"/>
      <c r="E134" s="52"/>
      <c r="F134" s="54"/>
      <c r="G134" s="90"/>
      <c r="H134" s="93"/>
      <c r="I134" s="99"/>
      <c r="J134" s="90"/>
      <c r="K134" s="70"/>
      <c r="L134" s="71"/>
      <c r="M134" s="70"/>
      <c r="N134" s="73"/>
      <c r="O134" s="71"/>
      <c r="P134" s="70"/>
      <c r="Q134" s="71"/>
      <c r="R134" s="75"/>
      <c r="S134" s="70"/>
      <c r="T134" s="73"/>
      <c r="U134" s="71"/>
      <c r="V134" s="349"/>
      <c r="W134" s="350"/>
    </row>
    <row r="135" spans="1:23" s="342" customFormat="1" ht="87.6" customHeight="1" x14ac:dyDescent="0.3">
      <c r="A135" s="329" t="s">
        <v>513</v>
      </c>
      <c r="B135" s="330" t="s">
        <v>243</v>
      </c>
      <c r="C135" s="331"/>
      <c r="D135" s="332"/>
      <c r="E135" s="333" t="s">
        <v>46</v>
      </c>
      <c r="F135" s="334"/>
      <c r="G135" s="335">
        <v>60</v>
      </c>
      <c r="H135" s="336" t="s">
        <v>242</v>
      </c>
      <c r="I135" s="337"/>
      <c r="J135" s="232" t="s">
        <v>521</v>
      </c>
      <c r="K135" s="222">
        <v>8.81</v>
      </c>
      <c r="L135" s="224"/>
      <c r="M135" s="338">
        <v>10.6601</v>
      </c>
      <c r="N135" s="340"/>
      <c r="O135" s="339"/>
      <c r="P135" s="338">
        <v>0.73416667000000002</v>
      </c>
      <c r="Q135" s="339"/>
      <c r="R135" s="341">
        <v>21</v>
      </c>
      <c r="S135" s="338">
        <v>0.88834166699999995</v>
      </c>
      <c r="T135" s="340"/>
      <c r="U135" s="339"/>
      <c r="V135" s="351">
        <v>53.3005</v>
      </c>
      <c r="W135" s="352"/>
    </row>
    <row r="136" spans="1:23" ht="93.6" customHeight="1" thickBot="1" x14ac:dyDescent="0.35">
      <c r="A136" s="251" t="s">
        <v>514</v>
      </c>
      <c r="B136" s="175" t="s">
        <v>244</v>
      </c>
      <c r="C136" s="182"/>
      <c r="D136" s="183"/>
      <c r="E136" s="52" t="s">
        <v>46</v>
      </c>
      <c r="F136" s="54"/>
      <c r="G136" s="4">
        <v>50</v>
      </c>
      <c r="H136" s="93" t="s">
        <v>245</v>
      </c>
      <c r="I136" s="99"/>
      <c r="J136" s="233" t="s">
        <v>522</v>
      </c>
      <c r="K136" s="10">
        <v>1.65</v>
      </c>
      <c r="L136" s="226"/>
      <c r="M136" s="70">
        <f>K136*1.21</f>
        <v>1.9964999999999999</v>
      </c>
      <c r="N136" s="73"/>
      <c r="O136" s="71"/>
      <c r="P136" s="70">
        <v>1.65</v>
      </c>
      <c r="Q136" s="71"/>
      <c r="R136" s="10">
        <v>21</v>
      </c>
      <c r="S136" s="70">
        <v>1.9964999999999999</v>
      </c>
      <c r="T136" s="73"/>
      <c r="U136" s="71"/>
      <c r="V136" s="349">
        <f>S136*G136</f>
        <v>99.825000000000003</v>
      </c>
      <c r="W136" s="350"/>
    </row>
    <row r="137" spans="1:23" ht="15" thickBot="1" x14ac:dyDescent="0.35">
      <c r="A137" s="108" t="s">
        <v>246</v>
      </c>
      <c r="B137" s="109"/>
      <c r="C137" s="109"/>
      <c r="D137" s="109"/>
      <c r="E137" s="109"/>
      <c r="F137" s="109"/>
      <c r="G137" s="109"/>
      <c r="H137" s="109"/>
      <c r="I137" s="109"/>
      <c r="J137" s="109"/>
      <c r="K137" s="109"/>
      <c r="L137" s="109"/>
      <c r="M137" s="109"/>
      <c r="N137" s="109"/>
      <c r="O137" s="109"/>
      <c r="P137" s="109"/>
      <c r="Q137" s="109"/>
      <c r="R137" s="109"/>
      <c r="S137" s="109"/>
      <c r="T137" s="109"/>
      <c r="U137" s="110"/>
      <c r="V137" s="170">
        <v>603.09</v>
      </c>
      <c r="W137" s="171"/>
    </row>
    <row r="138" spans="1:23" ht="66" customHeight="1" thickBot="1" x14ac:dyDescent="0.35">
      <c r="A138" s="257" t="s">
        <v>247</v>
      </c>
      <c r="B138" s="45" t="s">
        <v>248</v>
      </c>
      <c r="C138" s="46"/>
      <c r="D138" s="47"/>
      <c r="E138" s="76" t="s">
        <v>36</v>
      </c>
      <c r="F138" s="78"/>
      <c r="G138" s="4">
        <v>90</v>
      </c>
      <c r="H138" s="103" t="s">
        <v>249</v>
      </c>
      <c r="I138" s="104"/>
      <c r="J138" s="21" t="s">
        <v>523</v>
      </c>
      <c r="K138" s="103">
        <v>39.090000000000003</v>
      </c>
      <c r="L138" s="104"/>
      <c r="M138" s="103">
        <f>K138*1.21</f>
        <v>47.298900000000003</v>
      </c>
      <c r="N138" s="141"/>
      <c r="O138" s="104"/>
      <c r="P138" s="103">
        <f>K138/4</f>
        <v>9.7725000000000009</v>
      </c>
      <c r="Q138" s="104"/>
      <c r="R138" s="16">
        <v>21</v>
      </c>
      <c r="S138" s="103">
        <f>P138*1.21</f>
        <v>11.824725000000001</v>
      </c>
      <c r="T138" s="141"/>
      <c r="U138" s="104"/>
      <c r="V138" s="343">
        <f>S138*G138</f>
        <v>1064.22525</v>
      </c>
      <c r="W138" s="344"/>
    </row>
    <row r="139" spans="1:23" ht="15" thickBot="1" x14ac:dyDescent="0.35">
      <c r="A139" s="257" t="s">
        <v>250</v>
      </c>
      <c r="B139" s="184" t="s">
        <v>251</v>
      </c>
      <c r="C139" s="185"/>
      <c r="D139" s="185"/>
      <c r="E139" s="185"/>
      <c r="F139" s="185"/>
      <c r="G139" s="185"/>
      <c r="H139" s="185"/>
      <c r="I139" s="185"/>
      <c r="J139" s="185"/>
      <c r="K139" s="185"/>
      <c r="L139" s="185"/>
      <c r="M139" s="185"/>
      <c r="N139" s="185"/>
      <c r="O139" s="185"/>
      <c r="P139" s="185"/>
      <c r="Q139" s="185"/>
      <c r="R139" s="186"/>
      <c r="S139" s="103"/>
      <c r="T139" s="141"/>
      <c r="U139" s="104"/>
      <c r="V139" s="103"/>
      <c r="W139" s="104"/>
    </row>
    <row r="140" spans="1:23" ht="145.19999999999999" customHeight="1" thickBot="1" x14ac:dyDescent="0.35">
      <c r="A140" s="251" t="s">
        <v>524</v>
      </c>
      <c r="B140" s="81" t="s">
        <v>252</v>
      </c>
      <c r="C140" s="83"/>
      <c r="D140" s="82"/>
      <c r="E140" s="76" t="s">
        <v>46</v>
      </c>
      <c r="F140" s="78"/>
      <c r="G140" s="4">
        <v>240</v>
      </c>
      <c r="H140" s="79" t="s">
        <v>253</v>
      </c>
      <c r="I140" s="80"/>
      <c r="J140" s="4"/>
      <c r="K140" s="81"/>
      <c r="L140" s="82"/>
      <c r="M140" s="81"/>
      <c r="N140" s="83"/>
      <c r="O140" s="82"/>
      <c r="P140" s="81"/>
      <c r="Q140" s="82"/>
      <c r="R140" s="10"/>
      <c r="S140" s="81"/>
      <c r="T140" s="83"/>
      <c r="U140" s="82"/>
      <c r="V140" s="81"/>
      <c r="W140" s="82"/>
    </row>
    <row r="141" spans="1:23" ht="145.19999999999999" customHeight="1" thickBot="1" x14ac:dyDescent="0.35">
      <c r="A141" s="251" t="s">
        <v>525</v>
      </c>
      <c r="B141" s="81" t="s">
        <v>254</v>
      </c>
      <c r="C141" s="83"/>
      <c r="D141" s="82"/>
      <c r="E141" s="139" t="s">
        <v>39</v>
      </c>
      <c r="F141" s="140"/>
      <c r="G141" s="4">
        <v>6</v>
      </c>
      <c r="H141" s="79" t="s">
        <v>255</v>
      </c>
      <c r="I141" s="80"/>
      <c r="J141" s="4"/>
      <c r="K141" s="81"/>
      <c r="L141" s="82"/>
      <c r="M141" s="81"/>
      <c r="N141" s="83"/>
      <c r="O141" s="82"/>
      <c r="P141" s="81"/>
      <c r="Q141" s="82"/>
      <c r="R141" s="10"/>
      <c r="S141" s="81"/>
      <c r="T141" s="83"/>
      <c r="U141" s="82"/>
      <c r="V141" s="81"/>
      <c r="W141" s="82"/>
    </row>
    <row r="142" spans="1:23" ht="26.4" customHeight="1" thickBot="1" x14ac:dyDescent="0.35">
      <c r="A142" s="251" t="s">
        <v>526</v>
      </c>
      <c r="B142" s="81" t="s">
        <v>256</v>
      </c>
      <c r="C142" s="83"/>
      <c r="D142" s="82"/>
      <c r="E142" s="76" t="s">
        <v>46</v>
      </c>
      <c r="F142" s="78"/>
      <c r="G142" s="4">
        <v>400</v>
      </c>
      <c r="H142" s="79" t="s">
        <v>257</v>
      </c>
      <c r="I142" s="80"/>
      <c r="J142" s="4"/>
      <c r="K142" s="81"/>
      <c r="L142" s="82"/>
      <c r="M142" s="81"/>
      <c r="N142" s="83"/>
      <c r="O142" s="82"/>
      <c r="P142" s="81"/>
      <c r="Q142" s="82"/>
      <c r="R142" s="10"/>
      <c r="S142" s="81"/>
      <c r="T142" s="83"/>
      <c r="U142" s="82"/>
      <c r="V142" s="81"/>
      <c r="W142" s="82"/>
    </row>
    <row r="143" spans="1:23" ht="15" thickBot="1" x14ac:dyDescent="0.35">
      <c r="A143" s="251" t="s">
        <v>527</v>
      </c>
      <c r="B143" s="176" t="s">
        <v>258</v>
      </c>
      <c r="C143" s="177"/>
      <c r="D143" s="178"/>
      <c r="E143" s="76" t="s">
        <v>46</v>
      </c>
      <c r="F143" s="78"/>
      <c r="G143" s="4">
        <v>50</v>
      </c>
      <c r="H143" s="94" t="s">
        <v>259</v>
      </c>
      <c r="I143" s="95"/>
      <c r="J143" s="4"/>
      <c r="K143" s="81"/>
      <c r="L143" s="82"/>
      <c r="M143" s="81"/>
      <c r="N143" s="83"/>
      <c r="O143" s="82"/>
      <c r="P143" s="81"/>
      <c r="Q143" s="82"/>
      <c r="R143" s="10"/>
      <c r="S143" s="81"/>
      <c r="T143" s="83"/>
      <c r="U143" s="82"/>
      <c r="V143" s="81"/>
      <c r="W143" s="82"/>
    </row>
    <row r="144" spans="1:23" ht="15" thickBot="1" x14ac:dyDescent="0.35">
      <c r="A144" s="108" t="s">
        <v>260</v>
      </c>
      <c r="B144" s="109"/>
      <c r="C144" s="109"/>
      <c r="D144" s="109"/>
      <c r="E144" s="109"/>
      <c r="F144" s="109"/>
      <c r="G144" s="109"/>
      <c r="H144" s="109"/>
      <c r="I144" s="109"/>
      <c r="J144" s="109"/>
      <c r="K144" s="109"/>
      <c r="L144" s="109"/>
      <c r="M144" s="109"/>
      <c r="N144" s="109"/>
      <c r="O144" s="109"/>
      <c r="P144" s="109"/>
      <c r="Q144" s="109"/>
      <c r="R144" s="109"/>
      <c r="S144" s="109"/>
      <c r="T144" s="109"/>
      <c r="U144" s="110"/>
      <c r="V144" s="103"/>
      <c r="W144" s="104"/>
    </row>
    <row r="145" spans="1:23" ht="79.2" customHeight="1" thickBot="1" x14ac:dyDescent="0.35">
      <c r="A145" s="257" t="s">
        <v>261</v>
      </c>
      <c r="B145" s="45" t="s">
        <v>262</v>
      </c>
      <c r="C145" s="46"/>
      <c r="D145" s="47"/>
      <c r="E145" s="76" t="s">
        <v>46</v>
      </c>
      <c r="F145" s="78"/>
      <c r="G145" s="4">
        <v>140</v>
      </c>
      <c r="H145" s="79" t="s">
        <v>263</v>
      </c>
      <c r="I145" s="80"/>
      <c r="J145" s="6"/>
      <c r="K145" s="103"/>
      <c r="L145" s="104"/>
      <c r="M145" s="103"/>
      <c r="N145" s="141"/>
      <c r="O145" s="104"/>
      <c r="P145" s="103"/>
      <c r="Q145" s="104"/>
      <c r="R145" s="16"/>
      <c r="S145" s="103"/>
      <c r="T145" s="141"/>
      <c r="U145" s="104"/>
      <c r="V145" s="45"/>
      <c r="W145" s="47"/>
    </row>
    <row r="146" spans="1:23" x14ac:dyDescent="0.3">
      <c r="A146" s="259" t="s">
        <v>264</v>
      </c>
      <c r="B146" s="164" t="s">
        <v>265</v>
      </c>
      <c r="C146" s="187"/>
      <c r="D146" s="165"/>
      <c r="E146" s="49" t="s">
        <v>46</v>
      </c>
      <c r="F146" s="51"/>
      <c r="G146" s="88">
        <v>150</v>
      </c>
      <c r="H146" s="60" t="s">
        <v>266</v>
      </c>
      <c r="I146" s="61"/>
      <c r="J146" s="65"/>
      <c r="K146" s="124"/>
      <c r="L146" s="125"/>
      <c r="M146" s="124"/>
      <c r="N146" s="127"/>
      <c r="O146" s="125"/>
      <c r="P146" s="124"/>
      <c r="Q146" s="125"/>
      <c r="R146" s="129"/>
      <c r="S146" s="124"/>
      <c r="T146" s="127"/>
      <c r="U146" s="125"/>
      <c r="V146" s="164"/>
      <c r="W146" s="165"/>
    </row>
    <row r="147" spans="1:23" ht="15" thickBot="1" x14ac:dyDescent="0.35">
      <c r="A147" s="260"/>
      <c r="B147" s="44"/>
      <c r="C147" s="188"/>
      <c r="D147" s="166"/>
      <c r="E147" s="52"/>
      <c r="F147" s="54"/>
      <c r="G147" s="90"/>
      <c r="H147" s="62"/>
      <c r="I147" s="63"/>
      <c r="J147" s="66"/>
      <c r="K147" s="102"/>
      <c r="L147" s="126"/>
      <c r="M147" s="102"/>
      <c r="N147" s="128"/>
      <c r="O147" s="126"/>
      <c r="P147" s="102"/>
      <c r="Q147" s="126"/>
      <c r="R147" s="130"/>
      <c r="S147" s="102"/>
      <c r="T147" s="128"/>
      <c r="U147" s="126"/>
      <c r="V147" s="44"/>
      <c r="W147" s="166"/>
    </row>
    <row r="148" spans="1:23" ht="130.19999999999999" customHeight="1" x14ac:dyDescent="0.3">
      <c r="A148" s="259" t="s">
        <v>267</v>
      </c>
      <c r="B148" s="164" t="s">
        <v>268</v>
      </c>
      <c r="C148" s="187"/>
      <c r="D148" s="165"/>
      <c r="E148" s="167"/>
      <c r="F148" s="168"/>
      <c r="G148" s="9"/>
      <c r="H148" s="60" t="s">
        <v>270</v>
      </c>
      <c r="I148" s="61"/>
      <c r="J148" s="65"/>
      <c r="K148" s="124"/>
      <c r="L148" s="125"/>
      <c r="M148" s="124"/>
      <c r="N148" s="127"/>
      <c r="O148" s="125"/>
      <c r="P148" s="124"/>
      <c r="Q148" s="125"/>
      <c r="R148" s="129"/>
      <c r="S148" s="124"/>
      <c r="T148" s="127"/>
      <c r="U148" s="125"/>
      <c r="V148" s="189"/>
      <c r="W148" s="190"/>
    </row>
    <row r="149" spans="1:23" ht="15" thickBot="1" x14ac:dyDescent="0.35">
      <c r="A149" s="260"/>
      <c r="B149" s="44"/>
      <c r="C149" s="188"/>
      <c r="D149" s="166"/>
      <c r="E149" s="52" t="s">
        <v>269</v>
      </c>
      <c r="F149" s="54"/>
      <c r="G149" s="4">
        <v>200</v>
      </c>
      <c r="H149" s="62"/>
      <c r="I149" s="63"/>
      <c r="J149" s="66"/>
      <c r="K149" s="102"/>
      <c r="L149" s="126"/>
      <c r="M149" s="102"/>
      <c r="N149" s="128"/>
      <c r="O149" s="126"/>
      <c r="P149" s="102"/>
      <c r="Q149" s="126"/>
      <c r="R149" s="130"/>
      <c r="S149" s="102"/>
      <c r="T149" s="128"/>
      <c r="U149" s="126"/>
      <c r="V149" s="169"/>
      <c r="W149" s="191"/>
    </row>
    <row r="150" spans="1:23" ht="66" customHeight="1" thickBot="1" x14ac:dyDescent="0.35">
      <c r="A150" s="257" t="s">
        <v>271</v>
      </c>
      <c r="B150" s="45" t="s">
        <v>272</v>
      </c>
      <c r="C150" s="46"/>
      <c r="D150" s="47"/>
      <c r="E150" s="76" t="s">
        <v>51</v>
      </c>
      <c r="F150" s="78"/>
      <c r="G150" s="4">
        <v>200</v>
      </c>
      <c r="H150" s="79" t="s">
        <v>273</v>
      </c>
      <c r="I150" s="80"/>
      <c r="J150" s="6"/>
      <c r="K150" s="103"/>
      <c r="L150" s="104"/>
      <c r="M150" s="103"/>
      <c r="N150" s="141"/>
      <c r="O150" s="104"/>
      <c r="P150" s="103"/>
      <c r="Q150" s="104"/>
      <c r="R150" s="16"/>
      <c r="S150" s="103"/>
      <c r="T150" s="141"/>
      <c r="U150" s="104"/>
      <c r="V150" s="170"/>
      <c r="W150" s="171"/>
    </row>
    <row r="151" spans="1:23" ht="15" thickBot="1" x14ac:dyDescent="0.35">
      <c r="A151" s="257" t="s">
        <v>274</v>
      </c>
      <c r="B151" s="45" t="s">
        <v>275</v>
      </c>
      <c r="C151" s="46"/>
      <c r="D151" s="46"/>
      <c r="E151" s="46"/>
      <c r="F151" s="46"/>
      <c r="G151" s="47"/>
      <c r="H151" s="103"/>
      <c r="I151" s="104"/>
      <c r="J151" s="7"/>
      <c r="K151" s="103"/>
      <c r="L151" s="104"/>
      <c r="M151" s="103"/>
      <c r="N151" s="141"/>
      <c r="O151" s="104"/>
      <c r="P151" s="103"/>
      <c r="Q151" s="104"/>
      <c r="R151" s="16"/>
      <c r="S151" s="103"/>
      <c r="T151" s="141"/>
      <c r="U151" s="104"/>
      <c r="V151" s="103"/>
      <c r="W151" s="104"/>
    </row>
    <row r="152" spans="1:23" ht="79.2" customHeight="1" thickBot="1" x14ac:dyDescent="0.35">
      <c r="A152" s="251" t="s">
        <v>529</v>
      </c>
      <c r="B152" s="81" t="s">
        <v>276</v>
      </c>
      <c r="C152" s="83"/>
      <c r="D152" s="82"/>
      <c r="E152" s="76" t="s">
        <v>46</v>
      </c>
      <c r="F152" s="78"/>
      <c r="G152" s="4">
        <v>4800</v>
      </c>
      <c r="H152" s="94" t="s">
        <v>277</v>
      </c>
      <c r="I152" s="95"/>
      <c r="J152" s="4" t="s">
        <v>528</v>
      </c>
      <c r="K152" s="81">
        <v>1.98</v>
      </c>
      <c r="L152" s="82"/>
      <c r="M152" s="81">
        <f>K152*1.21</f>
        <v>2.3957999999999999</v>
      </c>
      <c r="N152" s="83"/>
      <c r="O152" s="82"/>
      <c r="P152" s="81">
        <f>K152/120</f>
        <v>1.6500000000000001E-2</v>
      </c>
      <c r="Q152" s="82"/>
      <c r="R152" s="10">
        <v>21</v>
      </c>
      <c r="S152" s="81">
        <f>P152*1.21</f>
        <v>1.9965E-2</v>
      </c>
      <c r="T152" s="83"/>
      <c r="U152" s="82"/>
      <c r="V152" s="327">
        <f>S152*G152</f>
        <v>95.831999999999994</v>
      </c>
      <c r="W152" s="328"/>
    </row>
    <row r="153" spans="1:23" ht="88.8" customHeight="1" thickBot="1" x14ac:dyDescent="0.35">
      <c r="A153" s="251" t="s">
        <v>530</v>
      </c>
      <c r="B153" s="176" t="s">
        <v>278</v>
      </c>
      <c r="C153" s="177"/>
      <c r="D153" s="178"/>
      <c r="E153" s="76" t="s">
        <v>46</v>
      </c>
      <c r="F153" s="78"/>
      <c r="G153" s="4">
        <v>4800</v>
      </c>
      <c r="H153" s="94" t="s">
        <v>279</v>
      </c>
      <c r="I153" s="95"/>
      <c r="J153" s="4" t="s">
        <v>532</v>
      </c>
      <c r="K153" s="81">
        <v>1.98</v>
      </c>
      <c r="L153" s="82"/>
      <c r="M153" s="81">
        <v>2.3957999999999999</v>
      </c>
      <c r="N153" s="83"/>
      <c r="O153" s="82"/>
      <c r="P153" s="81">
        <v>1.6500000000000001E-2</v>
      </c>
      <c r="Q153" s="82"/>
      <c r="R153" s="10">
        <v>21</v>
      </c>
      <c r="S153" s="81">
        <f>P153*1.21</f>
        <v>1.9965E-2</v>
      </c>
      <c r="T153" s="83"/>
      <c r="U153" s="82"/>
      <c r="V153" s="327">
        <f>S153*G153</f>
        <v>95.831999999999994</v>
      </c>
      <c r="W153" s="328"/>
    </row>
    <row r="154" spans="1:23" ht="92.4" customHeight="1" thickBot="1" x14ac:dyDescent="0.35">
      <c r="A154" s="251" t="s">
        <v>531</v>
      </c>
      <c r="B154" s="176" t="s">
        <v>280</v>
      </c>
      <c r="C154" s="177"/>
      <c r="D154" s="178"/>
      <c r="E154" s="76" t="s">
        <v>46</v>
      </c>
      <c r="F154" s="78"/>
      <c r="G154" s="4">
        <v>8000</v>
      </c>
      <c r="H154" s="94" t="s">
        <v>281</v>
      </c>
      <c r="I154" s="95"/>
      <c r="J154" s="4" t="s">
        <v>533</v>
      </c>
      <c r="K154" s="81">
        <v>1.75</v>
      </c>
      <c r="L154" s="82"/>
      <c r="M154" s="81">
        <f>K154*1.21</f>
        <v>2.1174999999999997</v>
      </c>
      <c r="N154" s="83"/>
      <c r="O154" s="82"/>
      <c r="P154" s="81">
        <f>K154/200</f>
        <v>8.7500000000000008E-3</v>
      </c>
      <c r="Q154" s="82"/>
      <c r="R154" s="10">
        <v>21</v>
      </c>
      <c r="S154" s="81">
        <f>P154*1.21</f>
        <v>1.0587500000000001E-2</v>
      </c>
      <c r="T154" s="83"/>
      <c r="U154" s="82"/>
      <c r="V154" s="327">
        <f>S154*G154</f>
        <v>84.700000000000017</v>
      </c>
      <c r="W154" s="328"/>
    </row>
    <row r="155" spans="1:23" ht="15" thickBot="1" x14ac:dyDescent="0.35">
      <c r="A155" s="108" t="s">
        <v>282</v>
      </c>
      <c r="B155" s="109"/>
      <c r="C155" s="109"/>
      <c r="D155" s="109"/>
      <c r="E155" s="109"/>
      <c r="F155" s="109"/>
      <c r="G155" s="109"/>
      <c r="H155" s="109"/>
      <c r="I155" s="109"/>
      <c r="J155" s="109"/>
      <c r="K155" s="109"/>
      <c r="L155" s="109"/>
      <c r="M155" s="109"/>
      <c r="N155" s="109"/>
      <c r="O155" s="109"/>
      <c r="P155" s="109"/>
      <c r="Q155" s="109"/>
      <c r="R155" s="109"/>
      <c r="S155" s="109"/>
      <c r="T155" s="109"/>
      <c r="U155" s="110"/>
      <c r="V155" s="170">
        <v>276.36</v>
      </c>
      <c r="W155" s="171"/>
    </row>
    <row r="156" spans="1:23" ht="15" thickBot="1" x14ac:dyDescent="0.35">
      <c r="A156" s="257" t="s">
        <v>283</v>
      </c>
      <c r="B156" s="45" t="s">
        <v>284</v>
      </c>
      <c r="C156" s="46"/>
      <c r="D156" s="47"/>
      <c r="E156" s="76" t="s">
        <v>46</v>
      </c>
      <c r="F156" s="78"/>
      <c r="G156" s="4">
        <v>40</v>
      </c>
      <c r="H156" s="79" t="s">
        <v>285</v>
      </c>
      <c r="I156" s="80"/>
      <c r="J156" s="21"/>
      <c r="K156" s="103"/>
      <c r="L156" s="104"/>
      <c r="M156" s="103"/>
      <c r="N156" s="141"/>
      <c r="O156" s="104"/>
      <c r="P156" s="103"/>
      <c r="Q156" s="104"/>
      <c r="R156" s="16"/>
      <c r="S156" s="103"/>
      <c r="T156" s="141"/>
      <c r="U156" s="104"/>
      <c r="V156" s="170"/>
      <c r="W156" s="171"/>
    </row>
    <row r="157" spans="1:23" ht="82.2" customHeight="1" thickBot="1" x14ac:dyDescent="0.35">
      <c r="A157" s="257" t="s">
        <v>286</v>
      </c>
      <c r="B157" s="111" t="s">
        <v>287</v>
      </c>
      <c r="C157" s="112"/>
      <c r="D157" s="113"/>
      <c r="E157" s="76" t="s">
        <v>46</v>
      </c>
      <c r="F157" s="78"/>
      <c r="G157" s="4">
        <v>100</v>
      </c>
      <c r="H157" s="94" t="s">
        <v>288</v>
      </c>
      <c r="I157" s="95"/>
      <c r="J157" s="16" t="s">
        <v>535</v>
      </c>
      <c r="K157" s="103">
        <v>1.6</v>
      </c>
      <c r="L157" s="104"/>
      <c r="M157" s="103">
        <f>K157*1.21</f>
        <v>1.9359999999999999</v>
      </c>
      <c r="N157" s="141"/>
      <c r="O157" s="104"/>
      <c r="P157" s="103">
        <v>1.6</v>
      </c>
      <c r="Q157" s="104"/>
      <c r="R157" s="16">
        <v>21</v>
      </c>
      <c r="S157" s="103">
        <v>1.9359999999999999</v>
      </c>
      <c r="T157" s="141"/>
      <c r="U157" s="104"/>
      <c r="V157" s="343">
        <f>S157*G157</f>
        <v>193.6</v>
      </c>
      <c r="W157" s="344"/>
    </row>
    <row r="158" spans="1:23" ht="92.4" customHeight="1" thickBot="1" x14ac:dyDescent="0.35">
      <c r="A158" s="257" t="s">
        <v>289</v>
      </c>
      <c r="B158" s="111" t="s">
        <v>290</v>
      </c>
      <c r="C158" s="112"/>
      <c r="D158" s="113"/>
      <c r="E158" s="76" t="s">
        <v>46</v>
      </c>
      <c r="F158" s="78"/>
      <c r="G158" s="4">
        <v>100</v>
      </c>
      <c r="H158" s="94" t="s">
        <v>291</v>
      </c>
      <c r="I158" s="95"/>
      <c r="J158" s="16" t="s">
        <v>534</v>
      </c>
      <c r="K158" s="103">
        <v>1.58</v>
      </c>
      <c r="L158" s="104"/>
      <c r="M158" s="103">
        <f>K158*1.21</f>
        <v>1.9117999999999999</v>
      </c>
      <c r="N158" s="141"/>
      <c r="O158" s="104"/>
      <c r="P158" s="103">
        <v>1.58</v>
      </c>
      <c r="Q158" s="104"/>
      <c r="R158" s="16">
        <v>21</v>
      </c>
      <c r="S158" s="103">
        <v>1.9117999999999999</v>
      </c>
      <c r="T158" s="141"/>
      <c r="U158" s="104"/>
      <c r="V158" s="170">
        <f>S158*G158</f>
        <v>191.18</v>
      </c>
      <c r="W158" s="171"/>
    </row>
    <row r="159" spans="1:23" ht="316.8" customHeight="1" thickBot="1" x14ac:dyDescent="0.35">
      <c r="A159" s="257" t="s">
        <v>292</v>
      </c>
      <c r="B159" s="45" t="s">
        <v>293</v>
      </c>
      <c r="C159" s="46"/>
      <c r="D159" s="47"/>
      <c r="E159" s="76" t="s">
        <v>46</v>
      </c>
      <c r="F159" s="78"/>
      <c r="G159" s="4">
        <v>500</v>
      </c>
      <c r="H159" s="79" t="s">
        <v>294</v>
      </c>
      <c r="I159" s="80"/>
      <c r="J159" s="16" t="s">
        <v>536</v>
      </c>
      <c r="K159" s="318">
        <v>1.2</v>
      </c>
      <c r="L159" s="319"/>
      <c r="M159" s="103">
        <f>K159*1.21</f>
        <v>1.452</v>
      </c>
      <c r="N159" s="141"/>
      <c r="O159" s="104"/>
      <c r="P159" s="318">
        <v>1.2</v>
      </c>
      <c r="Q159" s="319"/>
      <c r="R159" s="16">
        <v>21</v>
      </c>
      <c r="S159" s="103">
        <v>1.452</v>
      </c>
      <c r="T159" s="141"/>
      <c r="U159" s="104"/>
      <c r="V159" s="343">
        <f>S159*G159</f>
        <v>726</v>
      </c>
      <c r="W159" s="344"/>
    </row>
    <row r="160" spans="1:23" ht="15" thickBot="1" x14ac:dyDescent="0.35">
      <c r="A160" s="257" t="s">
        <v>295</v>
      </c>
      <c r="B160" s="111" t="s">
        <v>296</v>
      </c>
      <c r="C160" s="112"/>
      <c r="D160" s="113"/>
      <c r="E160" s="76" t="s">
        <v>36</v>
      </c>
      <c r="F160" s="78"/>
      <c r="G160" s="4">
        <v>15</v>
      </c>
      <c r="H160" s="94" t="s">
        <v>297</v>
      </c>
      <c r="I160" s="95"/>
      <c r="J160" s="16"/>
      <c r="K160" s="103"/>
      <c r="L160" s="104"/>
      <c r="M160" s="103"/>
      <c r="N160" s="141"/>
      <c r="O160" s="104"/>
      <c r="P160" s="103"/>
      <c r="Q160" s="104"/>
      <c r="R160" s="16"/>
      <c r="S160" s="103"/>
      <c r="T160" s="141"/>
      <c r="U160" s="104"/>
      <c r="V160" s="45"/>
      <c r="W160" s="47"/>
    </row>
    <row r="161" spans="1:23" ht="15" thickBot="1" x14ac:dyDescent="0.35">
      <c r="A161" s="257" t="s">
        <v>298</v>
      </c>
      <c r="B161" s="111" t="s">
        <v>299</v>
      </c>
      <c r="C161" s="112"/>
      <c r="D161" s="112"/>
      <c r="E161" s="112"/>
      <c r="F161" s="112"/>
      <c r="G161" s="112"/>
      <c r="H161" s="112"/>
      <c r="I161" s="112"/>
      <c r="J161" s="112"/>
      <c r="K161" s="112"/>
      <c r="L161" s="112"/>
      <c r="M161" s="112"/>
      <c r="N161" s="112"/>
      <c r="O161" s="112"/>
      <c r="P161" s="112"/>
      <c r="Q161" s="112"/>
      <c r="R161" s="112"/>
      <c r="S161" s="112"/>
      <c r="T161" s="112"/>
      <c r="U161" s="112"/>
      <c r="V161" s="112"/>
      <c r="W161" s="113"/>
    </row>
    <row r="162" spans="1:23" ht="52.8" customHeight="1" thickBot="1" x14ac:dyDescent="0.35">
      <c r="A162" s="251" t="s">
        <v>539</v>
      </c>
      <c r="B162" s="176" t="s">
        <v>300</v>
      </c>
      <c r="C162" s="177"/>
      <c r="D162" s="178"/>
      <c r="E162" s="76" t="s">
        <v>46</v>
      </c>
      <c r="F162" s="78"/>
      <c r="G162" s="4">
        <v>4</v>
      </c>
      <c r="H162" s="94" t="s">
        <v>301</v>
      </c>
      <c r="I162" s="95"/>
      <c r="J162" s="16" t="s">
        <v>537</v>
      </c>
      <c r="K162" s="103">
        <v>8.2200000000000006</v>
      </c>
      <c r="L162" s="104"/>
      <c r="M162" s="103">
        <f>K162*1.21</f>
        <v>9.946200000000001</v>
      </c>
      <c r="N162" s="141"/>
      <c r="O162" s="104"/>
      <c r="P162" s="103">
        <v>8.2200000000000006</v>
      </c>
      <c r="Q162" s="104"/>
      <c r="R162" s="16">
        <v>21</v>
      </c>
      <c r="S162" s="103">
        <v>9.9461999999999993</v>
      </c>
      <c r="T162" s="141"/>
      <c r="U162" s="104"/>
      <c r="V162" s="327">
        <f>S162*G162</f>
        <v>39.784799999999997</v>
      </c>
      <c r="W162" s="328"/>
    </row>
    <row r="163" spans="1:23" ht="69.599999999999994" customHeight="1" thickBot="1" x14ac:dyDescent="0.35">
      <c r="A163" s="251" t="s">
        <v>540</v>
      </c>
      <c r="B163" s="176" t="s">
        <v>302</v>
      </c>
      <c r="C163" s="177"/>
      <c r="D163" s="178"/>
      <c r="E163" s="76" t="s">
        <v>46</v>
      </c>
      <c r="F163" s="78"/>
      <c r="G163" s="4">
        <v>4</v>
      </c>
      <c r="H163" s="94" t="s">
        <v>303</v>
      </c>
      <c r="I163" s="95"/>
      <c r="J163" s="16" t="s">
        <v>544</v>
      </c>
      <c r="K163" s="103">
        <v>7.03</v>
      </c>
      <c r="L163" s="104"/>
      <c r="M163" s="103">
        <f>K163*1.21</f>
        <v>8.5062999999999995</v>
      </c>
      <c r="N163" s="141"/>
      <c r="O163" s="104"/>
      <c r="P163" s="103">
        <v>7.03</v>
      </c>
      <c r="Q163" s="104"/>
      <c r="R163" s="16">
        <v>21</v>
      </c>
      <c r="S163" s="103">
        <v>8.5062999999999995</v>
      </c>
      <c r="T163" s="141"/>
      <c r="U163" s="104"/>
      <c r="V163" s="327">
        <f>S163*G163</f>
        <v>34.025199999999998</v>
      </c>
      <c r="W163" s="328"/>
    </row>
    <row r="164" spans="1:23" ht="53.4" thickBot="1" x14ac:dyDescent="0.35">
      <c r="A164" s="251" t="s">
        <v>541</v>
      </c>
      <c r="B164" s="176" t="s">
        <v>304</v>
      </c>
      <c r="C164" s="177"/>
      <c r="D164" s="178"/>
      <c r="E164" s="76" t="s">
        <v>46</v>
      </c>
      <c r="F164" s="78"/>
      <c r="G164" s="4">
        <v>4</v>
      </c>
      <c r="H164" s="94" t="s">
        <v>305</v>
      </c>
      <c r="I164" s="95"/>
      <c r="J164" s="16" t="s">
        <v>543</v>
      </c>
      <c r="K164" s="103">
        <v>1.85</v>
      </c>
      <c r="L164" s="104"/>
      <c r="M164" s="103">
        <f>K164*1.21</f>
        <v>2.2385000000000002</v>
      </c>
      <c r="N164" s="141"/>
      <c r="O164" s="104"/>
      <c r="P164" s="103">
        <v>1.85</v>
      </c>
      <c r="Q164" s="104"/>
      <c r="R164" s="16">
        <v>21</v>
      </c>
      <c r="S164" s="103">
        <f>P164*1.21</f>
        <v>2.2385000000000002</v>
      </c>
      <c r="T164" s="141"/>
      <c r="U164" s="104"/>
      <c r="V164" s="327">
        <f>S164*G164</f>
        <v>8.9540000000000006</v>
      </c>
      <c r="W164" s="328"/>
    </row>
    <row r="165" spans="1:23" ht="79.2" customHeight="1" thickBot="1" x14ac:dyDescent="0.35">
      <c r="A165" s="251" t="s">
        <v>542</v>
      </c>
      <c r="B165" s="176" t="s">
        <v>306</v>
      </c>
      <c r="C165" s="177"/>
      <c r="D165" s="178"/>
      <c r="E165" s="76" t="s">
        <v>46</v>
      </c>
      <c r="F165" s="78"/>
      <c r="G165" s="4">
        <v>4</v>
      </c>
      <c r="H165" s="94" t="s">
        <v>307</v>
      </c>
      <c r="I165" s="95"/>
      <c r="J165" s="16" t="s">
        <v>538</v>
      </c>
      <c r="K165" s="103">
        <v>7.03</v>
      </c>
      <c r="L165" s="104"/>
      <c r="M165" s="103">
        <f>K165*1.21</f>
        <v>8.5062999999999995</v>
      </c>
      <c r="N165" s="141"/>
      <c r="O165" s="104"/>
      <c r="P165" s="103">
        <v>7.03</v>
      </c>
      <c r="Q165" s="104"/>
      <c r="R165" s="16">
        <v>21</v>
      </c>
      <c r="S165" s="103">
        <f>P165*1.21</f>
        <v>8.5062999999999995</v>
      </c>
      <c r="T165" s="141"/>
      <c r="U165" s="104"/>
      <c r="V165" s="327">
        <f>S165*G165</f>
        <v>34.025199999999998</v>
      </c>
      <c r="W165" s="328"/>
    </row>
    <row r="166" spans="1:23" ht="15" thickBot="1" x14ac:dyDescent="0.35">
      <c r="A166" s="108" t="s">
        <v>308</v>
      </c>
      <c r="B166" s="109"/>
      <c r="C166" s="109"/>
      <c r="D166" s="109"/>
      <c r="E166" s="109"/>
      <c r="F166" s="109"/>
      <c r="G166" s="109"/>
      <c r="H166" s="109"/>
      <c r="I166" s="109"/>
      <c r="J166" s="109"/>
      <c r="K166" s="109"/>
      <c r="L166" s="109"/>
      <c r="M166" s="109"/>
      <c r="N166" s="109"/>
      <c r="O166" s="109"/>
      <c r="P166" s="109"/>
      <c r="Q166" s="109"/>
      <c r="R166" s="109"/>
      <c r="S166" s="109"/>
      <c r="T166" s="109"/>
      <c r="U166" s="110"/>
      <c r="V166" s="170">
        <v>116.79</v>
      </c>
      <c r="W166" s="171"/>
    </row>
    <row r="167" spans="1:23" x14ac:dyDescent="0.3">
      <c r="A167" s="259" t="s">
        <v>309</v>
      </c>
      <c r="B167" s="164" t="s">
        <v>310</v>
      </c>
      <c r="C167" s="187"/>
      <c r="D167" s="165"/>
      <c r="E167" s="49" t="s">
        <v>51</v>
      </c>
      <c r="F167" s="51"/>
      <c r="G167" s="88">
        <v>2000</v>
      </c>
      <c r="H167" s="60" t="s">
        <v>311</v>
      </c>
      <c r="I167" s="61"/>
      <c r="J167" s="129" t="s">
        <v>545</v>
      </c>
      <c r="K167" s="124">
        <v>19.25</v>
      </c>
      <c r="L167" s="125"/>
      <c r="M167" s="124">
        <f>K167*1.21</f>
        <v>23.2925</v>
      </c>
      <c r="N167" s="127"/>
      <c r="O167" s="125"/>
      <c r="P167" s="124">
        <f>K167/400</f>
        <v>4.8125000000000001E-2</v>
      </c>
      <c r="Q167" s="125"/>
      <c r="R167" s="129">
        <v>21</v>
      </c>
      <c r="S167" s="124">
        <f>P167*1.21</f>
        <v>5.8231249999999998E-2</v>
      </c>
      <c r="T167" s="127"/>
      <c r="U167" s="125"/>
      <c r="V167" s="353">
        <f>S167*G167</f>
        <v>116.46249999999999</v>
      </c>
      <c r="W167" s="354"/>
    </row>
    <row r="168" spans="1:23" ht="87" customHeight="1" thickBot="1" x14ac:dyDescent="0.35">
      <c r="A168" s="260"/>
      <c r="B168" s="44"/>
      <c r="C168" s="188"/>
      <c r="D168" s="166"/>
      <c r="E168" s="52"/>
      <c r="F168" s="54"/>
      <c r="G168" s="90"/>
      <c r="H168" s="62" t="s">
        <v>312</v>
      </c>
      <c r="I168" s="63"/>
      <c r="J168" s="130"/>
      <c r="K168" s="102"/>
      <c r="L168" s="126"/>
      <c r="M168" s="102"/>
      <c r="N168" s="128"/>
      <c r="O168" s="126"/>
      <c r="P168" s="102"/>
      <c r="Q168" s="126"/>
      <c r="R168" s="130"/>
      <c r="S168" s="102"/>
      <c r="T168" s="128"/>
      <c r="U168" s="126"/>
      <c r="V168" s="355"/>
      <c r="W168" s="356"/>
    </row>
    <row r="169" spans="1:23" ht="105.6" customHeight="1" thickBot="1" x14ac:dyDescent="0.35">
      <c r="A169" s="257" t="s">
        <v>313</v>
      </c>
      <c r="B169" s="45" t="s">
        <v>314</v>
      </c>
      <c r="C169" s="46"/>
      <c r="D169" s="47"/>
      <c r="E169" s="76" t="s">
        <v>315</v>
      </c>
      <c r="F169" s="78"/>
      <c r="G169" s="4">
        <v>15</v>
      </c>
      <c r="H169" s="79" t="s">
        <v>316</v>
      </c>
      <c r="I169" s="80"/>
      <c r="J169" s="16" t="s">
        <v>546</v>
      </c>
      <c r="K169" s="103">
        <v>19.25</v>
      </c>
      <c r="L169" s="104"/>
      <c r="M169" s="103">
        <f>K169*1.21</f>
        <v>23.2925</v>
      </c>
      <c r="N169" s="141"/>
      <c r="O169" s="104"/>
      <c r="P169" s="103">
        <v>19.25</v>
      </c>
      <c r="Q169" s="104"/>
      <c r="R169" s="16">
        <v>21</v>
      </c>
      <c r="S169" s="103">
        <f>P169*1.21</f>
        <v>23.2925</v>
      </c>
      <c r="T169" s="141"/>
      <c r="U169" s="104"/>
      <c r="V169" s="357">
        <f>S169*G169</f>
        <v>349.38749999999999</v>
      </c>
      <c r="W169" s="358"/>
    </row>
    <row r="170" spans="1:23" ht="15" thickBot="1" x14ac:dyDescent="0.35">
      <c r="A170" s="257" t="s">
        <v>317</v>
      </c>
      <c r="B170" s="45" t="s">
        <v>318</v>
      </c>
      <c r="C170" s="46"/>
      <c r="D170" s="46"/>
      <c r="E170" s="46"/>
      <c r="F170" s="46"/>
      <c r="G170" s="46"/>
      <c r="H170" s="46"/>
      <c r="I170" s="46"/>
      <c r="J170" s="46"/>
      <c r="K170" s="46"/>
      <c r="L170" s="46"/>
      <c r="M170" s="46"/>
      <c r="N170" s="46"/>
      <c r="O170" s="46"/>
      <c r="P170" s="46"/>
      <c r="Q170" s="46"/>
      <c r="R170" s="46"/>
      <c r="S170" s="46"/>
      <c r="T170" s="46"/>
      <c r="U170" s="46"/>
      <c r="V170" s="46"/>
      <c r="W170" s="47"/>
    </row>
    <row r="171" spans="1:23" ht="60.6" thickBot="1" x14ac:dyDescent="0.35">
      <c r="A171" s="251" t="s">
        <v>547</v>
      </c>
      <c r="B171" s="81" t="s">
        <v>319</v>
      </c>
      <c r="C171" s="83"/>
      <c r="D171" s="82"/>
      <c r="E171" s="154" t="s">
        <v>36</v>
      </c>
      <c r="F171" s="155"/>
      <c r="G171" s="76">
        <v>49500</v>
      </c>
      <c r="H171" s="78"/>
      <c r="I171" s="24" t="s">
        <v>320</v>
      </c>
      <c r="J171" s="16" t="s">
        <v>557</v>
      </c>
      <c r="K171" s="103">
        <v>3.67</v>
      </c>
      <c r="L171" s="104"/>
      <c r="M171" s="103">
        <f>K171*1.21</f>
        <v>4.4406999999999996</v>
      </c>
      <c r="N171" s="104"/>
      <c r="O171" s="103">
        <f>K171/453</f>
        <v>8.1015452538631353E-3</v>
      </c>
      <c r="P171" s="104"/>
      <c r="Q171" s="103">
        <v>21</v>
      </c>
      <c r="R171" s="141"/>
      <c r="S171" s="104"/>
      <c r="T171" s="103">
        <f>O171*1.21</f>
        <v>9.8028697571743931E-3</v>
      </c>
      <c r="U171" s="104"/>
      <c r="V171" s="357">
        <f>T171*G171</f>
        <v>485.24205298013248</v>
      </c>
      <c r="W171" s="358"/>
    </row>
    <row r="172" spans="1:23" ht="15" thickBot="1" x14ac:dyDescent="0.35">
      <c r="A172" s="251" t="s">
        <v>548</v>
      </c>
      <c r="B172" s="81" t="s">
        <v>321</v>
      </c>
      <c r="C172" s="83"/>
      <c r="D172" s="83"/>
      <c r="E172" s="83"/>
      <c r="F172" s="83"/>
      <c r="G172" s="83"/>
      <c r="H172" s="83"/>
      <c r="I172" s="83"/>
      <c r="J172" s="83"/>
      <c r="K172" s="83"/>
      <c r="L172" s="83"/>
      <c r="M172" s="83"/>
      <c r="N172" s="83"/>
      <c r="O172" s="83"/>
      <c r="P172" s="83"/>
      <c r="Q172" s="83"/>
      <c r="R172" s="83"/>
      <c r="S172" s="83"/>
      <c r="T172" s="83"/>
      <c r="U172" s="83"/>
      <c r="V172" s="83"/>
      <c r="W172" s="82"/>
    </row>
    <row r="173" spans="1:23" ht="36" x14ac:dyDescent="0.3">
      <c r="A173" s="192" t="s">
        <v>550</v>
      </c>
      <c r="B173" s="68" t="s">
        <v>322</v>
      </c>
      <c r="C173" s="72"/>
      <c r="D173" s="69"/>
      <c r="E173" s="194" t="s">
        <v>39</v>
      </c>
      <c r="F173" s="195"/>
      <c r="G173" s="49">
        <v>15</v>
      </c>
      <c r="H173" s="51"/>
      <c r="I173" s="26" t="s">
        <v>323</v>
      </c>
      <c r="J173" s="129" t="s">
        <v>560</v>
      </c>
      <c r="K173" s="124">
        <v>33.51</v>
      </c>
      <c r="L173" s="125"/>
      <c r="M173" s="124">
        <f>K173*1.21</f>
        <v>40.547099999999993</v>
      </c>
      <c r="N173" s="125"/>
      <c r="O173" s="124">
        <v>33.51</v>
      </c>
      <c r="P173" s="125"/>
      <c r="Q173" s="212"/>
      <c r="R173" s="213"/>
      <c r="S173" s="214"/>
      <c r="T173" s="212"/>
      <c r="U173" s="214"/>
      <c r="V173" s="345">
        <f>T175*G173</f>
        <v>608.20649999999989</v>
      </c>
      <c r="W173" s="346"/>
    </row>
    <row r="174" spans="1:23" ht="24" x14ac:dyDescent="0.3">
      <c r="A174" s="258"/>
      <c r="B174" s="67"/>
      <c r="C174" s="92"/>
      <c r="D174" s="91"/>
      <c r="E174" s="193"/>
      <c r="F174" s="196"/>
      <c r="G174" s="48"/>
      <c r="H174" s="86"/>
      <c r="I174" s="26" t="s">
        <v>324</v>
      </c>
      <c r="J174" s="163"/>
      <c r="K174" s="123"/>
      <c r="L174" s="161"/>
      <c r="M174" s="123"/>
      <c r="N174" s="161"/>
      <c r="O174" s="123"/>
      <c r="P174" s="161"/>
      <c r="Q174" s="18"/>
      <c r="R174" s="215"/>
      <c r="S174" s="216"/>
      <c r="T174" s="18"/>
      <c r="U174" s="216"/>
      <c r="V174" s="347"/>
      <c r="W174" s="348"/>
    </row>
    <row r="175" spans="1:23" ht="24" x14ac:dyDescent="0.3">
      <c r="A175" s="258"/>
      <c r="B175" s="67"/>
      <c r="C175" s="92"/>
      <c r="D175" s="91"/>
      <c r="E175" s="193"/>
      <c r="F175" s="196"/>
      <c r="G175" s="48"/>
      <c r="H175" s="86"/>
      <c r="I175" s="26" t="s">
        <v>325</v>
      </c>
      <c r="J175" s="163"/>
      <c r="K175" s="123"/>
      <c r="L175" s="161"/>
      <c r="M175" s="123"/>
      <c r="N175" s="161"/>
      <c r="O175" s="123"/>
      <c r="P175" s="161"/>
      <c r="Q175" s="18"/>
      <c r="R175" s="215">
        <v>21</v>
      </c>
      <c r="S175" s="216"/>
      <c r="T175" s="18">
        <f>O173*1.21</f>
        <v>40.547099999999993</v>
      </c>
      <c r="U175" s="216"/>
      <c r="V175" s="347"/>
      <c r="W175" s="348"/>
    </row>
    <row r="176" spans="1:23" ht="36" x14ac:dyDescent="0.3">
      <c r="A176" s="258"/>
      <c r="B176" s="67"/>
      <c r="C176" s="92"/>
      <c r="D176" s="91"/>
      <c r="E176" s="193"/>
      <c r="F176" s="196"/>
      <c r="G176" s="48"/>
      <c r="H176" s="86"/>
      <c r="I176" s="26" t="s">
        <v>326</v>
      </c>
      <c r="J176" s="163"/>
      <c r="K176" s="123"/>
      <c r="L176" s="161"/>
      <c r="M176" s="123"/>
      <c r="N176" s="161"/>
      <c r="O176" s="123"/>
      <c r="P176" s="161"/>
      <c r="Q176" s="18"/>
      <c r="R176" s="215"/>
      <c r="S176" s="216"/>
      <c r="T176" s="18"/>
      <c r="U176" s="216"/>
      <c r="V176" s="347"/>
      <c r="W176" s="348"/>
    </row>
    <row r="177" spans="1:23" ht="36.6" thickBot="1" x14ac:dyDescent="0.35">
      <c r="A177" s="253"/>
      <c r="B177" s="70"/>
      <c r="C177" s="73"/>
      <c r="D177" s="71"/>
      <c r="E177" s="153"/>
      <c r="F177" s="197"/>
      <c r="G177" s="52"/>
      <c r="H177" s="54"/>
      <c r="I177" s="24" t="s">
        <v>327</v>
      </c>
      <c r="J177" s="130"/>
      <c r="K177" s="102"/>
      <c r="L177" s="126"/>
      <c r="M177" s="102"/>
      <c r="N177" s="126"/>
      <c r="O177" s="102"/>
      <c r="P177" s="126"/>
      <c r="Q177" s="16"/>
      <c r="R177" s="217"/>
      <c r="S177" s="218"/>
      <c r="T177" s="16"/>
      <c r="U177" s="218"/>
      <c r="V177" s="349"/>
      <c r="W177" s="350"/>
    </row>
    <row r="178" spans="1:23" ht="53.4" thickBot="1" x14ac:dyDescent="0.35">
      <c r="A178" s="251" t="s">
        <v>551</v>
      </c>
      <c r="B178" s="81" t="s">
        <v>328</v>
      </c>
      <c r="C178" s="83"/>
      <c r="D178" s="82"/>
      <c r="E178" s="154" t="s">
        <v>63</v>
      </c>
      <c r="F178" s="155"/>
      <c r="G178" s="76">
        <v>10</v>
      </c>
      <c r="H178" s="78"/>
      <c r="I178" s="24" t="s">
        <v>329</v>
      </c>
      <c r="J178" s="16" t="s">
        <v>558</v>
      </c>
      <c r="K178" s="103">
        <v>17.18</v>
      </c>
      <c r="L178" s="104"/>
      <c r="M178" s="103">
        <f>K178*1.21</f>
        <v>20.787800000000001</v>
      </c>
      <c r="N178" s="104"/>
      <c r="O178" s="103">
        <v>17.18</v>
      </c>
      <c r="P178" s="104"/>
      <c r="Q178" s="103">
        <v>21</v>
      </c>
      <c r="R178" s="141"/>
      <c r="S178" s="104"/>
      <c r="T178" s="103">
        <v>20.787800000000001</v>
      </c>
      <c r="U178" s="104"/>
      <c r="V178" s="327">
        <f>T178*G178</f>
        <v>207.87800000000001</v>
      </c>
      <c r="W178" s="328"/>
    </row>
    <row r="179" spans="1:23" ht="66.599999999999994" thickBot="1" x14ac:dyDescent="0.35">
      <c r="A179" s="251" t="s">
        <v>552</v>
      </c>
      <c r="B179" s="81" t="s">
        <v>330</v>
      </c>
      <c r="C179" s="83"/>
      <c r="D179" s="82"/>
      <c r="E179" s="154" t="s">
        <v>63</v>
      </c>
      <c r="F179" s="155"/>
      <c r="G179" s="76">
        <v>10</v>
      </c>
      <c r="H179" s="78"/>
      <c r="I179" s="24" t="s">
        <v>331</v>
      </c>
      <c r="J179" s="16" t="s">
        <v>559</v>
      </c>
      <c r="K179" s="103">
        <v>7.55</v>
      </c>
      <c r="L179" s="104"/>
      <c r="M179" s="103">
        <f>K179*1.21</f>
        <v>9.1355000000000004</v>
      </c>
      <c r="N179" s="104"/>
      <c r="O179" s="103">
        <v>7.55</v>
      </c>
      <c r="P179" s="104"/>
      <c r="Q179" s="103">
        <v>21</v>
      </c>
      <c r="R179" s="141"/>
      <c r="S179" s="104"/>
      <c r="T179" s="103">
        <v>9.1355000000000004</v>
      </c>
      <c r="U179" s="104"/>
      <c r="V179" s="327">
        <f>T179*G179</f>
        <v>91.355000000000004</v>
      </c>
      <c r="W179" s="328"/>
    </row>
    <row r="180" spans="1:23" ht="53.4" thickBot="1" x14ac:dyDescent="0.35">
      <c r="A180" s="251" t="s">
        <v>553</v>
      </c>
      <c r="B180" s="81" t="s">
        <v>332</v>
      </c>
      <c r="C180" s="83"/>
      <c r="D180" s="82"/>
      <c r="E180" s="154" t="s">
        <v>333</v>
      </c>
      <c r="F180" s="155"/>
      <c r="G180" s="76">
        <v>10</v>
      </c>
      <c r="H180" s="78"/>
      <c r="I180" s="24" t="s">
        <v>334</v>
      </c>
      <c r="J180" s="16" t="s">
        <v>561</v>
      </c>
      <c r="K180" s="103">
        <v>10.63</v>
      </c>
      <c r="L180" s="104"/>
      <c r="M180" s="103">
        <f>K180*1.21</f>
        <v>12.862300000000001</v>
      </c>
      <c r="N180" s="104"/>
      <c r="O180" s="103">
        <v>10.63</v>
      </c>
      <c r="P180" s="104"/>
      <c r="Q180" s="103">
        <v>21</v>
      </c>
      <c r="R180" s="141"/>
      <c r="S180" s="104"/>
      <c r="T180" s="103">
        <f>O180*1.21</f>
        <v>12.862300000000001</v>
      </c>
      <c r="U180" s="104"/>
      <c r="V180" s="327">
        <f>T180*G180</f>
        <v>128.62300000000002</v>
      </c>
      <c r="W180" s="328"/>
    </row>
    <row r="181" spans="1:23" ht="15" thickBot="1" x14ac:dyDescent="0.35">
      <c r="A181" s="198" t="s">
        <v>335</v>
      </c>
      <c r="B181" s="199"/>
      <c r="C181" s="199"/>
      <c r="D181" s="199"/>
      <c r="E181" s="199"/>
      <c r="F181" s="199"/>
      <c r="G181" s="199"/>
      <c r="H181" s="199"/>
      <c r="I181" s="199"/>
      <c r="J181" s="199"/>
      <c r="K181" s="199"/>
      <c r="L181" s="199"/>
      <c r="M181" s="199"/>
      <c r="N181" s="199"/>
      <c r="O181" s="199"/>
      <c r="P181" s="199"/>
      <c r="Q181" s="199"/>
      <c r="R181" s="199"/>
      <c r="S181" s="199"/>
      <c r="T181" s="199"/>
      <c r="U181" s="200"/>
      <c r="V181" s="45">
        <v>1036.0700000000002</v>
      </c>
      <c r="W181" s="47"/>
    </row>
    <row r="182" spans="1:23" ht="15" thickBot="1" x14ac:dyDescent="0.35">
      <c r="A182" s="251" t="s">
        <v>549</v>
      </c>
      <c r="B182" s="81" t="s">
        <v>336</v>
      </c>
      <c r="C182" s="83"/>
      <c r="D182" s="83"/>
      <c r="E182" s="83"/>
      <c r="F182" s="83"/>
      <c r="G182" s="83"/>
      <c r="H182" s="83"/>
      <c r="I182" s="83"/>
      <c r="J182" s="83"/>
      <c r="K182" s="83"/>
      <c r="L182" s="83"/>
      <c r="M182" s="83"/>
      <c r="N182" s="83"/>
      <c r="O182" s="83"/>
      <c r="P182" s="83"/>
      <c r="Q182" s="83"/>
      <c r="R182" s="83"/>
      <c r="S182" s="83"/>
      <c r="T182" s="83"/>
      <c r="U182" s="83"/>
      <c r="V182" s="83"/>
      <c r="W182" s="82"/>
    </row>
    <row r="183" spans="1:23" ht="24" x14ac:dyDescent="0.3">
      <c r="A183" s="252" t="s">
        <v>554</v>
      </c>
      <c r="B183" s="68" t="s">
        <v>337</v>
      </c>
      <c r="C183" s="72"/>
      <c r="D183" s="69"/>
      <c r="E183" s="194" t="s">
        <v>39</v>
      </c>
      <c r="F183" s="195"/>
      <c r="G183" s="49">
        <v>5</v>
      </c>
      <c r="H183" s="51"/>
      <c r="I183" s="26" t="s">
        <v>338</v>
      </c>
      <c r="J183" s="129" t="s">
        <v>562</v>
      </c>
      <c r="K183" s="124">
        <v>56.66</v>
      </c>
      <c r="L183" s="125"/>
      <c r="M183" s="124">
        <f>K183*1.21</f>
        <v>68.558599999999998</v>
      </c>
      <c r="N183" s="125"/>
      <c r="O183" s="124">
        <v>56.66</v>
      </c>
      <c r="P183" s="125"/>
      <c r="Q183" s="124">
        <v>21</v>
      </c>
      <c r="R183" s="127"/>
      <c r="S183" s="125"/>
      <c r="T183" s="124">
        <f>O183*1.21</f>
        <v>68.558599999999998</v>
      </c>
      <c r="U183" s="125"/>
      <c r="V183" s="345">
        <f>T183*G183</f>
        <v>342.79300000000001</v>
      </c>
      <c r="W183" s="346"/>
    </row>
    <row r="184" spans="1:23" ht="24" x14ac:dyDescent="0.3">
      <c r="A184" s="258"/>
      <c r="B184" s="67"/>
      <c r="C184" s="92"/>
      <c r="D184" s="91"/>
      <c r="E184" s="193"/>
      <c r="F184" s="196"/>
      <c r="G184" s="48"/>
      <c r="H184" s="86"/>
      <c r="I184" s="26" t="s">
        <v>339</v>
      </c>
      <c r="J184" s="163"/>
      <c r="K184" s="123"/>
      <c r="L184" s="161"/>
      <c r="M184" s="123"/>
      <c r="N184" s="161"/>
      <c r="O184" s="123"/>
      <c r="P184" s="161"/>
      <c r="Q184" s="123"/>
      <c r="R184" s="162"/>
      <c r="S184" s="161"/>
      <c r="T184" s="123"/>
      <c r="U184" s="161"/>
      <c r="V184" s="347"/>
      <c r="W184" s="348"/>
    </row>
    <row r="185" spans="1:23" ht="24" x14ac:dyDescent="0.3">
      <c r="A185" s="258"/>
      <c r="B185" s="67"/>
      <c r="C185" s="92"/>
      <c r="D185" s="91"/>
      <c r="E185" s="193"/>
      <c r="F185" s="196"/>
      <c r="G185" s="48"/>
      <c r="H185" s="86"/>
      <c r="I185" s="26" t="s">
        <v>340</v>
      </c>
      <c r="J185" s="163"/>
      <c r="K185" s="123"/>
      <c r="L185" s="161"/>
      <c r="M185" s="123"/>
      <c r="N185" s="161"/>
      <c r="O185" s="123"/>
      <c r="P185" s="161"/>
      <c r="Q185" s="123"/>
      <c r="R185" s="162"/>
      <c r="S185" s="161"/>
      <c r="T185" s="123"/>
      <c r="U185" s="161"/>
      <c r="V185" s="347"/>
      <c r="W185" s="348"/>
    </row>
    <row r="186" spans="1:23" ht="36.6" thickBot="1" x14ac:dyDescent="0.35">
      <c r="A186" s="253"/>
      <c r="B186" s="70"/>
      <c r="C186" s="73"/>
      <c r="D186" s="71"/>
      <c r="E186" s="153"/>
      <c r="F186" s="197"/>
      <c r="G186" s="52"/>
      <c r="H186" s="54"/>
      <c r="I186" s="24" t="s">
        <v>341</v>
      </c>
      <c r="J186" s="130"/>
      <c r="K186" s="102"/>
      <c r="L186" s="126"/>
      <c r="M186" s="102"/>
      <c r="N186" s="126"/>
      <c r="O186" s="102"/>
      <c r="P186" s="126"/>
      <c r="Q186" s="102"/>
      <c r="R186" s="128"/>
      <c r="S186" s="126"/>
      <c r="T186" s="102"/>
      <c r="U186" s="126"/>
      <c r="V186" s="349"/>
      <c r="W186" s="350"/>
    </row>
    <row r="187" spans="1:23" ht="53.4" thickBot="1" x14ac:dyDescent="0.35">
      <c r="A187" s="251" t="s">
        <v>555</v>
      </c>
      <c r="B187" s="81" t="s">
        <v>342</v>
      </c>
      <c r="C187" s="83"/>
      <c r="D187" s="82"/>
      <c r="E187" s="154" t="s">
        <v>63</v>
      </c>
      <c r="F187" s="155"/>
      <c r="G187" s="76">
        <v>10</v>
      </c>
      <c r="H187" s="78"/>
      <c r="I187" s="24" t="s">
        <v>343</v>
      </c>
      <c r="J187" s="16" t="s">
        <v>563</v>
      </c>
      <c r="K187" s="103">
        <v>33.58</v>
      </c>
      <c r="L187" s="104"/>
      <c r="M187" s="103">
        <f>K187*1.21</f>
        <v>40.631799999999998</v>
      </c>
      <c r="N187" s="104"/>
      <c r="O187" s="103">
        <v>33.58</v>
      </c>
      <c r="P187" s="104"/>
      <c r="Q187" s="103">
        <v>21</v>
      </c>
      <c r="R187" s="141"/>
      <c r="S187" s="104"/>
      <c r="T187" s="103">
        <v>40.631799999999998</v>
      </c>
      <c r="U187" s="104"/>
      <c r="V187" s="327">
        <f>T187*G187</f>
        <v>406.31799999999998</v>
      </c>
      <c r="W187" s="328"/>
    </row>
    <row r="188" spans="1:23" ht="66.599999999999994" thickBot="1" x14ac:dyDescent="0.35">
      <c r="A188" s="251" t="s">
        <v>556</v>
      </c>
      <c r="B188" s="81" t="s">
        <v>330</v>
      </c>
      <c r="C188" s="83"/>
      <c r="D188" s="82"/>
      <c r="E188" s="154" t="s">
        <v>63</v>
      </c>
      <c r="F188" s="155"/>
      <c r="G188" s="76">
        <v>10</v>
      </c>
      <c r="H188" s="78"/>
      <c r="I188" s="24" t="s">
        <v>344</v>
      </c>
      <c r="J188" s="16" t="s">
        <v>564</v>
      </c>
      <c r="K188" s="103">
        <v>23.48</v>
      </c>
      <c r="L188" s="104"/>
      <c r="M188" s="103">
        <f>K188*1.21</f>
        <v>28.410799999999998</v>
      </c>
      <c r="N188" s="104"/>
      <c r="O188" s="103">
        <v>23.48</v>
      </c>
      <c r="P188" s="104"/>
      <c r="Q188" s="103">
        <v>21</v>
      </c>
      <c r="R188" s="141"/>
      <c r="S188" s="104"/>
      <c r="T188" s="103">
        <v>28.410799999999998</v>
      </c>
      <c r="U188" s="104"/>
      <c r="V188" s="327">
        <f>T188*G188</f>
        <v>284.108</v>
      </c>
      <c r="W188" s="328"/>
    </row>
    <row r="189" spans="1:23" ht="15" thickBot="1" x14ac:dyDescent="0.35">
      <c r="A189" s="198" t="s">
        <v>345</v>
      </c>
      <c r="B189" s="199"/>
      <c r="C189" s="199"/>
      <c r="D189" s="199"/>
      <c r="E189" s="199"/>
      <c r="F189" s="199"/>
      <c r="G189" s="199"/>
      <c r="H189" s="199"/>
      <c r="I189" s="199"/>
      <c r="J189" s="199"/>
      <c r="K189" s="199"/>
      <c r="L189" s="199"/>
      <c r="M189" s="199"/>
      <c r="N189" s="199"/>
      <c r="O189" s="199"/>
      <c r="P189" s="199"/>
      <c r="Q189" s="199"/>
      <c r="R189" s="199"/>
      <c r="S189" s="199"/>
      <c r="T189" s="199"/>
      <c r="U189" s="200"/>
      <c r="V189" s="45">
        <v>1033.22</v>
      </c>
      <c r="W189" s="47"/>
    </row>
    <row r="190" spans="1:23" ht="15" thickBot="1" x14ac:dyDescent="0.35">
      <c r="A190" s="108" t="s">
        <v>346</v>
      </c>
      <c r="B190" s="109"/>
      <c r="C190" s="109"/>
      <c r="D190" s="109"/>
      <c r="E190" s="109"/>
      <c r="F190" s="109"/>
      <c r="G190" s="109"/>
      <c r="H190" s="109"/>
      <c r="I190" s="109"/>
      <c r="J190" s="109"/>
      <c r="K190" s="109"/>
      <c r="L190" s="109"/>
      <c r="M190" s="109"/>
      <c r="N190" s="109"/>
      <c r="O190" s="109"/>
      <c r="P190" s="109"/>
      <c r="Q190" s="109"/>
      <c r="R190" s="109"/>
      <c r="S190" s="109"/>
      <c r="T190" s="109"/>
      <c r="U190" s="110"/>
      <c r="V190" s="366">
        <v>2554.5299999999997</v>
      </c>
      <c r="W190" s="367"/>
    </row>
    <row r="191" spans="1:23" ht="24" x14ac:dyDescent="0.3">
      <c r="A191" s="259" t="s">
        <v>347</v>
      </c>
      <c r="B191" s="164" t="s">
        <v>348</v>
      </c>
      <c r="C191" s="187"/>
      <c r="D191" s="165"/>
      <c r="E191" s="204" t="s">
        <v>39</v>
      </c>
      <c r="F191" s="205"/>
      <c r="G191" s="208">
        <v>6</v>
      </c>
      <c r="H191" s="209"/>
      <c r="I191" s="26" t="s">
        <v>338</v>
      </c>
      <c r="J191" s="124"/>
      <c r="K191" s="125"/>
      <c r="L191" s="124"/>
      <c r="M191" s="125"/>
      <c r="N191" s="129"/>
      <c r="O191" s="124"/>
      <c r="P191" s="125"/>
      <c r="Q191" s="124"/>
      <c r="R191" s="127"/>
      <c r="S191" s="127"/>
      <c r="T191" s="125"/>
      <c r="U191" s="129"/>
      <c r="V191" s="164"/>
      <c r="W191" s="165"/>
    </row>
    <row r="192" spans="1:23" x14ac:dyDescent="0.3">
      <c r="A192" s="264"/>
      <c r="B192" s="120"/>
      <c r="C192" s="201"/>
      <c r="D192" s="202"/>
      <c r="E192" s="203"/>
      <c r="F192" s="206"/>
      <c r="G192" s="64"/>
      <c r="H192" s="210"/>
      <c r="I192" s="26" t="s">
        <v>349</v>
      </c>
      <c r="J192" s="123"/>
      <c r="K192" s="161"/>
      <c r="L192" s="123"/>
      <c r="M192" s="161"/>
      <c r="N192" s="163"/>
      <c r="O192" s="123"/>
      <c r="P192" s="161"/>
      <c r="Q192" s="123"/>
      <c r="R192" s="162"/>
      <c r="S192" s="162"/>
      <c r="T192" s="161"/>
      <c r="U192" s="163"/>
      <c r="V192" s="120"/>
      <c r="W192" s="202"/>
    </row>
    <row r="193" spans="1:23" ht="60.6" thickBot="1" x14ac:dyDescent="0.35">
      <c r="A193" s="260"/>
      <c r="B193" s="44"/>
      <c r="C193" s="188"/>
      <c r="D193" s="166"/>
      <c r="E193" s="172"/>
      <c r="F193" s="207"/>
      <c r="G193" s="150"/>
      <c r="H193" s="211"/>
      <c r="I193" s="24" t="s">
        <v>350</v>
      </c>
      <c r="J193" s="102"/>
      <c r="K193" s="126"/>
      <c r="L193" s="102"/>
      <c r="M193" s="126"/>
      <c r="N193" s="130"/>
      <c r="O193" s="102"/>
      <c r="P193" s="126"/>
      <c r="Q193" s="102"/>
      <c r="R193" s="128"/>
      <c r="S193" s="128"/>
      <c r="T193" s="126"/>
      <c r="U193" s="130"/>
      <c r="V193" s="44"/>
      <c r="W193" s="166"/>
    </row>
    <row r="194" spans="1:23" ht="15" thickBot="1" x14ac:dyDescent="0.35">
      <c r="A194" s="257" t="s">
        <v>351</v>
      </c>
      <c r="B194" s="45" t="s">
        <v>352</v>
      </c>
      <c r="C194" s="46"/>
      <c r="D194" s="47"/>
      <c r="E194" s="173" t="s">
        <v>51</v>
      </c>
      <c r="F194" s="174"/>
      <c r="G194" s="151">
        <v>390</v>
      </c>
      <c r="H194" s="152"/>
      <c r="I194" s="23"/>
      <c r="J194" s="103"/>
      <c r="K194" s="104"/>
      <c r="L194" s="103"/>
      <c r="M194" s="104"/>
      <c r="N194" s="16"/>
      <c r="O194" s="103"/>
      <c r="P194" s="104"/>
      <c r="Q194" s="103"/>
      <c r="R194" s="141"/>
      <c r="S194" s="141"/>
      <c r="T194" s="104"/>
      <c r="U194" s="16"/>
      <c r="V194" s="45"/>
      <c r="W194" s="47"/>
    </row>
    <row r="195" spans="1:23" ht="24.6" thickBot="1" x14ac:dyDescent="0.35">
      <c r="A195" s="257" t="s">
        <v>353</v>
      </c>
      <c r="B195" s="45" t="s">
        <v>354</v>
      </c>
      <c r="C195" s="46"/>
      <c r="D195" s="47"/>
      <c r="E195" s="173" t="s">
        <v>355</v>
      </c>
      <c r="F195" s="174"/>
      <c r="G195" s="151">
        <v>50</v>
      </c>
      <c r="H195" s="152"/>
      <c r="I195" s="23" t="s">
        <v>356</v>
      </c>
      <c r="J195" s="103"/>
      <c r="K195" s="104"/>
      <c r="L195" s="103"/>
      <c r="M195" s="104"/>
      <c r="N195" s="16"/>
      <c r="O195" s="103"/>
      <c r="P195" s="104"/>
      <c r="Q195" s="103"/>
      <c r="R195" s="141"/>
      <c r="S195" s="141"/>
      <c r="T195" s="104"/>
      <c r="U195" s="16"/>
      <c r="V195" s="45"/>
      <c r="W195" s="47"/>
    </row>
    <row r="196" spans="1:23" ht="15" thickBot="1" x14ac:dyDescent="0.35">
      <c r="A196" s="257"/>
      <c r="B196" s="45"/>
      <c r="C196" s="46"/>
      <c r="D196" s="46"/>
      <c r="E196" s="46"/>
      <c r="F196" s="46"/>
      <c r="G196" s="46"/>
      <c r="H196" s="46"/>
      <c r="I196" s="46"/>
      <c r="J196" s="46"/>
      <c r="K196" s="46"/>
      <c r="L196" s="46"/>
      <c r="M196" s="46"/>
      <c r="N196" s="46"/>
      <c r="O196" s="46"/>
      <c r="P196" s="46"/>
      <c r="Q196" s="46"/>
      <c r="R196" s="46"/>
      <c r="S196" s="46"/>
      <c r="T196" s="46"/>
      <c r="U196" s="46"/>
      <c r="V196" s="46"/>
      <c r="W196" s="47"/>
    </row>
    <row r="197" spans="1:23" x14ac:dyDescent="0.3">
      <c r="A197" s="252"/>
      <c r="B197" s="68"/>
      <c r="C197" s="72"/>
      <c r="D197" s="69"/>
      <c r="E197" s="194"/>
      <c r="F197" s="195"/>
      <c r="G197" s="49"/>
      <c r="H197" s="51"/>
      <c r="I197" s="25"/>
      <c r="J197" s="124"/>
      <c r="K197" s="125"/>
      <c r="L197" s="124"/>
      <c r="M197" s="125"/>
      <c r="N197" s="129"/>
      <c r="O197" s="124"/>
      <c r="P197" s="125"/>
      <c r="Q197" s="124"/>
      <c r="R197" s="127"/>
      <c r="S197" s="127"/>
      <c r="T197" s="125"/>
      <c r="U197" s="129"/>
      <c r="V197" s="164"/>
      <c r="W197" s="165"/>
    </row>
    <row r="198" spans="1:23" x14ac:dyDescent="0.3">
      <c r="A198" s="258"/>
      <c r="B198" s="67"/>
      <c r="C198" s="92"/>
      <c r="D198" s="91"/>
      <c r="E198" s="193"/>
      <c r="F198" s="196"/>
      <c r="G198" s="48"/>
      <c r="H198" s="86"/>
      <c r="I198" s="25"/>
      <c r="J198" s="123"/>
      <c r="K198" s="161"/>
      <c r="L198" s="123"/>
      <c r="M198" s="161"/>
      <c r="N198" s="163"/>
      <c r="O198" s="123"/>
      <c r="P198" s="161"/>
      <c r="Q198" s="123"/>
      <c r="R198" s="162"/>
      <c r="S198" s="162"/>
      <c r="T198" s="161"/>
      <c r="U198" s="163"/>
      <c r="V198" s="120"/>
      <c r="W198" s="202"/>
    </row>
    <row r="199" spans="1:23" ht="15" thickBot="1" x14ac:dyDescent="0.35">
      <c r="A199" s="253"/>
      <c r="B199" s="70"/>
      <c r="C199" s="73"/>
      <c r="D199" s="71"/>
      <c r="E199" s="153"/>
      <c r="F199" s="197"/>
      <c r="G199" s="52"/>
      <c r="H199" s="54"/>
      <c r="I199" s="23"/>
      <c r="J199" s="102"/>
      <c r="K199" s="126"/>
      <c r="L199" s="102"/>
      <c r="M199" s="126"/>
      <c r="N199" s="130"/>
      <c r="O199" s="102"/>
      <c r="P199" s="126"/>
      <c r="Q199" s="102"/>
      <c r="R199" s="128"/>
      <c r="S199" s="128"/>
      <c r="T199" s="126"/>
      <c r="U199" s="130"/>
      <c r="V199" s="44"/>
      <c r="W199" s="166"/>
    </row>
    <row r="200" spans="1:23" ht="15" thickBot="1" x14ac:dyDescent="0.35">
      <c r="A200" s="251"/>
      <c r="B200" s="81"/>
      <c r="C200" s="83"/>
      <c r="D200" s="82"/>
      <c r="E200" s="154"/>
      <c r="F200" s="155"/>
      <c r="G200" s="76"/>
      <c r="H200" s="78"/>
      <c r="I200" s="23"/>
      <c r="J200" s="103"/>
      <c r="K200" s="104"/>
      <c r="L200" s="103"/>
      <c r="M200" s="104"/>
      <c r="N200" s="16"/>
      <c r="O200" s="103"/>
      <c r="P200" s="104"/>
      <c r="Q200" s="103"/>
      <c r="R200" s="141"/>
      <c r="S200" s="141"/>
      <c r="T200" s="104"/>
      <c r="U200" s="16"/>
      <c r="V200" s="45"/>
      <c r="W200" s="47"/>
    </row>
    <row r="201" spans="1:23" ht="15" thickBot="1" x14ac:dyDescent="0.35">
      <c r="A201" s="251"/>
      <c r="B201" s="81"/>
      <c r="C201" s="83"/>
      <c r="D201" s="82"/>
      <c r="E201" s="154"/>
      <c r="F201" s="155"/>
      <c r="G201" s="76"/>
      <c r="H201" s="78"/>
      <c r="I201" s="23"/>
      <c r="J201" s="103"/>
      <c r="K201" s="104"/>
      <c r="L201" s="103"/>
      <c r="M201" s="104"/>
      <c r="N201" s="16"/>
      <c r="O201" s="103"/>
      <c r="P201" s="104"/>
      <c r="Q201" s="103"/>
      <c r="R201" s="141"/>
      <c r="S201" s="141"/>
      <c r="T201" s="104"/>
      <c r="U201" s="16"/>
      <c r="V201" s="45"/>
      <c r="W201" s="47"/>
    </row>
  </sheetData>
  <mergeCells count="1205">
    <mergeCell ref="V200:W200"/>
    <mergeCell ref="B201:D201"/>
    <mergeCell ref="E201:F201"/>
    <mergeCell ref="G201:H201"/>
    <mergeCell ref="J201:K201"/>
    <mergeCell ref="L201:M201"/>
    <mergeCell ref="O201:P201"/>
    <mergeCell ref="Q201:T201"/>
    <mergeCell ref="V201:W201"/>
    <mergeCell ref="Q197:T199"/>
    <mergeCell ref="U197:U199"/>
    <mergeCell ref="V197:W199"/>
    <mergeCell ref="B200:D200"/>
    <mergeCell ref="E200:F200"/>
    <mergeCell ref="G200:H200"/>
    <mergeCell ref="J200:K200"/>
    <mergeCell ref="L200:M200"/>
    <mergeCell ref="O200:P200"/>
    <mergeCell ref="Q200:T200"/>
    <mergeCell ref="V195:W195"/>
    <mergeCell ref="B196:W196"/>
    <mergeCell ref="A197:A199"/>
    <mergeCell ref="B197:D199"/>
    <mergeCell ref="E197:F199"/>
    <mergeCell ref="G197:H199"/>
    <mergeCell ref="J197:K199"/>
    <mergeCell ref="L197:M199"/>
    <mergeCell ref="N197:N199"/>
    <mergeCell ref="O197:P199"/>
    <mergeCell ref="O194:P194"/>
    <mergeCell ref="Q194:T194"/>
    <mergeCell ref="V194:W194"/>
    <mergeCell ref="B195:D195"/>
    <mergeCell ref="E195:F195"/>
    <mergeCell ref="G195:H195"/>
    <mergeCell ref="J195:K195"/>
    <mergeCell ref="L195:M195"/>
    <mergeCell ref="O195:P195"/>
    <mergeCell ref="Q195:T195"/>
    <mergeCell ref="N191:N193"/>
    <mergeCell ref="O191:P193"/>
    <mergeCell ref="Q191:T193"/>
    <mergeCell ref="U191:U193"/>
    <mergeCell ref="V191:W193"/>
    <mergeCell ref="B194:D194"/>
    <mergeCell ref="E194:F194"/>
    <mergeCell ref="G194:H194"/>
    <mergeCell ref="J194:K194"/>
    <mergeCell ref="L194:M194"/>
    <mergeCell ref="A191:A193"/>
    <mergeCell ref="B191:D193"/>
    <mergeCell ref="E191:F193"/>
    <mergeCell ref="G191:H193"/>
    <mergeCell ref="J191:K193"/>
    <mergeCell ref="L191:M193"/>
    <mergeCell ref="T188:U188"/>
    <mergeCell ref="V188:W188"/>
    <mergeCell ref="A189:U189"/>
    <mergeCell ref="V189:W189"/>
    <mergeCell ref="A190:U190"/>
    <mergeCell ref="V190:W190"/>
    <mergeCell ref="Q187:S187"/>
    <mergeCell ref="T187:U187"/>
    <mergeCell ref="V187:W187"/>
    <mergeCell ref="B188:D188"/>
    <mergeCell ref="E188:F188"/>
    <mergeCell ref="G188:H188"/>
    <mergeCell ref="K188:L188"/>
    <mergeCell ref="M188:N188"/>
    <mergeCell ref="O188:P188"/>
    <mergeCell ref="Q188:S188"/>
    <mergeCell ref="B187:D187"/>
    <mergeCell ref="E187:F187"/>
    <mergeCell ref="G187:H187"/>
    <mergeCell ref="K187:L187"/>
    <mergeCell ref="M187:N187"/>
    <mergeCell ref="O187:P187"/>
    <mergeCell ref="K183:L186"/>
    <mergeCell ref="M183:N186"/>
    <mergeCell ref="O183:P186"/>
    <mergeCell ref="Q183:S186"/>
    <mergeCell ref="T183:U186"/>
    <mergeCell ref="V183:W186"/>
    <mergeCell ref="T180:U180"/>
    <mergeCell ref="V180:W180"/>
    <mergeCell ref="A181:U181"/>
    <mergeCell ref="V181:W181"/>
    <mergeCell ref="B182:W182"/>
    <mergeCell ref="A183:A186"/>
    <mergeCell ref="B183:D186"/>
    <mergeCell ref="E183:F186"/>
    <mergeCell ref="G183:H186"/>
    <mergeCell ref="J183:J186"/>
    <mergeCell ref="Q179:S179"/>
    <mergeCell ref="T179:U179"/>
    <mergeCell ref="V179:W179"/>
    <mergeCell ref="B180:D180"/>
    <mergeCell ref="E180:F180"/>
    <mergeCell ref="G180:H180"/>
    <mergeCell ref="K180:L180"/>
    <mergeCell ref="M180:N180"/>
    <mergeCell ref="O180:P180"/>
    <mergeCell ref="Q180:S180"/>
    <mergeCell ref="O178:P178"/>
    <mergeCell ref="Q178:S178"/>
    <mergeCell ref="T178:U178"/>
    <mergeCell ref="V178:W178"/>
    <mergeCell ref="B179:D179"/>
    <mergeCell ref="E179:F179"/>
    <mergeCell ref="G179:H179"/>
    <mergeCell ref="K179:L179"/>
    <mergeCell ref="M179:N179"/>
    <mergeCell ref="O179:P179"/>
    <mergeCell ref="M173:N177"/>
    <mergeCell ref="O173:P177"/>
    <mergeCell ref="V173:W177"/>
    <mergeCell ref="B178:D178"/>
    <mergeCell ref="E178:F178"/>
    <mergeCell ref="G178:H178"/>
    <mergeCell ref="K178:L178"/>
    <mergeCell ref="M178:N178"/>
    <mergeCell ref="Q171:S171"/>
    <mergeCell ref="T171:U171"/>
    <mergeCell ref="V171:W171"/>
    <mergeCell ref="B172:W172"/>
    <mergeCell ref="A173:A177"/>
    <mergeCell ref="B173:D177"/>
    <mergeCell ref="E173:F177"/>
    <mergeCell ref="G173:H177"/>
    <mergeCell ref="J173:J177"/>
    <mergeCell ref="K173:L177"/>
    <mergeCell ref="P169:Q169"/>
    <mergeCell ref="S169:U169"/>
    <mergeCell ref="V169:W169"/>
    <mergeCell ref="B170:W170"/>
    <mergeCell ref="B171:D171"/>
    <mergeCell ref="E171:F171"/>
    <mergeCell ref="G171:H171"/>
    <mergeCell ref="K171:L171"/>
    <mergeCell ref="M171:N171"/>
    <mergeCell ref="O171:P171"/>
    <mergeCell ref="M167:O168"/>
    <mergeCell ref="P167:Q168"/>
    <mergeCell ref="R167:R168"/>
    <mergeCell ref="S167:U168"/>
    <mergeCell ref="V167:W168"/>
    <mergeCell ref="B169:D169"/>
    <mergeCell ref="E169:F169"/>
    <mergeCell ref="H169:I169"/>
    <mergeCell ref="K169:L169"/>
    <mergeCell ref="M169:O169"/>
    <mergeCell ref="A166:U166"/>
    <mergeCell ref="V166:W166"/>
    <mergeCell ref="A167:A168"/>
    <mergeCell ref="B167:D168"/>
    <mergeCell ref="E167:F168"/>
    <mergeCell ref="G167:G168"/>
    <mergeCell ref="H167:I167"/>
    <mergeCell ref="H168:I168"/>
    <mergeCell ref="J167:J168"/>
    <mergeCell ref="K167:L168"/>
    <mergeCell ref="S164:U164"/>
    <mergeCell ref="V164:W164"/>
    <mergeCell ref="B165:D165"/>
    <mergeCell ref="E165:F165"/>
    <mergeCell ref="H165:I165"/>
    <mergeCell ref="K165:L165"/>
    <mergeCell ref="M165:O165"/>
    <mergeCell ref="P165:Q165"/>
    <mergeCell ref="S165:U165"/>
    <mergeCell ref="V165:W165"/>
    <mergeCell ref="B164:D164"/>
    <mergeCell ref="E164:F164"/>
    <mergeCell ref="H164:I164"/>
    <mergeCell ref="K164:L164"/>
    <mergeCell ref="M164:O164"/>
    <mergeCell ref="P164:Q164"/>
    <mergeCell ref="V162:W162"/>
    <mergeCell ref="B163:D163"/>
    <mergeCell ref="E163:F163"/>
    <mergeCell ref="H163:I163"/>
    <mergeCell ref="K163:L163"/>
    <mergeCell ref="M163:O163"/>
    <mergeCell ref="P163:Q163"/>
    <mergeCell ref="S163:U163"/>
    <mergeCell ref="V163:W163"/>
    <mergeCell ref="S160:U160"/>
    <mergeCell ref="V160:W160"/>
    <mergeCell ref="B161:W161"/>
    <mergeCell ref="B162:D162"/>
    <mergeCell ref="E162:F162"/>
    <mergeCell ref="H162:I162"/>
    <mergeCell ref="K162:L162"/>
    <mergeCell ref="M162:O162"/>
    <mergeCell ref="P162:Q162"/>
    <mergeCell ref="S162:U162"/>
    <mergeCell ref="B160:D160"/>
    <mergeCell ref="E160:F160"/>
    <mergeCell ref="H160:I160"/>
    <mergeCell ref="K160:L160"/>
    <mergeCell ref="M160:O160"/>
    <mergeCell ref="P160:Q160"/>
    <mergeCell ref="S158:U158"/>
    <mergeCell ref="V158:W158"/>
    <mergeCell ref="B159:D159"/>
    <mergeCell ref="E159:F159"/>
    <mergeCell ref="H159:I159"/>
    <mergeCell ref="K159:L159"/>
    <mergeCell ref="M159:O159"/>
    <mergeCell ref="P159:Q159"/>
    <mergeCell ref="S159:U159"/>
    <mergeCell ref="V159:W159"/>
    <mergeCell ref="B158:D158"/>
    <mergeCell ref="E158:F158"/>
    <mergeCell ref="H158:I158"/>
    <mergeCell ref="K158:L158"/>
    <mergeCell ref="M158:O158"/>
    <mergeCell ref="P158:Q158"/>
    <mergeCell ref="S156:U156"/>
    <mergeCell ref="V156:W156"/>
    <mergeCell ref="B157:D157"/>
    <mergeCell ref="E157:F157"/>
    <mergeCell ref="H157:I157"/>
    <mergeCell ref="K157:L157"/>
    <mergeCell ref="M157:O157"/>
    <mergeCell ref="P157:Q157"/>
    <mergeCell ref="S157:U157"/>
    <mergeCell ref="V157:W157"/>
    <mergeCell ref="S154:U154"/>
    <mergeCell ref="V154:W154"/>
    <mergeCell ref="A155:U155"/>
    <mergeCell ref="V155:W155"/>
    <mergeCell ref="B156:D156"/>
    <mergeCell ref="E156:F156"/>
    <mergeCell ref="H156:I156"/>
    <mergeCell ref="K156:L156"/>
    <mergeCell ref="M156:O156"/>
    <mergeCell ref="P156:Q156"/>
    <mergeCell ref="B154:D154"/>
    <mergeCell ref="E154:F154"/>
    <mergeCell ref="H154:I154"/>
    <mergeCell ref="K154:L154"/>
    <mergeCell ref="M154:O154"/>
    <mergeCell ref="P154:Q154"/>
    <mergeCell ref="S152:U152"/>
    <mergeCell ref="V152:W152"/>
    <mergeCell ref="B153:D153"/>
    <mergeCell ref="E153:F153"/>
    <mergeCell ref="H153:I153"/>
    <mergeCell ref="K153:L153"/>
    <mergeCell ref="M153:O153"/>
    <mergeCell ref="P153:Q153"/>
    <mergeCell ref="S153:U153"/>
    <mergeCell ref="V153:W153"/>
    <mergeCell ref="B152:D152"/>
    <mergeCell ref="E152:F152"/>
    <mergeCell ref="H152:I152"/>
    <mergeCell ref="K152:L152"/>
    <mergeCell ref="M152:O152"/>
    <mergeCell ref="P152:Q152"/>
    <mergeCell ref="S150:U150"/>
    <mergeCell ref="V150:W150"/>
    <mergeCell ref="B151:G151"/>
    <mergeCell ref="H151:I151"/>
    <mergeCell ref="K151:L151"/>
    <mergeCell ref="M151:O151"/>
    <mergeCell ref="P151:Q151"/>
    <mergeCell ref="S151:U151"/>
    <mergeCell ref="V151:W151"/>
    <mergeCell ref="B150:D150"/>
    <mergeCell ref="E150:F150"/>
    <mergeCell ref="H150:I150"/>
    <mergeCell ref="K150:L150"/>
    <mergeCell ref="M150:O150"/>
    <mergeCell ref="P150:Q150"/>
    <mergeCell ref="K148:L149"/>
    <mergeCell ref="M148:O149"/>
    <mergeCell ref="P148:Q149"/>
    <mergeCell ref="R148:R149"/>
    <mergeCell ref="S148:U149"/>
    <mergeCell ref="V148:W149"/>
    <mergeCell ref="A148:A149"/>
    <mergeCell ref="B148:D149"/>
    <mergeCell ref="E148:F148"/>
    <mergeCell ref="E149:F149"/>
    <mergeCell ref="H148:I149"/>
    <mergeCell ref="J148:J149"/>
    <mergeCell ref="K146:L147"/>
    <mergeCell ref="M146:O147"/>
    <mergeCell ref="P146:Q147"/>
    <mergeCell ref="R146:R147"/>
    <mergeCell ref="S146:U147"/>
    <mergeCell ref="V146:W147"/>
    <mergeCell ref="A146:A147"/>
    <mergeCell ref="B146:D147"/>
    <mergeCell ref="E146:F147"/>
    <mergeCell ref="G146:G147"/>
    <mergeCell ref="H146:I147"/>
    <mergeCell ref="J146:J147"/>
    <mergeCell ref="A144:U144"/>
    <mergeCell ref="V144:W144"/>
    <mergeCell ref="B145:D145"/>
    <mergeCell ref="E145:F145"/>
    <mergeCell ref="H145:I145"/>
    <mergeCell ref="K145:L145"/>
    <mergeCell ref="M145:O145"/>
    <mergeCell ref="P145:Q145"/>
    <mergeCell ref="S145:U145"/>
    <mergeCell ref="V145:W145"/>
    <mergeCell ref="S142:U142"/>
    <mergeCell ref="V142:W142"/>
    <mergeCell ref="B143:D143"/>
    <mergeCell ref="E143:F143"/>
    <mergeCell ref="H143:I143"/>
    <mergeCell ref="K143:L143"/>
    <mergeCell ref="M143:O143"/>
    <mergeCell ref="P143:Q143"/>
    <mergeCell ref="S143:U143"/>
    <mergeCell ref="V143:W143"/>
    <mergeCell ref="B142:D142"/>
    <mergeCell ref="E142:F142"/>
    <mergeCell ref="H142:I142"/>
    <mergeCell ref="K142:L142"/>
    <mergeCell ref="M142:O142"/>
    <mergeCell ref="P142:Q142"/>
    <mergeCell ref="V140:W140"/>
    <mergeCell ref="B141:D141"/>
    <mergeCell ref="E141:F141"/>
    <mergeCell ref="H141:I141"/>
    <mergeCell ref="K141:L141"/>
    <mergeCell ref="M141:O141"/>
    <mergeCell ref="P141:Q141"/>
    <mergeCell ref="S141:U141"/>
    <mergeCell ref="V141:W141"/>
    <mergeCell ref="B139:R139"/>
    <mergeCell ref="S139:U139"/>
    <mergeCell ref="V139:W139"/>
    <mergeCell ref="B140:D140"/>
    <mergeCell ref="E140:F140"/>
    <mergeCell ref="H140:I140"/>
    <mergeCell ref="K140:L140"/>
    <mergeCell ref="M140:O140"/>
    <mergeCell ref="P140:Q140"/>
    <mergeCell ref="S140:U140"/>
    <mergeCell ref="A137:U137"/>
    <mergeCell ref="V137:W137"/>
    <mergeCell ref="B138:D138"/>
    <mergeCell ref="E138:F138"/>
    <mergeCell ref="H138:I138"/>
    <mergeCell ref="K138:L138"/>
    <mergeCell ref="M138:O138"/>
    <mergeCell ref="P138:Q138"/>
    <mergeCell ref="S138:U138"/>
    <mergeCell ref="V138:W138"/>
    <mergeCell ref="S135:U135"/>
    <mergeCell ref="V135:W135"/>
    <mergeCell ref="B136:D136"/>
    <mergeCell ref="E136:F136"/>
    <mergeCell ref="H136:I136"/>
    <mergeCell ref="M136:O136"/>
    <mergeCell ref="P136:Q136"/>
    <mergeCell ref="S136:U136"/>
    <mergeCell ref="V136:W136"/>
    <mergeCell ref="B135:D135"/>
    <mergeCell ref="E135:F135"/>
    <mergeCell ref="H135:I135"/>
    <mergeCell ref="M135:O135"/>
    <mergeCell ref="P135:Q135"/>
    <mergeCell ref="K133:L134"/>
    <mergeCell ref="M133:O134"/>
    <mergeCell ref="P133:Q134"/>
    <mergeCell ref="R133:R134"/>
    <mergeCell ref="S133:U134"/>
    <mergeCell ref="V133:W134"/>
    <mergeCell ref="A133:A134"/>
    <mergeCell ref="B133:D134"/>
    <mergeCell ref="E133:F134"/>
    <mergeCell ref="G133:G134"/>
    <mergeCell ref="H133:I134"/>
    <mergeCell ref="J133:J134"/>
    <mergeCell ref="S131:U131"/>
    <mergeCell ref="V131:W131"/>
    <mergeCell ref="B132:D132"/>
    <mergeCell ref="E132:F132"/>
    <mergeCell ref="H132:I132"/>
    <mergeCell ref="K132:L132"/>
    <mergeCell ref="M132:O132"/>
    <mergeCell ref="P132:Q132"/>
    <mergeCell ref="S132:U132"/>
    <mergeCell ref="V132:W132"/>
    <mergeCell ref="B131:D131"/>
    <mergeCell ref="E131:F131"/>
    <mergeCell ref="H131:I131"/>
    <mergeCell ref="K131:L131"/>
    <mergeCell ref="M131:O131"/>
    <mergeCell ref="P131:Q131"/>
    <mergeCell ref="K129:L130"/>
    <mergeCell ref="M129:O130"/>
    <mergeCell ref="P129:Q130"/>
    <mergeCell ref="R129:R130"/>
    <mergeCell ref="S129:U130"/>
    <mergeCell ref="V129:W130"/>
    <mergeCell ref="A129:A130"/>
    <mergeCell ref="B129:D130"/>
    <mergeCell ref="E129:F130"/>
    <mergeCell ref="G129:G130"/>
    <mergeCell ref="H129:I130"/>
    <mergeCell ref="J129:J130"/>
    <mergeCell ref="S127:U127"/>
    <mergeCell ref="V127:W127"/>
    <mergeCell ref="B128:D128"/>
    <mergeCell ref="E128:F128"/>
    <mergeCell ref="H128:I128"/>
    <mergeCell ref="K128:L128"/>
    <mergeCell ref="M128:O128"/>
    <mergeCell ref="P128:Q128"/>
    <mergeCell ref="S128:U128"/>
    <mergeCell ref="V128:W128"/>
    <mergeCell ref="B127:D127"/>
    <mergeCell ref="E127:F127"/>
    <mergeCell ref="H127:I127"/>
    <mergeCell ref="K127:L127"/>
    <mergeCell ref="M127:O127"/>
    <mergeCell ref="P127:Q127"/>
    <mergeCell ref="S125:U125"/>
    <mergeCell ref="V125:W125"/>
    <mergeCell ref="B126:G126"/>
    <mergeCell ref="H126:I126"/>
    <mergeCell ref="K126:L126"/>
    <mergeCell ref="M126:O126"/>
    <mergeCell ref="P126:Q126"/>
    <mergeCell ref="S126:U126"/>
    <mergeCell ref="V126:W126"/>
    <mergeCell ref="P124:Q124"/>
    <mergeCell ref="S124:U124"/>
    <mergeCell ref="V124:W124"/>
    <mergeCell ref="B125:C125"/>
    <mergeCell ref="D125:E125"/>
    <mergeCell ref="F125:G125"/>
    <mergeCell ref="H125:I125"/>
    <mergeCell ref="K125:L125"/>
    <mergeCell ref="M125:O125"/>
    <mergeCell ref="P125:Q125"/>
    <mergeCell ref="B124:C124"/>
    <mergeCell ref="D124:E124"/>
    <mergeCell ref="F124:G124"/>
    <mergeCell ref="H124:I124"/>
    <mergeCell ref="K124:L124"/>
    <mergeCell ref="M124:O124"/>
    <mergeCell ref="V122:W122"/>
    <mergeCell ref="B123:C123"/>
    <mergeCell ref="D123:E123"/>
    <mergeCell ref="F123:G123"/>
    <mergeCell ref="H123:I123"/>
    <mergeCell ref="K123:L123"/>
    <mergeCell ref="M123:O123"/>
    <mergeCell ref="P123:Q123"/>
    <mergeCell ref="S123:U123"/>
    <mergeCell ref="V123:W123"/>
    <mergeCell ref="S121:U121"/>
    <mergeCell ref="V121:W121"/>
    <mergeCell ref="B122:C122"/>
    <mergeCell ref="D122:E122"/>
    <mergeCell ref="F122:G122"/>
    <mergeCell ref="H122:I122"/>
    <mergeCell ref="K122:L122"/>
    <mergeCell ref="M122:O122"/>
    <mergeCell ref="P122:Q122"/>
    <mergeCell ref="S122:U122"/>
    <mergeCell ref="V119:W119"/>
    <mergeCell ref="A120:U120"/>
    <mergeCell ref="V120:W120"/>
    <mergeCell ref="B121:C121"/>
    <mergeCell ref="D121:E121"/>
    <mergeCell ref="F121:G121"/>
    <mergeCell ref="H121:I121"/>
    <mergeCell ref="K121:L121"/>
    <mergeCell ref="M121:O121"/>
    <mergeCell ref="P121:Q121"/>
    <mergeCell ref="S118:U118"/>
    <mergeCell ref="V118:W118"/>
    <mergeCell ref="B119:C119"/>
    <mergeCell ref="D119:E119"/>
    <mergeCell ref="F119:G119"/>
    <mergeCell ref="H119:I119"/>
    <mergeCell ref="K119:L119"/>
    <mergeCell ref="M119:O119"/>
    <mergeCell ref="P119:Q119"/>
    <mergeCell ref="S119:U119"/>
    <mergeCell ref="P117:Q117"/>
    <mergeCell ref="S117:U117"/>
    <mergeCell ref="V117:W117"/>
    <mergeCell ref="B118:C118"/>
    <mergeCell ref="D118:E118"/>
    <mergeCell ref="F118:G118"/>
    <mergeCell ref="H118:I118"/>
    <mergeCell ref="K118:L118"/>
    <mergeCell ref="M118:O118"/>
    <mergeCell ref="P118:Q118"/>
    <mergeCell ref="B117:C117"/>
    <mergeCell ref="D117:E117"/>
    <mergeCell ref="F117:G117"/>
    <mergeCell ref="H117:I117"/>
    <mergeCell ref="K117:L117"/>
    <mergeCell ref="M117:O117"/>
    <mergeCell ref="V115:W115"/>
    <mergeCell ref="B116:C116"/>
    <mergeCell ref="D116:E116"/>
    <mergeCell ref="F116:G116"/>
    <mergeCell ref="H116:I116"/>
    <mergeCell ref="K116:L116"/>
    <mergeCell ref="M116:O116"/>
    <mergeCell ref="P116:Q116"/>
    <mergeCell ref="S116:U116"/>
    <mergeCell ref="V116:W116"/>
    <mergeCell ref="S114:U114"/>
    <mergeCell ref="V114:W114"/>
    <mergeCell ref="B115:C115"/>
    <mergeCell ref="D115:E115"/>
    <mergeCell ref="F115:G115"/>
    <mergeCell ref="H115:I115"/>
    <mergeCell ref="K115:L115"/>
    <mergeCell ref="M115:O115"/>
    <mergeCell ref="P115:Q115"/>
    <mergeCell ref="S115:U115"/>
    <mergeCell ref="P112:Q112"/>
    <mergeCell ref="S112:U112"/>
    <mergeCell ref="V112:W112"/>
    <mergeCell ref="A113:U113"/>
    <mergeCell ref="V113:W113"/>
    <mergeCell ref="B114:G114"/>
    <mergeCell ref="H114:I114"/>
    <mergeCell ref="K114:L114"/>
    <mergeCell ref="M114:O114"/>
    <mergeCell ref="P114:Q114"/>
    <mergeCell ref="B112:C112"/>
    <mergeCell ref="D112:E112"/>
    <mergeCell ref="F112:G112"/>
    <mergeCell ref="H112:I112"/>
    <mergeCell ref="K112:L112"/>
    <mergeCell ref="M112:O112"/>
    <mergeCell ref="V110:W110"/>
    <mergeCell ref="B111:C111"/>
    <mergeCell ref="D111:E111"/>
    <mergeCell ref="F111:G111"/>
    <mergeCell ref="H111:I111"/>
    <mergeCell ref="K111:L111"/>
    <mergeCell ref="M111:O111"/>
    <mergeCell ref="P111:Q111"/>
    <mergeCell ref="S111:U111"/>
    <mergeCell ref="V111:W111"/>
    <mergeCell ref="S109:U109"/>
    <mergeCell ref="V109:W109"/>
    <mergeCell ref="B110:C110"/>
    <mergeCell ref="D110:E110"/>
    <mergeCell ref="F110:G110"/>
    <mergeCell ref="H110:I110"/>
    <mergeCell ref="K110:L110"/>
    <mergeCell ref="M110:O110"/>
    <mergeCell ref="P110:Q110"/>
    <mergeCell ref="S110:U110"/>
    <mergeCell ref="P108:Q108"/>
    <mergeCell ref="S108:U108"/>
    <mergeCell ref="V108:W108"/>
    <mergeCell ref="B109:C109"/>
    <mergeCell ref="D109:E109"/>
    <mergeCell ref="F109:G109"/>
    <mergeCell ref="H109:I109"/>
    <mergeCell ref="K109:L109"/>
    <mergeCell ref="M109:O109"/>
    <mergeCell ref="P109:Q109"/>
    <mergeCell ref="B108:C108"/>
    <mergeCell ref="D108:E108"/>
    <mergeCell ref="F108:G108"/>
    <mergeCell ref="H108:I108"/>
    <mergeCell ref="K108:L108"/>
    <mergeCell ref="M108:O108"/>
    <mergeCell ref="V106:W106"/>
    <mergeCell ref="B107:C107"/>
    <mergeCell ref="D107:E107"/>
    <mergeCell ref="F107:G107"/>
    <mergeCell ref="H107:I107"/>
    <mergeCell ref="K107:L107"/>
    <mergeCell ref="M107:O107"/>
    <mergeCell ref="P107:Q107"/>
    <mergeCell ref="S107:U107"/>
    <mergeCell ref="V107:W107"/>
    <mergeCell ref="B106:G106"/>
    <mergeCell ref="H106:I106"/>
    <mergeCell ref="K106:L106"/>
    <mergeCell ref="M106:O106"/>
    <mergeCell ref="P106:Q106"/>
    <mergeCell ref="S106:U106"/>
    <mergeCell ref="V104:W104"/>
    <mergeCell ref="B105:C105"/>
    <mergeCell ref="D105:E105"/>
    <mergeCell ref="F105:G105"/>
    <mergeCell ref="H105:I105"/>
    <mergeCell ref="K105:L105"/>
    <mergeCell ref="M105:O105"/>
    <mergeCell ref="P105:Q105"/>
    <mergeCell ref="S105:U105"/>
    <mergeCell ref="V105:W105"/>
    <mergeCell ref="S103:U103"/>
    <mergeCell ref="V103:W103"/>
    <mergeCell ref="B104:C104"/>
    <mergeCell ref="D104:E104"/>
    <mergeCell ref="F104:G104"/>
    <mergeCell ref="H104:I104"/>
    <mergeCell ref="K104:L104"/>
    <mergeCell ref="M104:O104"/>
    <mergeCell ref="P104:Q104"/>
    <mergeCell ref="S104:U104"/>
    <mergeCell ref="P102:Q102"/>
    <mergeCell ref="S102:U102"/>
    <mergeCell ref="V102:W102"/>
    <mergeCell ref="B103:C103"/>
    <mergeCell ref="D103:E103"/>
    <mergeCell ref="F103:G103"/>
    <mergeCell ref="H103:I103"/>
    <mergeCell ref="K103:L103"/>
    <mergeCell ref="M103:O103"/>
    <mergeCell ref="P103:Q103"/>
    <mergeCell ref="P100:Q101"/>
    <mergeCell ref="R100:R101"/>
    <mergeCell ref="S100:U101"/>
    <mergeCell ref="V100:W101"/>
    <mergeCell ref="B102:C102"/>
    <mergeCell ref="D102:E102"/>
    <mergeCell ref="F102:G102"/>
    <mergeCell ref="H102:I102"/>
    <mergeCell ref="K102:L102"/>
    <mergeCell ref="M102:O102"/>
    <mergeCell ref="V98:W99"/>
    <mergeCell ref="A100:A101"/>
    <mergeCell ref="B100:C101"/>
    <mergeCell ref="D100:E100"/>
    <mergeCell ref="D101:E101"/>
    <mergeCell ref="F100:G101"/>
    <mergeCell ref="H100:I101"/>
    <mergeCell ref="J100:J101"/>
    <mergeCell ref="K100:L101"/>
    <mergeCell ref="M100:O101"/>
    <mergeCell ref="J98:J99"/>
    <mergeCell ref="K98:L99"/>
    <mergeCell ref="M98:O99"/>
    <mergeCell ref="P98:Q99"/>
    <mergeCell ref="R98:R99"/>
    <mergeCell ref="S98:U99"/>
    <mergeCell ref="S96:U96"/>
    <mergeCell ref="V96:W96"/>
    <mergeCell ref="A97:U97"/>
    <mergeCell ref="V97:W97"/>
    <mergeCell ref="A98:A99"/>
    <mergeCell ref="B98:C99"/>
    <mergeCell ref="D98:E98"/>
    <mergeCell ref="D99:E99"/>
    <mergeCell ref="F98:G99"/>
    <mergeCell ref="H98:I99"/>
    <mergeCell ref="R92:R95"/>
    <mergeCell ref="S92:U95"/>
    <mergeCell ref="V92:W95"/>
    <mergeCell ref="B96:C96"/>
    <mergeCell ref="D96:E96"/>
    <mergeCell ref="F96:G96"/>
    <mergeCell ref="H96:I96"/>
    <mergeCell ref="K96:L96"/>
    <mergeCell ref="M96:O96"/>
    <mergeCell ref="P96:Q96"/>
    <mergeCell ref="V91:W91"/>
    <mergeCell ref="A92:A95"/>
    <mergeCell ref="B92:C95"/>
    <mergeCell ref="D92:E95"/>
    <mergeCell ref="F92:G95"/>
    <mergeCell ref="H92:I95"/>
    <mergeCell ref="J92:J95"/>
    <mergeCell ref="K92:L95"/>
    <mergeCell ref="M92:O95"/>
    <mergeCell ref="P92:Q95"/>
    <mergeCell ref="S90:U90"/>
    <mergeCell ref="V90:W90"/>
    <mergeCell ref="B91:C91"/>
    <mergeCell ref="D91:E91"/>
    <mergeCell ref="F91:G91"/>
    <mergeCell ref="H91:I91"/>
    <mergeCell ref="K91:L91"/>
    <mergeCell ref="M91:O91"/>
    <mergeCell ref="P91:Q91"/>
    <mergeCell ref="S91:U91"/>
    <mergeCell ref="P89:Q89"/>
    <mergeCell ref="S89:U89"/>
    <mergeCell ref="V89:W89"/>
    <mergeCell ref="B90:C90"/>
    <mergeCell ref="D90:E90"/>
    <mergeCell ref="F90:G90"/>
    <mergeCell ref="H90:I90"/>
    <mergeCell ref="K90:L90"/>
    <mergeCell ref="M90:O90"/>
    <mergeCell ref="P90:Q90"/>
    <mergeCell ref="B89:C89"/>
    <mergeCell ref="D89:E89"/>
    <mergeCell ref="F89:G89"/>
    <mergeCell ref="H89:I89"/>
    <mergeCell ref="K89:L89"/>
    <mergeCell ref="M89:O89"/>
    <mergeCell ref="V87:W87"/>
    <mergeCell ref="B88:C88"/>
    <mergeCell ref="D88:E88"/>
    <mergeCell ref="F88:G88"/>
    <mergeCell ref="H88:I88"/>
    <mergeCell ref="K88:L88"/>
    <mergeCell ref="M88:O88"/>
    <mergeCell ref="P88:Q88"/>
    <mergeCell ref="S88:U88"/>
    <mergeCell ref="V88:W88"/>
    <mergeCell ref="S86:U86"/>
    <mergeCell ref="V86:W86"/>
    <mergeCell ref="B87:C87"/>
    <mergeCell ref="D87:E87"/>
    <mergeCell ref="F87:G87"/>
    <mergeCell ref="H87:I87"/>
    <mergeCell ref="K87:L87"/>
    <mergeCell ref="M87:O87"/>
    <mergeCell ref="P87:Q87"/>
    <mergeCell ref="S87:U87"/>
    <mergeCell ref="P85:Q85"/>
    <mergeCell ref="S85:U85"/>
    <mergeCell ref="V85:W85"/>
    <mergeCell ref="B86:C86"/>
    <mergeCell ref="D86:E86"/>
    <mergeCell ref="F86:G86"/>
    <mergeCell ref="H86:I86"/>
    <mergeCell ref="K86:L86"/>
    <mergeCell ref="M86:O86"/>
    <mergeCell ref="P86:Q86"/>
    <mergeCell ref="S81:U83"/>
    <mergeCell ref="V81:W83"/>
    <mergeCell ref="A84:U84"/>
    <mergeCell ref="V84:W84"/>
    <mergeCell ref="B85:C85"/>
    <mergeCell ref="D85:E85"/>
    <mergeCell ref="F85:G85"/>
    <mergeCell ref="H85:I85"/>
    <mergeCell ref="K85:L85"/>
    <mergeCell ref="M85:O85"/>
    <mergeCell ref="H81:I83"/>
    <mergeCell ref="J81:J83"/>
    <mergeCell ref="K81:L83"/>
    <mergeCell ref="M81:O83"/>
    <mergeCell ref="P81:Q83"/>
    <mergeCell ref="R81:R83"/>
    <mergeCell ref="A81:A83"/>
    <mergeCell ref="B81:B83"/>
    <mergeCell ref="C81:E83"/>
    <mergeCell ref="F81:G81"/>
    <mergeCell ref="F82:G82"/>
    <mergeCell ref="F83:G83"/>
    <mergeCell ref="S79:U79"/>
    <mergeCell ref="V79:W79"/>
    <mergeCell ref="C80:E80"/>
    <mergeCell ref="F80:G80"/>
    <mergeCell ref="H80:I80"/>
    <mergeCell ref="K80:L80"/>
    <mergeCell ref="M80:O80"/>
    <mergeCell ref="P80:Q80"/>
    <mergeCell ref="S80:U80"/>
    <mergeCell ref="V80:W80"/>
    <mergeCell ref="C79:E79"/>
    <mergeCell ref="F79:G79"/>
    <mergeCell ref="H79:I79"/>
    <mergeCell ref="K79:L79"/>
    <mergeCell ref="M79:O79"/>
    <mergeCell ref="P79:Q79"/>
    <mergeCell ref="S77:U77"/>
    <mergeCell ref="V77:W77"/>
    <mergeCell ref="C78:E78"/>
    <mergeCell ref="F78:G78"/>
    <mergeCell ref="H78:I78"/>
    <mergeCell ref="K78:L78"/>
    <mergeCell ref="M78:O78"/>
    <mergeCell ref="P78:Q78"/>
    <mergeCell ref="S78:U78"/>
    <mergeCell ref="V78:W78"/>
    <mergeCell ref="C77:E77"/>
    <mergeCell ref="F77:G77"/>
    <mergeCell ref="H77:I77"/>
    <mergeCell ref="K77:L77"/>
    <mergeCell ref="M77:O77"/>
    <mergeCell ref="P77:Q77"/>
    <mergeCell ref="S75:U75"/>
    <mergeCell ref="V75:W75"/>
    <mergeCell ref="C76:E76"/>
    <mergeCell ref="F76:G76"/>
    <mergeCell ref="H76:I76"/>
    <mergeCell ref="K76:L76"/>
    <mergeCell ref="M76:O76"/>
    <mergeCell ref="P76:Q76"/>
    <mergeCell ref="S76:U76"/>
    <mergeCell ref="V76:W76"/>
    <mergeCell ref="P73:Q74"/>
    <mergeCell ref="R73:R74"/>
    <mergeCell ref="S73:U74"/>
    <mergeCell ref="V73:W74"/>
    <mergeCell ref="C75:E75"/>
    <mergeCell ref="F75:G75"/>
    <mergeCell ref="H75:I75"/>
    <mergeCell ref="K75:L75"/>
    <mergeCell ref="M75:O75"/>
    <mergeCell ref="P75:Q75"/>
    <mergeCell ref="R71:R72"/>
    <mergeCell ref="S71:U72"/>
    <mergeCell ref="V71:W72"/>
    <mergeCell ref="A73:A74"/>
    <mergeCell ref="C73:E74"/>
    <mergeCell ref="F73:G74"/>
    <mergeCell ref="H73:I74"/>
    <mergeCell ref="J73:J74"/>
    <mergeCell ref="K73:L74"/>
    <mergeCell ref="M73:O74"/>
    <mergeCell ref="S70:U70"/>
    <mergeCell ref="V70:W70"/>
    <mergeCell ref="A71:A72"/>
    <mergeCell ref="C71:E72"/>
    <mergeCell ref="F71:G72"/>
    <mergeCell ref="H71:I72"/>
    <mergeCell ref="J71:J72"/>
    <mergeCell ref="K71:L72"/>
    <mergeCell ref="M71:O72"/>
    <mergeCell ref="P71:Q72"/>
    <mergeCell ref="P68:Q69"/>
    <mergeCell ref="R68:R69"/>
    <mergeCell ref="S68:U69"/>
    <mergeCell ref="V68:W69"/>
    <mergeCell ref="C70:E70"/>
    <mergeCell ref="F70:G70"/>
    <mergeCell ref="H70:I70"/>
    <mergeCell ref="K70:L70"/>
    <mergeCell ref="M70:O70"/>
    <mergeCell ref="P70:Q70"/>
    <mergeCell ref="A66:U66"/>
    <mergeCell ref="V66:W66"/>
    <mergeCell ref="B67:W67"/>
    <mergeCell ref="A68:A69"/>
    <mergeCell ref="C68:E69"/>
    <mergeCell ref="F68:G69"/>
    <mergeCell ref="H68:I69"/>
    <mergeCell ref="J68:J69"/>
    <mergeCell ref="K68:L69"/>
    <mergeCell ref="M68:O69"/>
    <mergeCell ref="V63:W64"/>
    <mergeCell ref="C65:E65"/>
    <mergeCell ref="F65:G65"/>
    <mergeCell ref="H65:I65"/>
    <mergeCell ref="K65:L65"/>
    <mergeCell ref="M65:O65"/>
    <mergeCell ref="P65:Q65"/>
    <mergeCell ref="S65:U65"/>
    <mergeCell ref="V65:W65"/>
    <mergeCell ref="J63:J64"/>
    <mergeCell ref="K63:L64"/>
    <mergeCell ref="M63:O64"/>
    <mergeCell ref="P63:Q64"/>
    <mergeCell ref="R63:R64"/>
    <mergeCell ref="S63:U64"/>
    <mergeCell ref="A63:A64"/>
    <mergeCell ref="B63:B64"/>
    <mergeCell ref="C63:E64"/>
    <mergeCell ref="F63:G64"/>
    <mergeCell ref="H63:I63"/>
    <mergeCell ref="H64:I64"/>
    <mergeCell ref="S61:U61"/>
    <mergeCell ref="V61:W61"/>
    <mergeCell ref="C62:E62"/>
    <mergeCell ref="F62:G62"/>
    <mergeCell ref="H62:I62"/>
    <mergeCell ref="K62:L62"/>
    <mergeCell ref="M62:O62"/>
    <mergeCell ref="P62:Q62"/>
    <mergeCell ref="S62:U62"/>
    <mergeCell ref="V62:W62"/>
    <mergeCell ref="C61:E61"/>
    <mergeCell ref="F61:G61"/>
    <mergeCell ref="H61:I61"/>
    <mergeCell ref="K61:L61"/>
    <mergeCell ref="M61:O61"/>
    <mergeCell ref="P61:Q61"/>
    <mergeCell ref="S59:U59"/>
    <mergeCell ref="V59:W59"/>
    <mergeCell ref="C60:E60"/>
    <mergeCell ref="F60:G60"/>
    <mergeCell ref="H60:I60"/>
    <mergeCell ref="K60:L60"/>
    <mergeCell ref="M60:O60"/>
    <mergeCell ref="P60:Q60"/>
    <mergeCell ref="S60:U60"/>
    <mergeCell ref="V60:W60"/>
    <mergeCell ref="C59:E59"/>
    <mergeCell ref="F59:G59"/>
    <mergeCell ref="H59:I59"/>
    <mergeCell ref="K59:L59"/>
    <mergeCell ref="M59:O59"/>
    <mergeCell ref="P59:Q59"/>
    <mergeCell ref="S57:U57"/>
    <mergeCell ref="V57:W57"/>
    <mergeCell ref="C58:E58"/>
    <mergeCell ref="F58:G58"/>
    <mergeCell ref="H58:I58"/>
    <mergeCell ref="K58:L58"/>
    <mergeCell ref="M58:O58"/>
    <mergeCell ref="P58:Q58"/>
    <mergeCell ref="S58:U58"/>
    <mergeCell ref="V58:W58"/>
    <mergeCell ref="P55:Q56"/>
    <mergeCell ref="R55:R56"/>
    <mergeCell ref="S55:U56"/>
    <mergeCell ref="V55:W56"/>
    <mergeCell ref="C57:E57"/>
    <mergeCell ref="F57:G57"/>
    <mergeCell ref="H57:I57"/>
    <mergeCell ref="K57:L57"/>
    <mergeCell ref="M57:O57"/>
    <mergeCell ref="P57:Q57"/>
    <mergeCell ref="S54:U54"/>
    <mergeCell ref="V54:W54"/>
    <mergeCell ref="A55:A56"/>
    <mergeCell ref="B55:B56"/>
    <mergeCell ref="C55:E56"/>
    <mergeCell ref="F55:G56"/>
    <mergeCell ref="H55:I56"/>
    <mergeCell ref="J55:J56"/>
    <mergeCell ref="K55:L56"/>
    <mergeCell ref="M55:O56"/>
    <mergeCell ref="C54:E54"/>
    <mergeCell ref="F54:G54"/>
    <mergeCell ref="H54:I54"/>
    <mergeCell ref="K54:L54"/>
    <mergeCell ref="M54:O54"/>
    <mergeCell ref="P54:Q54"/>
    <mergeCell ref="S52:U52"/>
    <mergeCell ref="V52:W52"/>
    <mergeCell ref="C53:E53"/>
    <mergeCell ref="F53:G53"/>
    <mergeCell ref="H53:I53"/>
    <mergeCell ref="K53:L53"/>
    <mergeCell ref="M53:O53"/>
    <mergeCell ref="P53:Q53"/>
    <mergeCell ref="S53:U53"/>
    <mergeCell ref="V53:W53"/>
    <mergeCell ref="C52:E52"/>
    <mergeCell ref="F52:G52"/>
    <mergeCell ref="H52:I52"/>
    <mergeCell ref="K52:L52"/>
    <mergeCell ref="M52:O52"/>
    <mergeCell ref="P52:Q52"/>
    <mergeCell ref="V50:W50"/>
    <mergeCell ref="C51:E51"/>
    <mergeCell ref="F51:G51"/>
    <mergeCell ref="H51:I51"/>
    <mergeCell ref="K51:L51"/>
    <mergeCell ref="M51:O51"/>
    <mergeCell ref="P51:Q51"/>
    <mergeCell ref="S51:U51"/>
    <mergeCell ref="V51:W51"/>
    <mergeCell ref="A48:U48"/>
    <mergeCell ref="V48:W48"/>
    <mergeCell ref="B49:W49"/>
    <mergeCell ref="C50:E50"/>
    <mergeCell ref="F50:G50"/>
    <mergeCell ref="H50:I50"/>
    <mergeCell ref="K50:L50"/>
    <mergeCell ref="M50:O50"/>
    <mergeCell ref="P50:Q50"/>
    <mergeCell ref="S50:U50"/>
    <mergeCell ref="S46:U46"/>
    <mergeCell ref="V46:W46"/>
    <mergeCell ref="C47:E47"/>
    <mergeCell ref="F47:G47"/>
    <mergeCell ref="H47:I47"/>
    <mergeCell ref="K47:L47"/>
    <mergeCell ref="M47:O47"/>
    <mergeCell ref="P47:Q47"/>
    <mergeCell ref="S47:U47"/>
    <mergeCell ref="V47:W47"/>
    <mergeCell ref="C46:E46"/>
    <mergeCell ref="F46:G46"/>
    <mergeCell ref="H46:I46"/>
    <mergeCell ref="K46:L46"/>
    <mergeCell ref="M46:O46"/>
    <mergeCell ref="P46:Q46"/>
    <mergeCell ref="M43:O44"/>
    <mergeCell ref="P43:Q44"/>
    <mergeCell ref="R43:R44"/>
    <mergeCell ref="S43:U44"/>
    <mergeCell ref="V43:W44"/>
    <mergeCell ref="B45:W45"/>
    <mergeCell ref="P42:Q42"/>
    <mergeCell ref="S42:U42"/>
    <mergeCell ref="V42:W42"/>
    <mergeCell ref="A43:A44"/>
    <mergeCell ref="B43:B44"/>
    <mergeCell ref="C43:E44"/>
    <mergeCell ref="F43:G44"/>
    <mergeCell ref="H43:I44"/>
    <mergeCell ref="J43:J44"/>
    <mergeCell ref="K43:L44"/>
    <mergeCell ref="M40:O41"/>
    <mergeCell ref="P40:Q41"/>
    <mergeCell ref="R40:R41"/>
    <mergeCell ref="S40:U41"/>
    <mergeCell ref="V40:W41"/>
    <mergeCell ref="C42:E42"/>
    <mergeCell ref="F42:G42"/>
    <mergeCell ref="H42:I42"/>
    <mergeCell ref="K42:L42"/>
    <mergeCell ref="M42:O42"/>
    <mergeCell ref="A39:U39"/>
    <mergeCell ref="V39:W39"/>
    <mergeCell ref="A40:A41"/>
    <mergeCell ref="B40:B41"/>
    <mergeCell ref="C40:E41"/>
    <mergeCell ref="F40:G41"/>
    <mergeCell ref="H40:I40"/>
    <mergeCell ref="H41:I41"/>
    <mergeCell ref="J40:J41"/>
    <mergeCell ref="K40:L41"/>
    <mergeCell ref="S37:U37"/>
    <mergeCell ref="V37:W37"/>
    <mergeCell ref="C38:E38"/>
    <mergeCell ref="F38:G38"/>
    <mergeCell ref="H38:I38"/>
    <mergeCell ref="K38:L38"/>
    <mergeCell ref="M38:O38"/>
    <mergeCell ref="P38:Q38"/>
    <mergeCell ref="S38:U38"/>
    <mergeCell ref="V38:W38"/>
    <mergeCell ref="C37:E37"/>
    <mergeCell ref="F37:G37"/>
    <mergeCell ref="H37:I37"/>
    <mergeCell ref="K37:L37"/>
    <mergeCell ref="M37:O37"/>
    <mergeCell ref="P37:Q37"/>
    <mergeCell ref="B35:W35"/>
    <mergeCell ref="C36:E36"/>
    <mergeCell ref="F36:G36"/>
    <mergeCell ref="H36:I36"/>
    <mergeCell ref="K36:L36"/>
    <mergeCell ref="M36:O36"/>
    <mergeCell ref="P36:Q36"/>
    <mergeCell ref="S36:U36"/>
    <mergeCell ref="V36:W36"/>
    <mergeCell ref="M32:O33"/>
    <mergeCell ref="P32:Q33"/>
    <mergeCell ref="R32:R33"/>
    <mergeCell ref="S32:U33"/>
    <mergeCell ref="V32:W33"/>
    <mergeCell ref="A34:U34"/>
    <mergeCell ref="V34:W34"/>
    <mergeCell ref="P31:Q31"/>
    <mergeCell ref="S31:U31"/>
    <mergeCell ref="V31:W31"/>
    <mergeCell ref="A32:A33"/>
    <mergeCell ref="B32:B33"/>
    <mergeCell ref="C32:E33"/>
    <mergeCell ref="F32:G33"/>
    <mergeCell ref="H32:I33"/>
    <mergeCell ref="J32:J33"/>
    <mergeCell ref="K32:L33"/>
    <mergeCell ref="S28:U28"/>
    <mergeCell ref="V28:W28"/>
    <mergeCell ref="A29:U29"/>
    <mergeCell ref="V29:W29"/>
    <mergeCell ref="B30:W30"/>
    <mergeCell ref="C31:E31"/>
    <mergeCell ref="F31:G31"/>
    <mergeCell ref="H31:I31"/>
    <mergeCell ref="K31:L31"/>
    <mergeCell ref="M31:O31"/>
    <mergeCell ref="C28:E28"/>
    <mergeCell ref="F28:G28"/>
    <mergeCell ref="H28:I28"/>
    <mergeCell ref="K28:L28"/>
    <mergeCell ref="M28:O28"/>
    <mergeCell ref="P28:Q28"/>
    <mergeCell ref="S26:U26"/>
    <mergeCell ref="V26:W26"/>
    <mergeCell ref="C27:E27"/>
    <mergeCell ref="F27:G27"/>
    <mergeCell ref="H27:I27"/>
    <mergeCell ref="K27:L27"/>
    <mergeCell ref="M27:O27"/>
    <mergeCell ref="P27:Q27"/>
    <mergeCell ref="S27:U27"/>
    <mergeCell ref="V27:W27"/>
    <mergeCell ref="C26:E26"/>
    <mergeCell ref="F26:G26"/>
    <mergeCell ref="H26:I26"/>
    <mergeCell ref="K26:L26"/>
    <mergeCell ref="M26:O26"/>
    <mergeCell ref="P26:Q26"/>
    <mergeCell ref="S24:U24"/>
    <mergeCell ref="V24:W24"/>
    <mergeCell ref="C25:E25"/>
    <mergeCell ref="F25:G25"/>
    <mergeCell ref="H25:I25"/>
    <mergeCell ref="K25:L25"/>
    <mergeCell ref="M25:O25"/>
    <mergeCell ref="P25:Q25"/>
    <mergeCell ref="S25:U25"/>
    <mergeCell ref="V25:W25"/>
    <mergeCell ref="C24:E24"/>
    <mergeCell ref="F24:G24"/>
    <mergeCell ref="H24:I24"/>
    <mergeCell ref="K24:L24"/>
    <mergeCell ref="M24:O24"/>
    <mergeCell ref="P24:Q24"/>
    <mergeCell ref="V21:W22"/>
    <mergeCell ref="C23:E23"/>
    <mergeCell ref="F23:G23"/>
    <mergeCell ref="H23:I23"/>
    <mergeCell ref="K23:L23"/>
    <mergeCell ref="M23:O23"/>
    <mergeCell ref="P23:Q23"/>
    <mergeCell ref="S23:U23"/>
    <mergeCell ref="V23:W23"/>
    <mergeCell ref="J21:J22"/>
    <mergeCell ref="K21:L22"/>
    <mergeCell ref="M21:O22"/>
    <mergeCell ref="P21:Q22"/>
    <mergeCell ref="R21:R22"/>
    <mergeCell ref="S21:U22"/>
    <mergeCell ref="P19:Q20"/>
    <mergeCell ref="R19:R20"/>
    <mergeCell ref="S19:U20"/>
    <mergeCell ref="V19:W20"/>
    <mergeCell ref="A21:A22"/>
    <mergeCell ref="B21:B22"/>
    <mergeCell ref="C21:E21"/>
    <mergeCell ref="C22:E22"/>
    <mergeCell ref="F21:G22"/>
    <mergeCell ref="H21:I22"/>
    <mergeCell ref="S18:U18"/>
    <mergeCell ref="V18:W18"/>
    <mergeCell ref="A19:A20"/>
    <mergeCell ref="B19:B20"/>
    <mergeCell ref="C19:E20"/>
    <mergeCell ref="F19:G20"/>
    <mergeCell ref="H19:I20"/>
    <mergeCell ref="J19:J20"/>
    <mergeCell ref="K19:L20"/>
    <mergeCell ref="M19:O20"/>
    <mergeCell ref="C18:E18"/>
    <mergeCell ref="F18:G18"/>
    <mergeCell ref="H18:I18"/>
    <mergeCell ref="K18:L18"/>
    <mergeCell ref="M18:O18"/>
    <mergeCell ref="P18:Q18"/>
    <mergeCell ref="K14:L17"/>
    <mergeCell ref="M14:O17"/>
    <mergeCell ref="P14:Q17"/>
    <mergeCell ref="R14:R17"/>
    <mergeCell ref="S14:U17"/>
    <mergeCell ref="V14:W17"/>
    <mergeCell ref="A14:A17"/>
    <mergeCell ref="B14:B17"/>
    <mergeCell ref="C14:E17"/>
    <mergeCell ref="F14:G17"/>
    <mergeCell ref="H14:I17"/>
    <mergeCell ref="J14:J17"/>
    <mergeCell ref="C13:E13"/>
    <mergeCell ref="F13:G13"/>
    <mergeCell ref="H13:I13"/>
    <mergeCell ref="K13:L13"/>
    <mergeCell ref="M13:O13"/>
    <mergeCell ref="P13:Q13"/>
    <mergeCell ref="S13:U13"/>
    <mergeCell ref="V13:W13"/>
    <mergeCell ref="B10:W10"/>
    <mergeCell ref="V7:W7"/>
    <mergeCell ref="V8:W8"/>
    <mergeCell ref="C9:E9"/>
    <mergeCell ref="F9:G9"/>
    <mergeCell ref="H9:I9"/>
    <mergeCell ref="K9:L9"/>
    <mergeCell ref="M9:O9"/>
    <mergeCell ref="P9:Q9"/>
    <mergeCell ref="S9:U9"/>
    <mergeCell ref="V9:W9"/>
    <mergeCell ref="J7:J8"/>
    <mergeCell ref="K7:L8"/>
    <mergeCell ref="M7:O8"/>
    <mergeCell ref="P7:Q7"/>
    <mergeCell ref="P8:Q8"/>
    <mergeCell ref="S7:U8"/>
    <mergeCell ref="A7:A8"/>
    <mergeCell ref="B7:B8"/>
    <mergeCell ref="C7:E8"/>
    <mergeCell ref="F7:G7"/>
    <mergeCell ref="F8:G8"/>
    <mergeCell ref="H7:I8"/>
    <mergeCell ref="A1:V1"/>
    <mergeCell ref="A2:V2"/>
    <mergeCell ref="A3:V3"/>
    <mergeCell ref="A4:V4"/>
    <mergeCell ref="A5:V5"/>
    <mergeCell ref="B6:V6"/>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28" workbookViewId="0">
      <selection activeCell="D17" sqref="D17"/>
    </sheetView>
  </sheetViews>
  <sheetFormatPr defaultRowHeight="14.4" x14ac:dyDescent="0.3"/>
  <cols>
    <col min="1" max="1" width="6.5546875" customWidth="1"/>
    <col min="2" max="2" width="20.5546875" customWidth="1"/>
    <col min="3" max="3" width="10.88671875" customWidth="1"/>
    <col min="4" max="4" width="16.5546875" customWidth="1"/>
    <col min="5" max="5" width="31.109375" customWidth="1"/>
    <col min="6" max="6" width="15" customWidth="1"/>
  </cols>
  <sheetData>
    <row r="1" spans="1:12" x14ac:dyDescent="0.3">
      <c r="A1" s="276"/>
      <c r="B1" s="276"/>
      <c r="C1" s="276"/>
      <c r="D1" s="276"/>
      <c r="E1" s="276"/>
      <c r="F1" s="276"/>
      <c r="G1" s="276"/>
      <c r="H1" s="276"/>
      <c r="I1" s="276"/>
      <c r="J1" s="276"/>
      <c r="K1" s="276"/>
      <c r="L1" s="276"/>
    </row>
    <row r="2" spans="1:12" ht="14.4" customHeight="1" x14ac:dyDescent="0.3">
      <c r="A2" s="276"/>
      <c r="B2" s="276" t="s">
        <v>0</v>
      </c>
      <c r="C2" s="276"/>
      <c r="D2" s="276"/>
      <c r="E2" s="276"/>
      <c r="F2" s="279"/>
      <c r="G2" s="276"/>
      <c r="H2" s="276"/>
      <c r="I2" s="276"/>
      <c r="J2" s="276"/>
      <c r="K2" s="276"/>
      <c r="L2" s="276"/>
    </row>
    <row r="3" spans="1:12" ht="14.4" customHeight="1" x14ac:dyDescent="0.3">
      <c r="A3" s="276"/>
      <c r="B3" s="277" t="s">
        <v>1</v>
      </c>
      <c r="C3" s="276"/>
      <c r="D3" s="276"/>
      <c r="E3" s="276"/>
      <c r="F3" s="276"/>
      <c r="G3" s="276"/>
      <c r="H3" s="276"/>
      <c r="I3" s="276"/>
      <c r="J3" s="276"/>
      <c r="K3" s="276"/>
      <c r="L3" s="276"/>
    </row>
    <row r="4" spans="1:12" x14ac:dyDescent="0.3">
      <c r="A4" s="276"/>
      <c r="B4" s="277"/>
      <c r="C4" s="276"/>
      <c r="D4" s="276"/>
      <c r="E4" s="276"/>
      <c r="F4" s="276"/>
      <c r="G4" s="276"/>
      <c r="H4" s="276"/>
      <c r="I4" s="276"/>
      <c r="J4" s="276"/>
      <c r="K4" s="276"/>
      <c r="L4" s="276"/>
    </row>
    <row r="5" spans="1:12" ht="14.4" customHeight="1" x14ac:dyDescent="0.3">
      <c r="A5" s="276"/>
      <c r="B5" s="277" t="s">
        <v>2</v>
      </c>
      <c r="C5" s="276"/>
      <c r="D5" s="276"/>
      <c r="E5" s="276"/>
      <c r="F5" s="276"/>
      <c r="G5" s="276"/>
      <c r="H5" s="276"/>
      <c r="I5" s="276"/>
      <c r="J5" s="276"/>
      <c r="K5" s="276"/>
      <c r="L5" s="276"/>
    </row>
    <row r="6" spans="1:12" ht="14.4" customHeight="1" x14ac:dyDescent="0.3">
      <c r="A6" s="276"/>
      <c r="B6" s="277" t="s">
        <v>3</v>
      </c>
      <c r="C6" s="276"/>
      <c r="D6" s="280"/>
      <c r="E6" s="276"/>
      <c r="F6" s="276"/>
      <c r="G6" s="276"/>
      <c r="H6" s="276"/>
      <c r="I6" s="276"/>
      <c r="J6" s="276"/>
      <c r="K6" s="276"/>
      <c r="L6" s="276"/>
    </row>
    <row r="7" spans="1:12" s="302" customFormat="1" ht="14.4" customHeight="1" x14ac:dyDescent="0.3">
      <c r="B7" s="303"/>
      <c r="D7" s="304"/>
    </row>
    <row r="8" spans="1:12" x14ac:dyDescent="0.3">
      <c r="A8" s="276"/>
      <c r="B8" s="303" t="s">
        <v>358</v>
      </c>
      <c r="C8" s="276"/>
      <c r="D8" s="276"/>
      <c r="E8" s="276"/>
      <c r="F8" s="276"/>
      <c r="G8" s="276"/>
      <c r="H8" s="276"/>
      <c r="I8" s="276"/>
      <c r="J8" s="276"/>
      <c r="K8" s="276"/>
      <c r="L8" s="276"/>
    </row>
    <row r="9" spans="1:12" s="302" customFormat="1" x14ac:dyDescent="0.3">
      <c r="B9" s="303"/>
    </row>
    <row r="10" spans="1:12" x14ac:dyDescent="0.3">
      <c r="A10" s="276"/>
      <c r="B10" s="277" t="s">
        <v>359</v>
      </c>
      <c r="C10" s="276"/>
      <c r="D10" s="276"/>
      <c r="E10" s="276"/>
      <c r="F10" s="276"/>
      <c r="G10" s="276"/>
      <c r="H10" s="276"/>
      <c r="I10" s="276"/>
      <c r="J10" s="276"/>
      <c r="K10" s="276"/>
      <c r="L10" s="276"/>
    </row>
    <row r="11" spans="1:12" ht="86.4" x14ac:dyDescent="0.3">
      <c r="A11" s="297" t="s">
        <v>360</v>
      </c>
      <c r="B11" s="293" t="s">
        <v>5</v>
      </c>
      <c r="C11" s="281" t="s">
        <v>6</v>
      </c>
      <c r="D11" s="281" t="s">
        <v>361</v>
      </c>
      <c r="E11" s="281" t="s">
        <v>362</v>
      </c>
      <c r="F11" s="281" t="s">
        <v>10</v>
      </c>
      <c r="G11" s="281" t="s">
        <v>402</v>
      </c>
      <c r="H11" s="281" t="s">
        <v>403</v>
      </c>
      <c r="I11" s="281" t="s">
        <v>404</v>
      </c>
      <c r="J11" s="281" t="s">
        <v>363</v>
      </c>
      <c r="K11" s="281" t="s">
        <v>405</v>
      </c>
      <c r="L11" s="281" t="s">
        <v>406</v>
      </c>
    </row>
    <row r="12" spans="1:12" x14ac:dyDescent="0.3">
      <c r="A12" s="299">
        <v>1</v>
      </c>
      <c r="B12" s="300">
        <v>2</v>
      </c>
      <c r="C12" s="301">
        <v>3</v>
      </c>
      <c r="D12" s="301">
        <v>4</v>
      </c>
      <c r="E12" s="301">
        <v>5</v>
      </c>
      <c r="F12" s="300">
        <v>6</v>
      </c>
      <c r="G12" s="300">
        <v>7</v>
      </c>
      <c r="H12" s="301">
        <v>8</v>
      </c>
      <c r="I12" s="301">
        <v>9</v>
      </c>
      <c r="J12" s="301">
        <v>10</v>
      </c>
      <c r="K12" s="301" t="s">
        <v>20</v>
      </c>
      <c r="L12" s="301" t="s">
        <v>21</v>
      </c>
    </row>
    <row r="13" spans="1:12" ht="15" thickBot="1" x14ac:dyDescent="0.35">
      <c r="A13" s="298" t="s">
        <v>22</v>
      </c>
      <c r="B13" s="273" t="s">
        <v>23</v>
      </c>
      <c r="C13" s="273"/>
      <c r="D13" s="273"/>
      <c r="E13" s="273"/>
      <c r="F13" s="273"/>
      <c r="G13" s="273"/>
      <c r="H13" s="273"/>
      <c r="I13" s="273"/>
      <c r="J13" s="273"/>
      <c r="K13" s="273"/>
      <c r="L13" s="273"/>
    </row>
    <row r="14" spans="1:12" ht="84" customHeight="1" x14ac:dyDescent="0.3">
      <c r="A14" s="278" t="s">
        <v>364</v>
      </c>
      <c r="B14" s="282" t="s">
        <v>24</v>
      </c>
      <c r="C14" s="285" t="s">
        <v>26</v>
      </c>
      <c r="D14" s="278">
        <v>30</v>
      </c>
      <c r="E14" s="286" t="s">
        <v>27</v>
      </c>
      <c r="F14" s="281" t="s">
        <v>366</v>
      </c>
      <c r="G14" s="222">
        <v>240.15</v>
      </c>
      <c r="H14" s="274">
        <f>G14*1.21</f>
        <v>290.58150000000001</v>
      </c>
      <c r="I14" s="275">
        <v>240.15</v>
      </c>
      <c r="J14" s="305">
        <v>0.21</v>
      </c>
      <c r="K14" s="306">
        <f>I14*1.21</f>
        <v>290.58150000000001</v>
      </c>
      <c r="L14" s="275">
        <f>D14*K14</f>
        <v>8717.4449999999997</v>
      </c>
    </row>
    <row r="15" spans="1:12" ht="43.2" x14ac:dyDescent="0.3">
      <c r="A15" s="278" t="s">
        <v>365</v>
      </c>
      <c r="B15" s="282" t="s">
        <v>29</v>
      </c>
      <c r="C15" s="278" t="s">
        <v>51</v>
      </c>
      <c r="D15" s="278">
        <v>20</v>
      </c>
      <c r="E15" s="286" t="s">
        <v>31</v>
      </c>
      <c r="F15" s="281" t="s">
        <v>357</v>
      </c>
      <c r="G15" s="275">
        <v>34.18</v>
      </c>
      <c r="H15" s="274">
        <f>G15*1.21</f>
        <v>41.357799999999997</v>
      </c>
      <c r="I15" s="275">
        <v>34.18</v>
      </c>
      <c r="J15" s="305">
        <v>0.21</v>
      </c>
      <c r="K15" s="306">
        <f>I15*1.21</f>
        <v>41.357799999999997</v>
      </c>
      <c r="L15" s="275">
        <f>D15*K15</f>
        <v>827.15599999999995</v>
      </c>
    </row>
    <row r="16" spans="1:12" ht="118.8" x14ac:dyDescent="0.3">
      <c r="A16" s="278" t="s">
        <v>367</v>
      </c>
      <c r="B16" s="282" t="s">
        <v>32</v>
      </c>
      <c r="C16" s="278" t="s">
        <v>51</v>
      </c>
      <c r="D16" s="278">
        <v>10</v>
      </c>
      <c r="E16" s="286" t="s">
        <v>369</v>
      </c>
      <c r="F16" s="281" t="s">
        <v>370</v>
      </c>
      <c r="G16" s="287">
        <v>119</v>
      </c>
      <c r="H16" s="290">
        <v>143.99</v>
      </c>
      <c r="I16" s="287">
        <v>23.8</v>
      </c>
      <c r="J16" s="288">
        <v>0.21</v>
      </c>
      <c r="K16" s="278">
        <v>28.797999999999998</v>
      </c>
      <c r="L16" s="287">
        <v>719.94999999999993</v>
      </c>
    </row>
    <row r="17" spans="1:12" ht="118.8" x14ac:dyDescent="0.3">
      <c r="A17" s="278" t="s">
        <v>368</v>
      </c>
      <c r="B17" s="283" t="s">
        <v>372</v>
      </c>
      <c r="C17" s="295" t="s">
        <v>39</v>
      </c>
      <c r="D17" s="278">
        <v>10</v>
      </c>
      <c r="E17" s="284" t="s">
        <v>373</v>
      </c>
      <c r="F17" s="281" t="s">
        <v>374</v>
      </c>
      <c r="G17" s="287">
        <v>505</v>
      </c>
      <c r="H17" s="290">
        <v>611.04999999999995</v>
      </c>
      <c r="I17" s="287">
        <v>505</v>
      </c>
      <c r="J17" s="288">
        <v>0.21</v>
      </c>
      <c r="K17" s="278">
        <v>611.04999999999995</v>
      </c>
      <c r="L17" s="287">
        <v>6110.5</v>
      </c>
    </row>
    <row r="18" spans="1:12" ht="43.2" x14ac:dyDescent="0.3">
      <c r="A18" s="278" t="s">
        <v>375</v>
      </c>
      <c r="B18" s="282" t="s">
        <v>29</v>
      </c>
      <c r="C18" s="278" t="s">
        <v>51</v>
      </c>
      <c r="D18" s="278">
        <v>50</v>
      </c>
      <c r="E18" s="296" t="s">
        <v>376</v>
      </c>
      <c r="F18" s="281" t="s">
        <v>370</v>
      </c>
      <c r="G18" s="287">
        <v>119</v>
      </c>
      <c r="H18" s="290">
        <v>143.99</v>
      </c>
      <c r="I18" s="287">
        <v>23.8</v>
      </c>
      <c r="J18" s="288">
        <v>0.21</v>
      </c>
      <c r="K18" s="278">
        <v>28.797999999999998</v>
      </c>
      <c r="L18" s="287">
        <v>1439.8999999999999</v>
      </c>
    </row>
    <row r="19" spans="1:12" ht="43.2" x14ac:dyDescent="0.3">
      <c r="A19" s="278" t="s">
        <v>377</v>
      </c>
      <c r="B19" s="283" t="s">
        <v>35</v>
      </c>
      <c r="C19" s="278" t="s">
        <v>36</v>
      </c>
      <c r="D19" s="278">
        <v>120</v>
      </c>
      <c r="E19" s="284" t="s">
        <v>37</v>
      </c>
      <c r="F19" s="281" t="s">
        <v>378</v>
      </c>
      <c r="G19" s="287">
        <v>19.899999999999999</v>
      </c>
      <c r="H19" s="278">
        <v>24.079000000000001</v>
      </c>
      <c r="I19" s="278">
        <v>1.6579999999999999</v>
      </c>
      <c r="J19" s="288">
        <v>0.21</v>
      </c>
      <c r="K19" s="278">
        <v>2.0059999999999998</v>
      </c>
      <c r="L19" s="287">
        <v>240.71999999999997</v>
      </c>
    </row>
    <row r="20" spans="1:12" ht="92.4" x14ac:dyDescent="0.3">
      <c r="A20" s="278" t="s">
        <v>379</v>
      </c>
      <c r="B20" s="282" t="s">
        <v>38</v>
      </c>
      <c r="C20" s="285" t="s">
        <v>39</v>
      </c>
      <c r="D20" s="278">
        <v>5</v>
      </c>
      <c r="E20" s="284" t="s">
        <v>380</v>
      </c>
      <c r="F20" s="281" t="s">
        <v>381</v>
      </c>
      <c r="G20" s="287">
        <v>980</v>
      </c>
      <c r="H20" s="287">
        <v>1185.8</v>
      </c>
      <c r="I20" s="287">
        <v>980</v>
      </c>
      <c r="J20" s="288">
        <v>0.21</v>
      </c>
      <c r="K20" s="287">
        <v>1185.8</v>
      </c>
      <c r="L20" s="287">
        <v>5929</v>
      </c>
    </row>
    <row r="21" spans="1:12" ht="88.2" customHeight="1" x14ac:dyDescent="0.3">
      <c r="A21" s="278" t="s">
        <v>382</v>
      </c>
      <c r="B21" s="283" t="s">
        <v>41</v>
      </c>
      <c r="C21" s="278" t="s">
        <v>36</v>
      </c>
      <c r="D21" s="278">
        <v>34</v>
      </c>
      <c r="E21" s="284" t="s">
        <v>383</v>
      </c>
      <c r="F21" s="281" t="s">
        <v>384</v>
      </c>
      <c r="G21" s="287">
        <v>129</v>
      </c>
      <c r="H21" s="278">
        <v>156.09</v>
      </c>
      <c r="I21" s="278">
        <v>37.941000000000003</v>
      </c>
      <c r="J21" s="288">
        <v>0.21</v>
      </c>
      <c r="K21" s="278">
        <v>45.908999999999999</v>
      </c>
      <c r="L21" s="287">
        <v>1560.9059999999999</v>
      </c>
    </row>
    <row r="22" spans="1:12" ht="54" x14ac:dyDescent="0.3">
      <c r="A22" s="278" t="s">
        <v>385</v>
      </c>
      <c r="B22" s="283" t="s">
        <v>43</v>
      </c>
      <c r="C22" s="295" t="s">
        <v>39</v>
      </c>
      <c r="D22" s="278">
        <v>5</v>
      </c>
      <c r="E22" s="284" t="s">
        <v>386</v>
      </c>
      <c r="F22" s="281" t="s">
        <v>387</v>
      </c>
      <c r="G22" s="287">
        <v>288</v>
      </c>
      <c r="H22" s="278">
        <v>348.48</v>
      </c>
      <c r="I22" s="287">
        <v>288</v>
      </c>
      <c r="J22" s="288">
        <v>0.21</v>
      </c>
      <c r="K22" s="278">
        <v>348.48</v>
      </c>
      <c r="L22" s="287">
        <v>1742.4</v>
      </c>
    </row>
    <row r="23" spans="1:12" ht="72" x14ac:dyDescent="0.3">
      <c r="A23" s="278" t="s">
        <v>388</v>
      </c>
      <c r="B23" s="282" t="s">
        <v>45</v>
      </c>
      <c r="C23" s="278" t="s">
        <v>46</v>
      </c>
      <c r="D23" s="278">
        <v>1000</v>
      </c>
      <c r="E23" s="294" t="s">
        <v>47</v>
      </c>
      <c r="F23" s="281" t="s">
        <v>389</v>
      </c>
      <c r="G23" s="278">
        <v>9.75</v>
      </c>
      <c r="H23" s="278">
        <v>11.798</v>
      </c>
      <c r="I23" s="278">
        <v>9.7500000000000003E-2</v>
      </c>
      <c r="J23" s="288">
        <v>0.21</v>
      </c>
      <c r="K23" s="278">
        <v>0.117975</v>
      </c>
      <c r="L23" s="287">
        <v>117.97499999999999</v>
      </c>
    </row>
    <row r="24" spans="1:12" ht="43.2" x14ac:dyDescent="0.3">
      <c r="A24" s="278" t="s">
        <v>390</v>
      </c>
      <c r="B24" s="283" t="s">
        <v>48</v>
      </c>
      <c r="C24" s="278" t="s">
        <v>51</v>
      </c>
      <c r="D24" s="278">
        <v>90</v>
      </c>
      <c r="E24" s="284" t="s">
        <v>49</v>
      </c>
      <c r="F24" s="281" t="s">
        <v>391</v>
      </c>
      <c r="G24" s="287">
        <v>234</v>
      </c>
      <c r="H24" s="278">
        <v>283.14</v>
      </c>
      <c r="I24" s="287">
        <v>52</v>
      </c>
      <c r="J24" s="288">
        <v>0.21</v>
      </c>
      <c r="K24" s="278">
        <v>62.92</v>
      </c>
      <c r="L24" s="287">
        <v>5662.8</v>
      </c>
    </row>
    <row r="25" spans="1:12" ht="43.2" x14ac:dyDescent="0.3">
      <c r="A25" s="278" t="s">
        <v>392</v>
      </c>
      <c r="B25" s="283" t="s">
        <v>50</v>
      </c>
      <c r="C25" s="278" t="s">
        <v>51</v>
      </c>
      <c r="D25" s="278">
        <v>800</v>
      </c>
      <c r="E25" s="296" t="s">
        <v>52</v>
      </c>
      <c r="F25" s="281" t="s">
        <v>393</v>
      </c>
      <c r="G25" s="287">
        <v>8.6</v>
      </c>
      <c r="H25" s="278">
        <v>10.406000000000001</v>
      </c>
      <c r="I25" s="278">
        <v>4.2999999999999997E-2</v>
      </c>
      <c r="J25" s="288">
        <v>0.21</v>
      </c>
      <c r="K25" s="278">
        <v>5.2029999999999993E-2</v>
      </c>
      <c r="L25" s="287">
        <v>41.623999999999995</v>
      </c>
    </row>
    <row r="26" spans="1:12" ht="55.2" x14ac:dyDescent="0.3">
      <c r="A26" s="278" t="s">
        <v>394</v>
      </c>
      <c r="B26" s="282" t="s">
        <v>53</v>
      </c>
      <c r="C26" s="278" t="s">
        <v>395</v>
      </c>
      <c r="D26" s="278">
        <v>140</v>
      </c>
      <c r="E26" s="284" t="s">
        <v>54</v>
      </c>
      <c r="F26" s="281" t="s">
        <v>396</v>
      </c>
      <c r="G26" s="287">
        <v>29</v>
      </c>
      <c r="H26" s="278">
        <v>35.090000000000003</v>
      </c>
      <c r="I26" s="278">
        <v>2.0714000000000001</v>
      </c>
      <c r="J26" s="288">
        <v>0.21</v>
      </c>
      <c r="K26" s="278">
        <v>2.5063940000000002</v>
      </c>
      <c r="L26" s="287">
        <v>350.89516000000003</v>
      </c>
    </row>
    <row r="27" spans="1:12" ht="57.6" x14ac:dyDescent="0.3">
      <c r="A27" s="278" t="s">
        <v>397</v>
      </c>
      <c r="B27" s="283" t="s">
        <v>55</v>
      </c>
      <c r="C27" s="278" t="s">
        <v>51</v>
      </c>
      <c r="D27" s="278">
        <v>1000</v>
      </c>
      <c r="E27" s="284" t="s">
        <v>398</v>
      </c>
      <c r="F27" s="281" t="s">
        <v>399</v>
      </c>
      <c r="G27" s="287">
        <v>14.7</v>
      </c>
      <c r="H27" s="278">
        <v>17.786999999999999</v>
      </c>
      <c r="I27" s="278">
        <v>7.3499999999999996E-2</v>
      </c>
      <c r="J27" s="288">
        <v>0.21</v>
      </c>
      <c r="K27" s="291">
        <v>8.8934999999999986E-2</v>
      </c>
      <c r="L27" s="287">
        <v>88.934999999999988</v>
      </c>
    </row>
    <row r="28" spans="1:12" x14ac:dyDescent="0.3">
      <c r="A28" s="278"/>
      <c r="B28" s="278"/>
      <c r="C28" s="278"/>
      <c r="D28" s="278"/>
      <c r="E28" s="278"/>
      <c r="F28" s="278"/>
      <c r="G28" s="278"/>
      <c r="H28" s="278"/>
      <c r="I28" s="278"/>
      <c r="J28" s="278"/>
      <c r="K28" s="278"/>
      <c r="L28" s="278"/>
    </row>
    <row r="29" spans="1:12" x14ac:dyDescent="0.3">
      <c r="A29" s="278"/>
      <c r="B29" s="278"/>
      <c r="C29" s="278"/>
      <c r="D29" s="278"/>
      <c r="E29" s="278"/>
      <c r="F29" s="278"/>
      <c r="G29" s="278"/>
      <c r="H29" s="292" t="s">
        <v>400</v>
      </c>
      <c r="I29" s="278"/>
      <c r="J29" s="278"/>
      <c r="K29" s="278" t="s">
        <v>401</v>
      </c>
      <c r="L29" s="289">
        <v>39759.82</v>
      </c>
    </row>
  </sheetData>
  <mergeCells count="1">
    <mergeCell ref="B13:L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9"/>
  <sheetViews>
    <sheetView workbookViewId="0">
      <selection activeCell="I28" sqref="I28"/>
    </sheetView>
  </sheetViews>
  <sheetFormatPr defaultRowHeight="14.4" x14ac:dyDescent="0.3"/>
  <cols>
    <col min="1" max="1" width="19.21875" customWidth="1"/>
  </cols>
  <sheetData>
    <row r="3" spans="1:20" x14ac:dyDescent="0.3">
      <c r="A3" t="s">
        <v>565</v>
      </c>
      <c r="B3" t="s">
        <v>566</v>
      </c>
      <c r="C3" t="s">
        <v>567</v>
      </c>
      <c r="D3" t="s">
        <v>568</v>
      </c>
      <c r="E3" t="s">
        <v>569</v>
      </c>
      <c r="F3" t="s">
        <v>570</v>
      </c>
      <c r="G3" t="s">
        <v>571</v>
      </c>
      <c r="H3" t="s">
        <v>572</v>
      </c>
      <c r="I3" t="s">
        <v>573</v>
      </c>
      <c r="J3" t="s">
        <v>574</v>
      </c>
      <c r="K3">
        <v>16</v>
      </c>
      <c r="L3">
        <v>17</v>
      </c>
      <c r="M3">
        <v>18</v>
      </c>
      <c r="N3">
        <v>19</v>
      </c>
      <c r="O3">
        <v>26</v>
      </c>
      <c r="P3">
        <v>27</v>
      </c>
      <c r="Q3">
        <v>28</v>
      </c>
      <c r="R3">
        <v>34</v>
      </c>
      <c r="S3">
        <v>36</v>
      </c>
      <c r="T3">
        <v>37</v>
      </c>
    </row>
    <row r="5" spans="1:20" x14ac:dyDescent="0.3">
      <c r="A5">
        <v>8717.4500000000007</v>
      </c>
      <c r="B5">
        <v>147.24</v>
      </c>
      <c r="C5">
        <v>629.92999999999995</v>
      </c>
      <c r="D5" s="360">
        <v>228.39</v>
      </c>
      <c r="E5" s="360">
        <v>77.05</v>
      </c>
      <c r="F5">
        <v>316.54000000000002</v>
      </c>
      <c r="G5">
        <v>389.02</v>
      </c>
      <c r="H5">
        <v>421.56</v>
      </c>
      <c r="I5">
        <v>672</v>
      </c>
      <c r="J5" s="360">
        <v>95.59</v>
      </c>
      <c r="K5" s="360">
        <v>188.28</v>
      </c>
      <c r="L5" s="360">
        <v>144.47999999999999</v>
      </c>
      <c r="M5" s="360">
        <v>78.75</v>
      </c>
      <c r="N5" s="360">
        <v>155.4</v>
      </c>
      <c r="O5" s="360">
        <v>3475.46</v>
      </c>
      <c r="P5">
        <v>25.05</v>
      </c>
      <c r="Q5">
        <v>1064.23</v>
      </c>
      <c r="R5">
        <v>95.83</v>
      </c>
      <c r="S5" s="360">
        <v>193.6</v>
      </c>
      <c r="T5" s="360">
        <v>191.18</v>
      </c>
    </row>
    <row r="6" spans="1:20" x14ac:dyDescent="0.3">
      <c r="A6">
        <v>206.79</v>
      </c>
      <c r="B6">
        <v>50.03</v>
      </c>
      <c r="C6">
        <v>231.29</v>
      </c>
      <c r="F6">
        <v>316.54000000000002</v>
      </c>
      <c r="G6">
        <v>203.4</v>
      </c>
      <c r="H6">
        <v>173.03</v>
      </c>
      <c r="I6">
        <v>365.82</v>
      </c>
      <c r="P6">
        <v>102.25</v>
      </c>
      <c r="R6">
        <v>95.83</v>
      </c>
    </row>
    <row r="7" spans="1:20" x14ac:dyDescent="0.3">
      <c r="A7">
        <v>83.39</v>
      </c>
      <c r="B7" s="360">
        <f>SUM(B5:B6)</f>
        <v>197.27</v>
      </c>
      <c r="C7">
        <v>119.43</v>
      </c>
      <c r="F7" s="360">
        <f>SUM(F5:F6)</f>
        <v>633.08000000000004</v>
      </c>
      <c r="G7">
        <v>23.52</v>
      </c>
      <c r="H7">
        <v>174.48</v>
      </c>
      <c r="I7">
        <v>129.52000000000001</v>
      </c>
      <c r="P7">
        <v>175.95</v>
      </c>
      <c r="R7">
        <v>84.7</v>
      </c>
    </row>
    <row r="8" spans="1:20" x14ac:dyDescent="0.3">
      <c r="A8">
        <v>69.7</v>
      </c>
      <c r="C8" s="360">
        <f>SUM(C5:C7)</f>
        <v>980.64999999999986</v>
      </c>
      <c r="G8">
        <v>8.76</v>
      </c>
      <c r="H8">
        <v>174.48</v>
      </c>
      <c r="I8">
        <v>888.3</v>
      </c>
      <c r="P8">
        <v>62.92</v>
      </c>
      <c r="R8" s="360">
        <f>SUM(R5:R7)</f>
        <v>276.36</v>
      </c>
    </row>
    <row r="9" spans="1:20" x14ac:dyDescent="0.3">
      <c r="A9">
        <v>5182.1899999999996</v>
      </c>
      <c r="G9">
        <v>956.87</v>
      </c>
      <c r="H9">
        <v>174.48</v>
      </c>
      <c r="I9">
        <v>49.91</v>
      </c>
      <c r="P9">
        <v>30.49</v>
      </c>
    </row>
    <row r="10" spans="1:20" x14ac:dyDescent="0.3">
      <c r="A10">
        <v>270.83</v>
      </c>
      <c r="G10">
        <v>2856.08</v>
      </c>
      <c r="H10">
        <v>211.02</v>
      </c>
      <c r="I10" s="360">
        <f>SUM(I5:I9)</f>
        <v>2105.5499999999997</v>
      </c>
      <c r="P10">
        <v>53.3</v>
      </c>
    </row>
    <row r="11" spans="1:20" x14ac:dyDescent="0.3">
      <c r="A11">
        <v>3095.3</v>
      </c>
      <c r="G11">
        <v>49.37</v>
      </c>
      <c r="H11">
        <v>75.12</v>
      </c>
      <c r="P11">
        <v>53.3</v>
      </c>
    </row>
    <row r="12" spans="1:20" x14ac:dyDescent="0.3">
      <c r="A12">
        <v>28.44</v>
      </c>
      <c r="G12">
        <v>2.81</v>
      </c>
      <c r="H12">
        <v>679.6</v>
      </c>
      <c r="P12">
        <v>99.83</v>
      </c>
    </row>
    <row r="13" spans="1:20" x14ac:dyDescent="0.3">
      <c r="A13">
        <v>37.35</v>
      </c>
      <c r="G13">
        <v>16.82</v>
      </c>
      <c r="H13">
        <v>151.55000000000001</v>
      </c>
      <c r="P13" s="360">
        <f>SUM(P5:P12)</f>
        <v>603.09</v>
      </c>
    </row>
    <row r="14" spans="1:20" x14ac:dyDescent="0.3">
      <c r="A14">
        <v>11.33</v>
      </c>
      <c r="G14">
        <v>30.07</v>
      </c>
      <c r="H14">
        <v>212.54</v>
      </c>
    </row>
    <row r="15" spans="1:20" x14ac:dyDescent="0.3">
      <c r="A15">
        <v>126.68</v>
      </c>
      <c r="G15">
        <v>49.85</v>
      </c>
      <c r="H15">
        <v>207.82</v>
      </c>
    </row>
    <row r="16" spans="1:20" x14ac:dyDescent="0.3">
      <c r="A16">
        <v>98.01</v>
      </c>
      <c r="G16">
        <v>49.85</v>
      </c>
      <c r="H16" s="360">
        <f>SUM(H5:H15)</f>
        <v>2655.6800000000003</v>
      </c>
    </row>
    <row r="17" spans="1:9" x14ac:dyDescent="0.3">
      <c r="A17" s="359">
        <f>SUM(A5:A16)</f>
        <v>17927.46</v>
      </c>
      <c r="G17">
        <v>30.98</v>
      </c>
    </row>
    <row r="18" spans="1:9" x14ac:dyDescent="0.3">
      <c r="G18">
        <v>564.71</v>
      </c>
    </row>
    <row r="19" spans="1:9" x14ac:dyDescent="0.3">
      <c r="G19" s="360">
        <f>SUM(G5:G18)</f>
        <v>5232.1099999999997</v>
      </c>
    </row>
    <row r="23" spans="1:9" x14ac:dyDescent="0.3">
      <c r="A23" t="s">
        <v>575</v>
      </c>
      <c r="B23">
        <v>40</v>
      </c>
      <c r="C23">
        <v>41</v>
      </c>
      <c r="D23">
        <v>42</v>
      </c>
      <c r="E23">
        <v>43</v>
      </c>
      <c r="I23" s="361" t="s">
        <v>576</v>
      </c>
    </row>
    <row r="24" spans="1:9" x14ac:dyDescent="0.3">
      <c r="E24" s="316" t="s">
        <v>547</v>
      </c>
      <c r="G24" t="s">
        <v>548</v>
      </c>
      <c r="H24" t="s">
        <v>549</v>
      </c>
    </row>
    <row r="25" spans="1:9" x14ac:dyDescent="0.3">
      <c r="A25">
        <v>726</v>
      </c>
      <c r="B25">
        <v>39.78</v>
      </c>
      <c r="C25">
        <v>116.46</v>
      </c>
      <c r="D25">
        <v>349.3</v>
      </c>
      <c r="E25" s="360">
        <v>485.24</v>
      </c>
      <c r="F25" s="316"/>
      <c r="G25" s="316">
        <v>608.21</v>
      </c>
      <c r="H25">
        <v>342.79</v>
      </c>
      <c r="I25" s="360">
        <v>485.24</v>
      </c>
    </row>
    <row r="26" spans="1:9" x14ac:dyDescent="0.3">
      <c r="B26">
        <v>34.03</v>
      </c>
      <c r="F26" s="316"/>
      <c r="G26" s="316">
        <v>207.88</v>
      </c>
      <c r="H26">
        <v>406.32</v>
      </c>
      <c r="I26" s="360">
        <v>1036.07</v>
      </c>
    </row>
    <row r="27" spans="1:9" x14ac:dyDescent="0.3">
      <c r="B27">
        <v>8.9499999999999993</v>
      </c>
      <c r="F27" s="316"/>
      <c r="G27" s="316">
        <v>91.36</v>
      </c>
      <c r="H27">
        <v>284.11</v>
      </c>
      <c r="I27">
        <v>1033.22</v>
      </c>
    </row>
    <row r="28" spans="1:9" x14ac:dyDescent="0.3">
      <c r="B28">
        <v>34.03</v>
      </c>
      <c r="F28" s="316"/>
      <c r="G28" s="316">
        <v>128.62</v>
      </c>
      <c r="H28" s="360">
        <f>SUM(H25:H27)</f>
        <v>1033.22</v>
      </c>
      <c r="I28" s="361">
        <f>SUM(I25:I27)</f>
        <v>2554.5299999999997</v>
      </c>
    </row>
    <row r="29" spans="1:9" x14ac:dyDescent="0.3">
      <c r="B29" s="360">
        <f>SUM(B25:B28)</f>
        <v>116.79</v>
      </c>
      <c r="F29" s="316"/>
      <c r="G29" s="360">
        <f>SUM(G25:G28)</f>
        <v>1036.0700000000002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dc:creator>
  <cp:lastModifiedBy>Daiva</cp:lastModifiedBy>
  <cp:lastPrinted>2015-07-03T15:07:10Z</cp:lastPrinted>
  <dcterms:created xsi:type="dcterms:W3CDTF">2015-07-03T06:11:24Z</dcterms:created>
  <dcterms:modified xsi:type="dcterms:W3CDTF">2015-07-03T15:57:15Z</dcterms:modified>
</cp:coreProperties>
</file>