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60\c\Spektras\Samatos\"/>
    </mc:Choice>
  </mc:AlternateContent>
  <bookViews>
    <workbookView xWindow="0" yWindow="0" windowWidth="28800" windowHeight="12435"/>
  </bookViews>
  <sheets>
    <sheet name="1.1 priedas" sheetId="1" r:id="rId1"/>
    <sheet name="1.2 priedas" sheetId="2" r:id="rId2"/>
  </sheets>
  <definedNames>
    <definedName name="_xlnm.Print_Area" localSheetId="0">'1.1 priedas'!$A$1:$AA$83</definedName>
  </definedNames>
  <calcPr calcId="152511"/>
</workbook>
</file>

<file path=xl/calcChain.xml><?xml version="1.0" encoding="utf-8"?>
<calcChain xmlns="http://schemas.openxmlformats.org/spreadsheetml/2006/main">
  <c r="W20" i="2" l="1"/>
  <c r="U20" i="2"/>
  <c r="T20" i="2"/>
  <c r="X20" i="2" s="1"/>
  <c r="R20" i="2"/>
  <c r="P20" i="2"/>
  <c r="L20" i="2"/>
  <c r="J20" i="2"/>
  <c r="H20" i="2"/>
  <c r="S20" i="2" l="1"/>
  <c r="V20" i="2"/>
  <c r="AA68" i="1"/>
  <c r="AA20" i="2" l="1"/>
  <c r="AC20" i="2" s="1"/>
  <c r="W21" i="2"/>
  <c r="U21" i="2"/>
  <c r="T21" i="2"/>
  <c r="X21" i="2" s="1"/>
  <c r="R21" i="2"/>
  <c r="P21" i="2"/>
  <c r="L21" i="2"/>
  <c r="J21" i="2"/>
  <c r="H21" i="2"/>
  <c r="V21" i="2" l="1"/>
  <c r="S21" i="2"/>
  <c r="AA21" i="2" s="1"/>
  <c r="AC21" i="2" s="1"/>
  <c r="N63" i="1"/>
  <c r="N59" i="1"/>
  <c r="N50" i="1"/>
  <c r="P43" i="1"/>
  <c r="L43" i="1"/>
  <c r="J43" i="1"/>
  <c r="H43" i="1"/>
  <c r="P61" i="1"/>
  <c r="L61" i="1"/>
  <c r="J61" i="1"/>
  <c r="H61" i="1"/>
  <c r="R68" i="1"/>
  <c r="P68" i="1"/>
  <c r="L68" i="1"/>
  <c r="J68" i="1"/>
  <c r="H68" i="1"/>
  <c r="R66" i="1"/>
  <c r="P66" i="1"/>
  <c r="L66" i="1"/>
  <c r="J66" i="1"/>
  <c r="H66" i="1"/>
  <c r="R65" i="1"/>
  <c r="P65" i="1"/>
  <c r="L65" i="1"/>
  <c r="J65" i="1"/>
  <c r="H65" i="1"/>
  <c r="R64" i="1"/>
  <c r="P64" i="1"/>
  <c r="L64" i="1"/>
  <c r="J64" i="1"/>
  <c r="H64" i="1"/>
  <c r="R62" i="1"/>
  <c r="P62" i="1"/>
  <c r="L62" i="1"/>
  <c r="J62" i="1"/>
  <c r="H62" i="1"/>
  <c r="R61" i="1"/>
  <c r="R60" i="1"/>
  <c r="P60" i="1"/>
  <c r="L60" i="1"/>
  <c r="J60" i="1"/>
  <c r="H60" i="1"/>
  <c r="R58" i="1"/>
  <c r="P58" i="1"/>
  <c r="L58" i="1"/>
  <c r="J58" i="1"/>
  <c r="H58" i="1"/>
  <c r="H57" i="1"/>
  <c r="J57" i="1"/>
  <c r="L57" i="1"/>
  <c r="P57" i="1"/>
  <c r="R57" i="1"/>
  <c r="R55" i="1"/>
  <c r="P55" i="1"/>
  <c r="L55" i="1"/>
  <c r="J55" i="1"/>
  <c r="H55" i="1"/>
  <c r="R53" i="1"/>
  <c r="P53" i="1"/>
  <c r="L53" i="1"/>
  <c r="J53" i="1"/>
  <c r="H53" i="1"/>
  <c r="R51" i="1"/>
  <c r="P51" i="1"/>
  <c r="L51" i="1"/>
  <c r="J51" i="1"/>
  <c r="H51" i="1"/>
  <c r="R49" i="1"/>
  <c r="P49" i="1"/>
  <c r="L49" i="1"/>
  <c r="J49" i="1"/>
  <c r="H49" i="1"/>
  <c r="R47" i="1"/>
  <c r="P47" i="1"/>
  <c r="L47" i="1"/>
  <c r="J47" i="1"/>
  <c r="H47" i="1"/>
  <c r="R46" i="1"/>
  <c r="P46" i="1"/>
  <c r="L46" i="1"/>
  <c r="J46" i="1"/>
  <c r="H46" i="1"/>
  <c r="R45" i="1"/>
  <c r="P45" i="1"/>
  <c r="L45" i="1"/>
  <c r="J45" i="1"/>
  <c r="H45" i="1"/>
  <c r="R44" i="1"/>
  <c r="P44" i="1"/>
  <c r="L44" i="1"/>
  <c r="J44" i="1"/>
  <c r="H44" i="1"/>
  <c r="R43" i="1"/>
  <c r="R42" i="1"/>
  <c r="P42" i="1"/>
  <c r="L42" i="1"/>
  <c r="J42" i="1"/>
  <c r="H42" i="1"/>
  <c r="R41" i="1"/>
  <c r="P41" i="1"/>
  <c r="L41" i="1"/>
  <c r="J41" i="1"/>
  <c r="H41" i="1"/>
  <c r="R39" i="1"/>
  <c r="P39" i="1"/>
  <c r="L39" i="1"/>
  <c r="J39" i="1"/>
  <c r="H39" i="1"/>
  <c r="R36" i="1"/>
  <c r="P36" i="1"/>
  <c r="L36" i="1"/>
  <c r="J36" i="1"/>
  <c r="H36" i="1"/>
  <c r="R34" i="1"/>
  <c r="P34" i="1"/>
  <c r="L34" i="1"/>
  <c r="J34" i="1"/>
  <c r="H34" i="1"/>
  <c r="R33" i="1"/>
  <c r="P33" i="1"/>
  <c r="L33" i="1"/>
  <c r="J33" i="1"/>
  <c r="H33" i="1"/>
  <c r="R32" i="1"/>
  <c r="P32" i="1"/>
  <c r="L32" i="1"/>
  <c r="J32" i="1"/>
  <c r="H32" i="1"/>
  <c r="R31" i="1"/>
  <c r="P31" i="1"/>
  <c r="L31" i="1"/>
  <c r="J31" i="1"/>
  <c r="H31" i="1"/>
  <c r="R29" i="1"/>
  <c r="P29" i="1"/>
  <c r="L29" i="1"/>
  <c r="J29" i="1"/>
  <c r="H29" i="1"/>
  <c r="R27" i="1"/>
  <c r="P27" i="1"/>
  <c r="L27" i="1"/>
  <c r="J27" i="1"/>
  <c r="H27" i="1"/>
  <c r="R26" i="1"/>
  <c r="P26" i="1"/>
  <c r="L26" i="1"/>
  <c r="J26" i="1"/>
  <c r="H26" i="1"/>
  <c r="R25" i="1"/>
  <c r="P25" i="1"/>
  <c r="L25" i="1"/>
  <c r="J25" i="1"/>
  <c r="H25" i="1"/>
  <c r="R24" i="1"/>
  <c r="P24" i="1"/>
  <c r="L24" i="1"/>
  <c r="J24" i="1"/>
  <c r="H24" i="1"/>
  <c r="R22" i="1"/>
  <c r="P22" i="1"/>
  <c r="L22" i="1"/>
  <c r="J22" i="1"/>
  <c r="H22" i="1"/>
  <c r="R19" i="1"/>
  <c r="P19" i="1"/>
  <c r="L19" i="1"/>
  <c r="J19" i="1"/>
  <c r="H19" i="1"/>
  <c r="P18" i="1"/>
  <c r="L18" i="1"/>
  <c r="J18" i="1"/>
  <c r="H18" i="1"/>
  <c r="R38" i="1" l="1"/>
  <c r="P38" i="1"/>
  <c r="L38" i="1"/>
  <c r="J38" i="1"/>
  <c r="H38" i="1"/>
  <c r="R30" i="1"/>
  <c r="P30" i="1"/>
  <c r="L30" i="1"/>
  <c r="J30" i="1"/>
  <c r="H30" i="1"/>
  <c r="R21" i="1"/>
  <c r="P21" i="1"/>
  <c r="L21" i="1"/>
  <c r="J21" i="1"/>
  <c r="H21" i="1"/>
  <c r="R18" i="1"/>
  <c r="T19" i="2" l="1"/>
  <c r="T18" i="2"/>
  <c r="T17" i="2"/>
  <c r="W19" i="2"/>
  <c r="W18" i="2"/>
  <c r="W17" i="2"/>
  <c r="U19" i="2"/>
  <c r="U18" i="2"/>
  <c r="U17" i="2"/>
  <c r="R19" i="2"/>
  <c r="R18" i="2"/>
  <c r="R17" i="2"/>
  <c r="P19" i="2"/>
  <c r="P18" i="2"/>
  <c r="P17" i="2"/>
  <c r="L19" i="2"/>
  <c r="L18" i="2"/>
  <c r="L17" i="2"/>
  <c r="J19" i="2"/>
  <c r="J18" i="2"/>
  <c r="J17" i="2"/>
  <c r="H19" i="2"/>
  <c r="H18" i="2"/>
  <c r="H17" i="2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R67" i="1"/>
  <c r="R63" i="1"/>
  <c r="R59" i="1"/>
  <c r="R56" i="1"/>
  <c r="R54" i="1"/>
  <c r="R52" i="1"/>
  <c r="R50" i="1"/>
  <c r="R48" i="1"/>
  <c r="R40" i="1"/>
  <c r="R37" i="1"/>
  <c r="R35" i="1"/>
  <c r="R28" i="1"/>
  <c r="R23" i="1"/>
  <c r="R20" i="1"/>
  <c r="P52" i="1"/>
  <c r="P67" i="1"/>
  <c r="P63" i="1"/>
  <c r="P59" i="1"/>
  <c r="P56" i="1"/>
  <c r="P54" i="1"/>
  <c r="P50" i="1"/>
  <c r="P48" i="1"/>
  <c r="P40" i="1"/>
  <c r="P37" i="1"/>
  <c r="P35" i="1"/>
  <c r="P28" i="1"/>
  <c r="P23" i="1"/>
  <c r="P20" i="1"/>
  <c r="P17" i="1"/>
  <c r="L52" i="1"/>
  <c r="L67" i="1"/>
  <c r="L63" i="1"/>
  <c r="L59" i="1"/>
  <c r="L56" i="1"/>
  <c r="L54" i="1"/>
  <c r="L50" i="1"/>
  <c r="L48" i="1"/>
  <c r="L40" i="1"/>
  <c r="L37" i="1"/>
  <c r="L35" i="1"/>
  <c r="L28" i="1"/>
  <c r="L23" i="1"/>
  <c r="L20" i="1"/>
  <c r="L17" i="1"/>
  <c r="J52" i="1"/>
  <c r="J67" i="1"/>
  <c r="J63" i="1"/>
  <c r="J59" i="1"/>
  <c r="J56" i="1"/>
  <c r="J54" i="1"/>
  <c r="J50" i="1"/>
  <c r="J48" i="1"/>
  <c r="J40" i="1"/>
  <c r="J37" i="1"/>
  <c r="J35" i="1"/>
  <c r="J28" i="1"/>
  <c r="J23" i="1"/>
  <c r="J20" i="1"/>
  <c r="J17" i="1"/>
  <c r="H52" i="1"/>
  <c r="H67" i="1"/>
  <c r="H63" i="1"/>
  <c r="H59" i="1"/>
  <c r="H56" i="1"/>
  <c r="H54" i="1"/>
  <c r="H50" i="1"/>
  <c r="H48" i="1"/>
  <c r="H40" i="1"/>
  <c r="H37" i="1"/>
  <c r="H35" i="1"/>
  <c r="H28" i="1"/>
  <c r="H23" i="1"/>
  <c r="H20" i="1"/>
  <c r="H17" i="1"/>
  <c r="R17" i="1" l="1"/>
  <c r="X18" i="2" l="1"/>
  <c r="X19" i="2"/>
  <c r="X17" i="2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17" i="1"/>
  <c r="V18" i="2" l="1"/>
  <c r="V19" i="2"/>
  <c r="V17" i="2"/>
  <c r="S18" i="2"/>
  <c r="AA18" i="2" s="1"/>
  <c r="AC18" i="2" s="1"/>
  <c r="S19" i="2"/>
  <c r="S17" i="2"/>
  <c r="S23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19" i="1"/>
  <c r="S20" i="1"/>
  <c r="S21" i="1"/>
  <c r="S22" i="1"/>
  <c r="S24" i="1"/>
  <c r="AA19" i="2" l="1"/>
  <c r="AC19" i="2" s="1"/>
  <c r="AA17" i="2"/>
  <c r="AC17" i="2" s="1"/>
  <c r="AC16" i="2" s="1"/>
  <c r="S18" i="1"/>
  <c r="S17" i="1" l="1"/>
  <c r="V68" i="1"/>
  <c r="V67" i="1"/>
  <c r="AA67" i="1" s="1"/>
  <c r="AC67" i="1" s="1"/>
  <c r="V66" i="1"/>
  <c r="AA66" i="1" s="1"/>
  <c r="AC66" i="1" s="1"/>
  <c r="V65" i="1"/>
  <c r="AA65" i="1" s="1"/>
  <c r="AC65" i="1" s="1"/>
  <c r="V64" i="1"/>
  <c r="AA64" i="1" s="1"/>
  <c r="AC64" i="1" s="1"/>
  <c r="V63" i="1"/>
  <c r="AA63" i="1" s="1"/>
  <c r="AC63" i="1" s="1"/>
  <c r="V62" i="1"/>
  <c r="AA62" i="1" s="1"/>
  <c r="AC62" i="1" s="1"/>
  <c r="V61" i="1"/>
  <c r="AA61" i="1" s="1"/>
  <c r="AC61" i="1" s="1"/>
  <c r="V60" i="1"/>
  <c r="AA60" i="1" s="1"/>
  <c r="AC60" i="1" s="1"/>
  <c r="V59" i="1"/>
  <c r="AA59" i="1" s="1"/>
  <c r="AC59" i="1" s="1"/>
  <c r="V58" i="1"/>
  <c r="AA58" i="1" s="1"/>
  <c r="AC58" i="1" s="1"/>
  <c r="V57" i="1"/>
  <c r="AA57" i="1" s="1"/>
  <c r="AC57" i="1" s="1"/>
  <c r="V56" i="1"/>
  <c r="AA56" i="1" s="1"/>
  <c r="AC56" i="1" s="1"/>
  <c r="V55" i="1"/>
  <c r="AA55" i="1" s="1"/>
  <c r="AC55" i="1" s="1"/>
  <c r="V54" i="1"/>
  <c r="AA54" i="1" s="1"/>
  <c r="AC54" i="1" s="1"/>
  <c r="V53" i="1"/>
  <c r="AA53" i="1" s="1"/>
  <c r="AC53" i="1" s="1"/>
  <c r="V52" i="1"/>
  <c r="AA52" i="1" s="1"/>
  <c r="AC52" i="1" s="1"/>
  <c r="V51" i="1"/>
  <c r="AA51" i="1" s="1"/>
  <c r="AC51" i="1" s="1"/>
  <c r="V50" i="1"/>
  <c r="AA50" i="1" s="1"/>
  <c r="AC50" i="1" s="1"/>
  <c r="V49" i="1"/>
  <c r="AA49" i="1" s="1"/>
  <c r="AC49" i="1" s="1"/>
  <c r="V48" i="1"/>
  <c r="AA48" i="1" s="1"/>
  <c r="AC48" i="1" s="1"/>
  <c r="V47" i="1"/>
  <c r="AA47" i="1" s="1"/>
  <c r="AC47" i="1" s="1"/>
  <c r="V46" i="1"/>
  <c r="AA46" i="1" s="1"/>
  <c r="AC46" i="1" s="1"/>
  <c r="V45" i="1"/>
  <c r="AA45" i="1" s="1"/>
  <c r="AC45" i="1" s="1"/>
  <c r="V44" i="1"/>
  <c r="AA44" i="1" s="1"/>
  <c r="AC44" i="1" s="1"/>
  <c r="V43" i="1"/>
  <c r="AA43" i="1" s="1"/>
  <c r="AC43" i="1" s="1"/>
  <c r="V42" i="1"/>
  <c r="AA42" i="1" s="1"/>
  <c r="AC42" i="1" s="1"/>
  <c r="V41" i="1"/>
  <c r="AA41" i="1" s="1"/>
  <c r="AC41" i="1" s="1"/>
  <c r="V40" i="1"/>
  <c r="AA40" i="1" s="1"/>
  <c r="AC40" i="1" s="1"/>
  <c r="V39" i="1"/>
  <c r="AA39" i="1" s="1"/>
  <c r="AC39" i="1" s="1"/>
  <c r="V38" i="1"/>
  <c r="AA38" i="1" s="1"/>
  <c r="AC38" i="1" s="1"/>
  <c r="V37" i="1"/>
  <c r="AA37" i="1" s="1"/>
  <c r="AC37" i="1" s="1"/>
  <c r="V36" i="1"/>
  <c r="AA36" i="1" s="1"/>
  <c r="AC36" i="1" s="1"/>
  <c r="V35" i="1"/>
  <c r="AA35" i="1" s="1"/>
  <c r="AC35" i="1" s="1"/>
  <c r="V34" i="1"/>
  <c r="AA34" i="1" s="1"/>
  <c r="AC34" i="1" s="1"/>
  <c r="V33" i="1"/>
  <c r="AA33" i="1" s="1"/>
  <c r="AC33" i="1" s="1"/>
  <c r="V32" i="1"/>
  <c r="AA32" i="1" s="1"/>
  <c r="AC32" i="1" s="1"/>
  <c r="V31" i="1"/>
  <c r="AA31" i="1" s="1"/>
  <c r="AC31" i="1" s="1"/>
  <c r="V30" i="1"/>
  <c r="AA30" i="1" s="1"/>
  <c r="AC30" i="1" s="1"/>
  <c r="V29" i="1"/>
  <c r="AA29" i="1" s="1"/>
  <c r="AC29" i="1" s="1"/>
  <c r="V28" i="1"/>
  <c r="AA28" i="1" s="1"/>
  <c r="AC28" i="1" s="1"/>
  <c r="V27" i="1"/>
  <c r="AA27" i="1" s="1"/>
  <c r="AC27" i="1" s="1"/>
  <c r="V26" i="1"/>
  <c r="AA26" i="1" s="1"/>
  <c r="AC26" i="1" s="1"/>
  <c r="V25" i="1"/>
  <c r="AA25" i="1" s="1"/>
  <c r="AC25" i="1" s="1"/>
  <c r="V24" i="1"/>
  <c r="AA24" i="1" s="1"/>
  <c r="AC24" i="1" s="1"/>
  <c r="V23" i="1"/>
  <c r="AA23" i="1" s="1"/>
  <c r="AC23" i="1" s="1"/>
  <c r="V22" i="1"/>
  <c r="AA22" i="1" s="1"/>
  <c r="AC22" i="1" s="1"/>
  <c r="V21" i="1"/>
  <c r="AA21" i="1" s="1"/>
  <c r="AC21" i="1" s="1"/>
  <c r="V20" i="1"/>
  <c r="AA20" i="1" s="1"/>
  <c r="AC20" i="1" s="1"/>
  <c r="V19" i="1"/>
  <c r="V18" i="1"/>
  <c r="AA18" i="1" s="1"/>
  <c r="AC18" i="1" s="1"/>
  <c r="V17" i="1"/>
  <c r="AA19" i="1" l="1"/>
  <c r="AC19" i="1" s="1"/>
  <c r="AC68" i="1"/>
  <c r="AA17" i="1"/>
  <c r="AC17" i="1" s="1"/>
  <c r="AC16" i="1" l="1"/>
</calcChain>
</file>

<file path=xl/sharedStrings.xml><?xml version="1.0" encoding="utf-8"?>
<sst xmlns="http://schemas.openxmlformats.org/spreadsheetml/2006/main" count="339" uniqueCount="106">
  <si>
    <t>Profesinių gebėjimų įvertinimas</t>
  </si>
  <si>
    <t>Profesinis orientavimas ir konsultavimas</t>
  </si>
  <si>
    <t>Profesinių gebėjimų atkūrimas arba naujų išugdymas</t>
  </si>
  <si>
    <t>Pagalba įsidarbinant</t>
  </si>
  <si>
    <t>Profesinis mokymas</t>
  </si>
  <si>
    <t xml:space="preserve">Maitinimo kaina visam programos laikotarpiui </t>
  </si>
  <si>
    <t>Apgyvendinimo kaina visam programos laikotarpiui</t>
  </si>
  <si>
    <t>Transporto kaina visam programos laikotarpiui</t>
  </si>
  <si>
    <t>Maitinimo paslaugos</t>
  </si>
  <si>
    <t>Apgyvendinimo paslaugos</t>
  </si>
  <si>
    <t>Transporto paslaugos</t>
  </si>
  <si>
    <t>Pastaba. Pasiūlymo kainų paskaičiavimai:</t>
  </si>
  <si>
    <t>Trukmė dienomis</t>
  </si>
  <si>
    <r>
      <rPr>
        <b/>
        <sz val="10"/>
        <color theme="1"/>
        <rFont val="Times New Roman"/>
        <family val="1"/>
        <charset val="186"/>
      </rPr>
      <t>Formaliojo</t>
    </r>
    <r>
      <rPr>
        <sz val="10"/>
        <color theme="1"/>
        <rFont val="Times New Roman"/>
        <family val="1"/>
        <charset val="186"/>
      </rPr>
      <t xml:space="preserve"> profesinio mokymo programos valstybinis kodas </t>
    </r>
  </si>
  <si>
    <t>Darbingumo lygis</t>
  </si>
  <si>
    <t>Tais atvejais, kai pagal galiojančius teisės aktus tiekėjui nereikia mokėti PVM, nurodo priežastis, dėl kurių PVM nemoka.</t>
  </si>
  <si>
    <t>Pirkimo objekto dalies Nr.</t>
  </si>
  <si>
    <t>Paslaugų teikimo vieta</t>
  </si>
  <si>
    <t>Reabilitacinio, socialinio, psichologinio, darbo imitavimo priemonės</t>
  </si>
  <si>
    <t xml:space="preserve">Tiekėjas: </t>
  </si>
  <si>
    <t>Tiekėjas:</t>
  </si>
  <si>
    <t>(tiekėjo pavadinimas, adresas, Jeigu dalyvauja ūkio subjektų grupė, surašomi visi dalyviai)</t>
  </si>
  <si>
    <t>(tiekėjo pavadinimas, adresas, jeigu dalyvauja ūkio subjektų grupė, surašomi visi dalyviai)</t>
  </si>
  <si>
    <t>Trukmė valandomis</t>
  </si>
  <si>
    <t>Palaikymas darbo vietoje</t>
  </si>
  <si>
    <r>
      <t>Profesinės reabilitacijos programos (</t>
    </r>
    <r>
      <rPr>
        <i/>
        <sz val="10"/>
        <color theme="1"/>
        <rFont val="Times New Roman"/>
        <family val="1"/>
        <charset val="186"/>
      </rPr>
      <t>išskyrus "Palaikymo darbo vietoje" paslaugą</t>
    </r>
    <r>
      <rPr>
        <sz val="10"/>
        <color theme="1"/>
        <rFont val="Times New Roman"/>
        <family val="1"/>
        <charset val="186"/>
      </rPr>
      <t>)</t>
    </r>
    <r>
      <rPr>
        <b/>
        <sz val="10"/>
        <color theme="1"/>
        <rFont val="Times New Roman"/>
        <family val="1"/>
        <charset val="186"/>
      </rPr>
      <t xml:space="preserve"> trukmė dienomis</t>
    </r>
  </si>
  <si>
    <r>
      <t>Profesinės reabilitacijos programos (</t>
    </r>
    <r>
      <rPr>
        <i/>
        <sz val="10"/>
        <rFont val="Times New Roman"/>
        <family val="1"/>
        <charset val="186"/>
      </rPr>
      <t>išskyrus "Palaikymo darbo vietoje" paslaugą</t>
    </r>
    <r>
      <rPr>
        <sz val="10"/>
        <rFont val="Times New Roman"/>
        <family val="1"/>
        <charset val="186"/>
      </rPr>
      <t>)</t>
    </r>
    <r>
      <rPr>
        <b/>
        <sz val="10"/>
        <rFont val="Times New Roman"/>
        <family val="1"/>
        <charset val="186"/>
      </rPr>
      <t xml:space="preserve"> trukmė dienomis</t>
    </r>
  </si>
  <si>
    <t>Vienos dienos įkainis su PVM, Eur</t>
  </si>
  <si>
    <t>Vienos valandos įkainis su PVM, Eur</t>
  </si>
  <si>
    <r>
      <t>Profesinės reabilitacijos programos</t>
    </r>
    <r>
      <rPr>
        <b/>
        <sz val="10"/>
        <color theme="1"/>
        <rFont val="Times New Roman"/>
        <family val="1"/>
        <charset val="186"/>
      </rPr>
      <t xml:space="preserve"> kaina Eur su PVM </t>
    </r>
  </si>
  <si>
    <t>Vienos dienos maitinimo kaina su PVM, Eur</t>
  </si>
  <si>
    <t>Vienos dienos apgyvendinimo kaina su PVM, Eur</t>
  </si>
  <si>
    <t>Vienos dienos transporto kaina su PVM, Eur</t>
  </si>
  <si>
    <r>
      <rPr>
        <b/>
        <sz val="11"/>
        <color theme="1"/>
        <rFont val="Times New Roman"/>
        <family val="1"/>
        <charset val="186"/>
      </rPr>
      <t xml:space="preserve">Bendra profesinės reabilitacijos programos (ciklo) kaina </t>
    </r>
    <r>
      <rPr>
        <b/>
        <sz val="10"/>
        <color theme="1"/>
        <rFont val="Times New Roman"/>
        <family val="1"/>
        <charset val="186"/>
      </rPr>
      <t>(</t>
    </r>
    <r>
      <rPr>
        <sz val="10"/>
        <color theme="1"/>
        <rFont val="Times New Roman"/>
        <family val="1"/>
        <charset val="186"/>
      </rPr>
      <t xml:space="preserve">įskaitant apgyvendinimo, maitinimo ir transporto paslaugas) </t>
    </r>
    <r>
      <rPr>
        <b/>
        <sz val="10"/>
        <color theme="1"/>
        <rFont val="Times New Roman"/>
        <family val="1"/>
        <charset val="186"/>
      </rPr>
      <t xml:space="preserve">               Eur su PVM                </t>
    </r>
    <r>
      <rPr>
        <i/>
        <sz val="10"/>
        <color theme="1"/>
        <rFont val="Times New Roman"/>
        <family val="1"/>
        <charset val="186"/>
      </rPr>
      <t xml:space="preserve">(suma </t>
    </r>
    <r>
      <rPr>
        <b/>
        <i/>
        <sz val="10"/>
        <color theme="1"/>
        <rFont val="Times New Roman"/>
        <family val="1"/>
        <charset val="186"/>
      </rPr>
      <t>skaičiais</t>
    </r>
    <r>
      <rPr>
        <i/>
        <sz val="10"/>
        <color theme="1"/>
        <rFont val="Times New Roman"/>
        <family val="1"/>
        <charset val="186"/>
      </rPr>
      <t>)</t>
    </r>
  </si>
  <si>
    <t xml:space="preserve">Maksimalus dalyvių kiekis </t>
  </si>
  <si>
    <t>30-45 proc.</t>
  </si>
  <si>
    <t>0-25 proc.</t>
  </si>
  <si>
    <t>Juvelyro</t>
  </si>
  <si>
    <t>Druskininkai</t>
  </si>
  <si>
    <t>Masažuotojo programa</t>
  </si>
  <si>
    <t>Medžio dirbinių drožėjo mokymo programa</t>
  </si>
  <si>
    <t>Viešbučio kambarinės mokymo programa</t>
  </si>
  <si>
    <t>Visažistas -manikiūrininkas</t>
  </si>
  <si>
    <r>
      <rPr>
        <b/>
        <sz val="11"/>
        <color theme="1"/>
        <rFont val="Times New Roman"/>
        <family val="1"/>
        <charset val="186"/>
      </rPr>
      <t>Maksimalus dalyvių kiekis</t>
    </r>
    <r>
      <rPr>
        <b/>
        <sz val="10"/>
        <color theme="1"/>
        <rFont val="Times New Roman"/>
        <family val="1"/>
        <charset val="186"/>
      </rPr>
      <t xml:space="preserve"> </t>
    </r>
  </si>
  <si>
    <r>
      <t>Profesinės</t>
    </r>
    <r>
      <rPr>
        <strike/>
        <sz val="11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reabilitacijos programos (ciklo) pavadinimas</t>
    </r>
  </si>
  <si>
    <t>Pasiūlymo kaina pirkimo objekto daliai              Eur su PVM                (suma skaičiais) (27x28)</t>
  </si>
  <si>
    <t>Administracijos darbuotojo mokymo programa</t>
  </si>
  <si>
    <r>
      <t>P</t>
    </r>
    <r>
      <rPr>
        <sz val="11"/>
        <color theme="1"/>
        <rFont val="Times New Roman"/>
        <family val="1"/>
        <charset val="186"/>
      </rPr>
      <t>rofesinės</t>
    </r>
    <r>
      <rPr>
        <strike/>
        <sz val="11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reabilitacijos programos (ciklo) pavadinimas</t>
    </r>
  </si>
  <si>
    <t>Apdailininko mokymo programa</t>
  </si>
  <si>
    <t>Marijampolė</t>
  </si>
  <si>
    <t>Apskaitininko mokymo programa</t>
  </si>
  <si>
    <t>Barmeno mokymo programa</t>
  </si>
  <si>
    <t>Dažytojo mokymo programa</t>
  </si>
  <si>
    <t>Dekoratyvinės kosmetikos mokymo programa</t>
  </si>
  <si>
    <t>Duonos gaminių kepėjo mokymo programa</t>
  </si>
  <si>
    <t>Floristo - gėlių pardavėjo mokymo programa</t>
  </si>
  <si>
    <t>Gipskartonio montuotojo mokymo programa</t>
  </si>
  <si>
    <t>Įmonės darbo organizatoriaus mokymo programa</t>
  </si>
  <si>
    <t>Kasininko pardavėjo mokymo programa</t>
  </si>
  <si>
    <t>Kompiuterio naudojimo pagrindų mokymo programa</t>
  </si>
  <si>
    <t>Konditerio mokymo programa</t>
  </si>
  <si>
    <t>Lankomosios priežiūros darbuotojo mokymo programa</t>
  </si>
  <si>
    <t>Manikiūrininko mokymo programa</t>
  </si>
  <si>
    <t>Medienos apdirbėjo mokymo programa</t>
  </si>
  <si>
    <t>Medienos apdirbimo staklininko mokymo programa</t>
  </si>
  <si>
    <t>Pagalbinio virtuvės darbuotojo mokymo programa</t>
  </si>
  <si>
    <t>Pardavėjo mokymo programa</t>
  </si>
  <si>
    <t>Pedikiūrininko mokymo programa</t>
  </si>
  <si>
    <t>Plataus profilio kirpėjo mokymo programa</t>
  </si>
  <si>
    <t>Plytelių klojėjo mokymo programa</t>
  </si>
  <si>
    <t>Prekybinės salės darbuotojo mokymo programa</t>
  </si>
  <si>
    <t>Sandėlininko mokymo programa</t>
  </si>
  <si>
    <t>Slaugytojo padėjėjo mokymo programa</t>
  </si>
  <si>
    <t>Socialinės globos namuose darbuotojo mokymo programa</t>
  </si>
  <si>
    <t>Socialinio darbuotojo padėjėjo mokymo programa</t>
  </si>
  <si>
    <t>Staliaus mokymo programa</t>
  </si>
  <si>
    <t>Tinkuotojo mokymo programa</t>
  </si>
  <si>
    <t>Verslo organizatoriaus mokymo programa</t>
  </si>
  <si>
    <t>Viešbučio administratoriaus mokymo programa</t>
  </si>
  <si>
    <t>Virėjo mokymo programa</t>
  </si>
  <si>
    <t>Vyrų kirpėjo mokymo programa</t>
  </si>
  <si>
    <r>
      <t xml:space="preserve">Neįgalumo pobūdis </t>
    </r>
    <r>
      <rPr>
        <b/>
        <sz val="10"/>
        <color theme="1"/>
        <rFont val="Times New Roman"/>
        <family val="1"/>
        <charset val="186"/>
      </rPr>
      <t>(Nurodo tiekėjas)</t>
    </r>
  </si>
  <si>
    <r>
      <t>1.</t>
    </r>
    <r>
      <rPr>
        <sz val="11"/>
        <color theme="1"/>
        <rFont val="Times New Roman"/>
        <family val="1"/>
        <charset val="186"/>
      </rPr>
      <t xml:space="preserve"> 19 stulpelyje nurodoma tik profesinės reabilitacijos programos (ciklo) kaina </t>
    </r>
  </si>
  <si>
    <t>t.y. (7 stulpelis x 8 stulpelis) + (9 stulpelis x 10 stulpelis) + (11 stulpelis x 12 stulpelis) + (13 stulpelis x 14 stulpelis) +(15 stulpelis x 16 stulpelis) + (17 stulpelis x 18 stulpelis)= visos programos kaina.</t>
  </si>
  <si>
    <r>
      <t>2.</t>
    </r>
    <r>
      <rPr>
        <sz val="11"/>
        <color theme="1"/>
        <rFont val="Times New Roman"/>
        <family val="1"/>
        <charset val="186"/>
      </rPr>
      <t xml:space="preserve"> 22 stulpelyje nurodoma maitinimo kaina visam programos laikotarpiui, t.y. 20 stulpelis x 21 stulpelis = maitinimo kaina.</t>
    </r>
  </si>
  <si>
    <r>
      <t>3.</t>
    </r>
    <r>
      <rPr>
        <sz val="11"/>
        <color theme="1"/>
        <rFont val="Times New Roman"/>
        <family val="1"/>
        <charset val="186"/>
      </rPr>
      <t xml:space="preserve"> 24 stulpelyje nurodoma apgyvendinimo kaina visam programos laikotarpiui t.y. ((20 stulpelis : 0,7 koeficiento) + 60 galimų ligos dienų (gautą sumą suapvalinam iki sveikų skaičių)) x 23 stulpelis = apgyvendinimo kaina.</t>
    </r>
  </si>
  <si>
    <t>1 pvz.: 20 stulpelio reikšmė yra 111 darbo dienų. Tai 111 darbo dienų : 0,7 koeficiento + 60 (galimų ligos dienų) = 218,57(gautą sumą suapvalinam iki sveikų skaičių), t.y. 219 kalendorinių dienų. Gautas kalendorines apgyvendinimo dienas, dauginam iš vienos dienos įkainio, pvz.: 219 x 3,76 Eur = 823,44 Eur.</t>
  </si>
  <si>
    <t>2 pvz.: 20 stulpelio reikšmė yra 180 darbo dienų. Tai 180 darbo dienų : 0,7 koeficiento + 60 (galimų ligos dienų) = 317,14 (gautą sumą suapvalinam iki sveikų skaičių), t.y. 317 kalendorinių dienų. Gautas kalendorines apgyvendinimo dienas, dauginam iš vienos dienos įkainio, pvz.: 317 x 3,76 Eur = 1191,92 Eur.</t>
  </si>
  <si>
    <r>
      <t>4.</t>
    </r>
    <r>
      <rPr>
        <sz val="11"/>
        <color theme="1"/>
        <rFont val="Times New Roman"/>
        <family val="1"/>
        <charset val="186"/>
      </rPr>
      <t xml:space="preserve"> 26 stulpelyje nurodoma transporto kaina visam programos laikotarpiui t.y. 20 stulpelis x 25 stulpelis = transporto kaina.</t>
    </r>
  </si>
  <si>
    <r>
      <t>5.</t>
    </r>
    <r>
      <rPr>
        <sz val="11"/>
        <color theme="1"/>
        <rFont val="Times New Roman"/>
        <family val="1"/>
        <charset val="186"/>
      </rPr>
      <t xml:space="preserve"> 27 stulpelyje nurodoma bendra profesinės reabilitacijos kaina vienam asmeniui t.y. 19 stulpelis + 22 stulpelis + 24 stulpelis + 26 stulpelis = bendra programos kaina skaičiais.</t>
    </r>
  </si>
  <si>
    <r>
      <t>3.</t>
    </r>
    <r>
      <rPr>
        <sz val="11"/>
        <color theme="1"/>
        <rFont val="Times New Roman"/>
        <family val="1"/>
        <charset val="186"/>
      </rPr>
      <t xml:space="preserve"> 24 stulpelyje nurodoma apgyvendinimo kaina visam programos laikotarpiui t.y. ((20 stulpelis : 0,7 koeficiento) + 60 galimų ligos dienų (gautą sumą suapvalinam iki sveikų skaičių)) x 24 stulpelis = apgyvendinimo kaina.</t>
    </r>
  </si>
  <si>
    <r>
      <t xml:space="preserve">Pasiūlymo dėl profesinės reabilitacijos paslaugų, finansuojamų iš valstybės biudžeto, užimtumo fondo ir/ar ESF lėšų, pirkimo  </t>
    </r>
    <r>
      <rPr>
        <b/>
        <sz val="10"/>
        <color theme="1"/>
        <rFont val="Times New Roman"/>
        <family val="1"/>
        <charset val="186"/>
      </rPr>
      <t xml:space="preserve">1.2. priedas </t>
    </r>
  </si>
  <si>
    <r>
      <t xml:space="preserve">Pasiūlymo dėl profesinės reabilitacijos paslaugų, finansuojamų iš valstybės biudžeto, užimtumo fondo ir/ar ESF lėšų, pirkimo                                                              </t>
    </r>
    <r>
      <rPr>
        <b/>
        <sz val="10"/>
        <color theme="1"/>
        <rFont val="Times New Roman"/>
        <family val="1"/>
        <charset val="186"/>
      </rPr>
      <t xml:space="preserve">1.1. priedas </t>
    </r>
  </si>
  <si>
    <r>
      <t xml:space="preserve">6. </t>
    </r>
    <r>
      <rPr>
        <sz val="11"/>
        <color theme="1"/>
        <rFont val="Times New Roman"/>
        <family val="1"/>
        <charset val="186"/>
      </rPr>
      <t>20 stulpelyje nurodoma visos profesinės reabilitacijos programos trukmė (išskyrus "Palaikymo darbo vietoje" paslaugą) darbo dienomis, t.y. 7 stulpelis + 9 stulpelis + 11 stulpelis + 13 stulpelis + 15 stulpelis = bendra programos trukmė (išskyrus "Palaikymo darbo vietoje" paslaugą, t.y. 17 stulpelį)</t>
    </r>
  </si>
  <si>
    <r>
      <t xml:space="preserve">6. </t>
    </r>
    <r>
      <rPr>
        <sz val="11"/>
        <color theme="1"/>
        <rFont val="Times New Roman"/>
        <family val="1"/>
        <charset val="186"/>
      </rPr>
      <t>20 stulpelyje nurodoma visos profesinės reabilitacijos programos trukmė (išskyrus "Palaikymo darbo vietoje" paslaugą) darbo dienomis, t.y.7 stulpelis + 9 stulpelis + 11 stulpelis + 13 stulpelis + 15 stulpelis = bendra programos trukmė (išskyrus "Palaikymo darbo vietoje" paslaugą, t.y. 17 stulpelį)</t>
    </r>
  </si>
  <si>
    <r>
      <rPr>
        <b/>
        <sz val="10"/>
        <color theme="1"/>
        <rFont val="Times New Roman"/>
        <family val="1"/>
        <charset val="186"/>
      </rPr>
      <t>Neformaliojo*</t>
    </r>
    <r>
      <rPr>
        <sz val="10"/>
        <color theme="1"/>
        <rFont val="Times New Roman"/>
        <family val="1"/>
        <charset val="186"/>
      </rPr>
      <t xml:space="preserve"> profesinio mokymo programos valstybinis kodas </t>
    </r>
    <r>
      <rPr>
        <b/>
        <sz val="10"/>
        <color theme="1"/>
        <rFont val="Times New Roman"/>
        <family val="1"/>
        <charset val="186"/>
      </rPr>
      <t>(Įrašo tiekėjas)</t>
    </r>
    <r>
      <rPr>
        <sz val="10"/>
        <color theme="1"/>
        <rFont val="Times New Roman"/>
        <family val="1"/>
        <charset val="186"/>
      </rPr>
      <t xml:space="preserve"> </t>
    </r>
  </si>
  <si>
    <r>
      <rPr>
        <b/>
        <sz val="11"/>
        <color theme="1"/>
        <rFont val="Times New Roman"/>
        <family val="1"/>
        <charset val="186"/>
      </rPr>
      <t>Pasiūlymo kaina pirkimo objekto daliai</t>
    </r>
    <r>
      <rPr>
        <b/>
        <sz val="10"/>
        <color theme="1"/>
        <rFont val="Times New Roman"/>
        <family val="1"/>
        <charset val="186"/>
      </rPr>
      <t xml:space="preserve">              Eur su PVM                </t>
    </r>
    <r>
      <rPr>
        <i/>
        <sz val="10"/>
        <color theme="1"/>
        <rFont val="Times New Roman"/>
        <family val="1"/>
        <charset val="186"/>
      </rPr>
      <t>(</t>
    </r>
    <r>
      <rPr>
        <b/>
        <i/>
        <sz val="10"/>
        <color theme="1"/>
        <rFont val="Times New Roman"/>
        <family val="1"/>
        <charset val="186"/>
      </rPr>
      <t>suma</t>
    </r>
    <r>
      <rPr>
        <i/>
        <sz val="10"/>
        <color theme="1"/>
        <rFont val="Times New Roman"/>
        <family val="1"/>
        <charset val="186"/>
      </rPr>
      <t xml:space="preserve"> </t>
    </r>
    <r>
      <rPr>
        <b/>
        <i/>
        <sz val="10"/>
        <color theme="1"/>
        <rFont val="Times New Roman"/>
        <family val="1"/>
        <charset val="186"/>
      </rPr>
      <t>skaičiais</t>
    </r>
    <r>
      <rPr>
        <i/>
        <sz val="10"/>
        <color theme="1"/>
        <rFont val="Times New Roman"/>
        <family val="1"/>
        <charset val="186"/>
      </rPr>
      <t xml:space="preserve">) </t>
    </r>
    <r>
      <rPr>
        <b/>
        <i/>
        <sz val="10"/>
        <color theme="1"/>
        <rFont val="Times New Roman"/>
        <family val="1"/>
        <charset val="186"/>
      </rPr>
      <t>(27x28)</t>
    </r>
  </si>
  <si>
    <r>
      <rPr>
        <b/>
        <sz val="11"/>
        <color theme="1"/>
        <rFont val="Times New Roman"/>
        <family val="1"/>
        <charset val="186"/>
      </rPr>
      <t xml:space="preserve">Bendra profesinės reabilitacijos programos (ciklo) kaina </t>
    </r>
    <r>
      <rPr>
        <b/>
        <sz val="10"/>
        <color theme="1"/>
        <rFont val="Times New Roman"/>
        <family val="1"/>
        <charset val="186"/>
      </rPr>
      <t>(</t>
    </r>
    <r>
      <rPr>
        <sz val="10"/>
        <color theme="1"/>
        <rFont val="Times New Roman"/>
        <family val="1"/>
        <charset val="186"/>
      </rPr>
      <t xml:space="preserve">įskaitant apgyvendinimo, maitinimo ir transporto paslaugas) </t>
    </r>
    <r>
      <rPr>
        <b/>
        <sz val="10"/>
        <color theme="1"/>
        <rFont val="Times New Roman"/>
        <family val="1"/>
        <charset val="186"/>
      </rPr>
      <t xml:space="preserve">               Eur su PVM                </t>
    </r>
    <r>
      <rPr>
        <i/>
        <sz val="10"/>
        <color theme="1"/>
        <rFont val="Times New Roman"/>
        <family val="1"/>
        <charset val="186"/>
      </rPr>
      <t>(</t>
    </r>
    <r>
      <rPr>
        <b/>
        <i/>
        <sz val="10"/>
        <color theme="1"/>
        <rFont val="Times New Roman"/>
        <family val="1"/>
        <charset val="186"/>
      </rPr>
      <t>suma</t>
    </r>
    <r>
      <rPr>
        <i/>
        <sz val="10"/>
        <color theme="1"/>
        <rFont val="Times New Roman"/>
        <family val="1"/>
        <charset val="186"/>
      </rPr>
      <t xml:space="preserve"> </t>
    </r>
    <r>
      <rPr>
        <b/>
        <i/>
        <sz val="10"/>
        <color theme="1"/>
        <rFont val="Times New Roman"/>
        <family val="1"/>
        <charset val="186"/>
      </rPr>
      <t>skaičiais</t>
    </r>
    <r>
      <rPr>
        <i/>
        <sz val="10"/>
        <color theme="1"/>
        <rFont val="Times New Roman"/>
        <family val="1"/>
        <charset val="186"/>
      </rPr>
      <t>)</t>
    </r>
  </si>
  <si>
    <t>Viešoji įstaiga "Profesijų spektras", Sveikatos g. 3, Druskininkai</t>
  </si>
  <si>
    <t>Fizinė negalia. Jutimo negalia. Psichinė negalia</t>
  </si>
  <si>
    <t>Fizinė negalia. Jutimo negalia. Psichinė negalia Sutrikusio intelekto negalia</t>
  </si>
  <si>
    <t xml:space="preserve">Fizinė negalia. Jutimo negalia. Psichinė negalia </t>
  </si>
  <si>
    <t>VISO:</t>
  </si>
  <si>
    <t>SPA specialisto-masažuotojo</t>
  </si>
  <si>
    <r>
      <rPr>
        <sz val="12"/>
        <color theme="1"/>
        <rFont val="Times New Roman"/>
        <family val="1"/>
        <charset val="186"/>
      </rPr>
      <t xml:space="preserve">PASIŪLYMAS  PROFESINĖS REABILITACIJOS PASLAUGŲ PAGAL FORMALIOJO PROFESINIO MOKYMO PROGRAMAS PIRKIMUI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186"/>
      </rPr>
      <t>(1-274 PIRKIMO OBJEKTO DALYS)</t>
    </r>
  </si>
  <si>
    <r>
      <rPr>
        <sz val="12"/>
        <color theme="1"/>
        <rFont val="Times New Roman"/>
        <family val="1"/>
        <charset val="186"/>
      </rPr>
      <t>PASIŪLYMAS  PROFESINĖS REABILITACIJOS PASLAUGŲ PAGAL NEFORMALIOJO PROFESINIO MOKYMO PROGRAMAS PIRKIMUI</t>
    </r>
    <r>
      <rPr>
        <b/>
        <sz val="12"/>
        <color theme="1"/>
        <rFont val="Times New Roman"/>
        <family val="1"/>
        <charset val="186"/>
      </rPr>
      <t xml:space="preserve"> (347-436 PIRKIMO OBJEKTO DALYS)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</si>
</sst>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9C6500"/>
      <name val="Calibri"/>
      <family val="2"/>
      <charset val="186"/>
      <scheme val="minor"/>
    </font>
    <font>
      <strike/>
      <sz val="11"/>
      <color theme="1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sz val="11"/>
      <color rgb="FF0070C0"/>
      <name val="Calibri"/>
      <family val="2"/>
      <charset val="186"/>
      <scheme val="minor"/>
    </font>
    <font>
      <sz val="10"/>
      <color theme="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2" borderId="0" applyNumberFormat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7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justify" vertical="center" wrapText="1"/>
    </xf>
    <xf numFmtId="0" fontId="6" fillId="0" borderId="0" xfId="0" applyFont="1" applyFill="1"/>
    <xf numFmtId="0" fontId="0" fillId="0" borderId="0" xfId="0" applyFill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vertical="top" wrapText="1"/>
    </xf>
    <xf numFmtId="0" fontId="12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/>
    <xf numFmtId="0" fontId="1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84"/>
  <sheetViews>
    <sheetView tabSelected="1" topLeftCell="A28" zoomScale="110" zoomScaleNormal="110" workbookViewId="0">
      <selection activeCell="B8" sqref="B8"/>
    </sheetView>
  </sheetViews>
  <sheetFormatPr defaultRowHeight="15" x14ac:dyDescent="0.25"/>
  <cols>
    <col min="1" max="1" width="8.28515625" customWidth="1"/>
    <col min="2" max="2" width="17.7109375" customWidth="1"/>
    <col min="3" max="3" width="10.7109375" customWidth="1"/>
    <col min="4" max="4" width="10" customWidth="1"/>
    <col min="5" max="5" width="10.140625" customWidth="1"/>
    <col min="6" max="6" width="8.7109375" style="9" customWidth="1"/>
    <col min="7" max="7" width="4.5703125" customWidth="1"/>
    <col min="8" max="8" width="6" customWidth="1"/>
    <col min="9" max="9" width="4.5703125" customWidth="1"/>
    <col min="10" max="10" width="6.5703125" customWidth="1"/>
    <col min="11" max="11" width="5.85546875" customWidth="1"/>
    <col min="12" max="12" width="7.28515625" customWidth="1"/>
    <col min="13" max="13" width="4.5703125" customWidth="1"/>
    <col min="14" max="14" width="6.28515625" customWidth="1"/>
    <col min="15" max="15" width="4.5703125" customWidth="1"/>
    <col min="16" max="18" width="5.5703125" customWidth="1"/>
    <col min="19" max="19" width="11.7109375" customWidth="1"/>
    <col min="20" max="20" width="15.28515625" style="16" customWidth="1"/>
    <col min="21" max="21" width="7.85546875" customWidth="1"/>
    <col min="22" max="22" width="8" customWidth="1"/>
    <col min="23" max="26" width="7.85546875" customWidth="1"/>
    <col min="27" max="27" width="13.42578125" style="9" customWidth="1"/>
    <col min="29" max="29" width="11.28515625" customWidth="1"/>
  </cols>
  <sheetData>
    <row r="2" spans="1:29" ht="15" customHeight="1" x14ac:dyDescent="0.25">
      <c r="U2" s="79" t="s">
        <v>92</v>
      </c>
      <c r="V2" s="79"/>
      <c r="W2" s="79"/>
      <c r="X2" s="79"/>
      <c r="Y2" s="79"/>
      <c r="Z2" s="79"/>
    </row>
    <row r="3" spans="1:29" x14ac:dyDescent="0.25">
      <c r="U3" s="79"/>
      <c r="V3" s="79"/>
      <c r="W3" s="79"/>
      <c r="X3" s="79"/>
      <c r="Y3" s="79"/>
      <c r="Z3" s="79"/>
    </row>
    <row r="4" spans="1:29" ht="15" customHeight="1" x14ac:dyDescent="0.25">
      <c r="B4" s="81" t="s">
        <v>104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79"/>
      <c r="V4" s="79"/>
      <c r="W4" s="79"/>
      <c r="X4" s="79"/>
      <c r="Y4" s="79"/>
      <c r="Z4" s="79"/>
    </row>
    <row r="5" spans="1:29" ht="13.5" customHeight="1" x14ac:dyDescent="0.25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79"/>
      <c r="V5" s="79"/>
      <c r="W5" s="79"/>
      <c r="X5" s="79"/>
      <c r="Y5" s="79"/>
      <c r="Z5" s="79"/>
    </row>
    <row r="6" spans="1:29" ht="15" customHeight="1" x14ac:dyDescent="0.25"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0"/>
      <c r="V6" s="80"/>
      <c r="W6" s="80"/>
      <c r="X6" s="80"/>
      <c r="Y6" s="80"/>
      <c r="Z6" s="80"/>
    </row>
    <row r="7" spans="1:29" ht="15" customHeight="1" x14ac:dyDescent="0.25"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13"/>
      <c r="V7" s="13"/>
      <c r="W7" s="13"/>
      <c r="X7" s="13"/>
      <c r="Y7" s="13"/>
      <c r="Z7" s="13"/>
    </row>
    <row r="8" spans="1:29" ht="15" customHeight="1" x14ac:dyDescent="0.25">
      <c r="B8" s="17" t="s">
        <v>19</v>
      </c>
      <c r="C8" s="67" t="s">
        <v>98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17"/>
      <c r="P8" s="17"/>
      <c r="Q8" s="18"/>
      <c r="R8" s="18"/>
      <c r="S8" s="19"/>
      <c r="T8" s="20"/>
      <c r="U8" s="13"/>
      <c r="V8" s="13"/>
      <c r="W8" s="13"/>
      <c r="X8" s="13"/>
      <c r="Y8" s="13"/>
      <c r="Z8" s="13"/>
    </row>
    <row r="9" spans="1:29" ht="15" customHeight="1" x14ac:dyDescent="0.25">
      <c r="B9" s="17"/>
      <c r="C9" s="68" t="s">
        <v>21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17"/>
      <c r="P9" s="17"/>
      <c r="Q9" s="18"/>
      <c r="R9" s="18"/>
      <c r="S9" s="19"/>
      <c r="T9" s="20"/>
      <c r="U9" s="13"/>
      <c r="V9" s="13"/>
      <c r="W9" s="13"/>
      <c r="X9" s="13"/>
      <c r="Y9" s="13"/>
      <c r="Z9" s="13"/>
    </row>
    <row r="10" spans="1:29" ht="15.75" thickBot="1" x14ac:dyDescent="0.3"/>
    <row r="11" spans="1:29" ht="91.5" customHeight="1" x14ac:dyDescent="0.25">
      <c r="A11" s="85" t="s">
        <v>16</v>
      </c>
      <c r="B11" s="76" t="s">
        <v>47</v>
      </c>
      <c r="C11" s="76" t="s">
        <v>13</v>
      </c>
      <c r="D11" s="76" t="s">
        <v>81</v>
      </c>
      <c r="E11" s="76" t="s">
        <v>14</v>
      </c>
      <c r="F11" s="70" t="s">
        <v>17</v>
      </c>
      <c r="G11" s="76" t="s">
        <v>0</v>
      </c>
      <c r="H11" s="76"/>
      <c r="I11" s="76" t="s">
        <v>1</v>
      </c>
      <c r="J11" s="76"/>
      <c r="K11" s="76" t="s">
        <v>2</v>
      </c>
      <c r="L11" s="76"/>
      <c r="M11" s="76"/>
      <c r="N11" s="76"/>
      <c r="O11" s="76" t="s">
        <v>3</v>
      </c>
      <c r="P11" s="76"/>
      <c r="Q11" s="89" t="s">
        <v>24</v>
      </c>
      <c r="R11" s="90"/>
      <c r="S11" s="76" t="s">
        <v>29</v>
      </c>
      <c r="T11" s="82" t="s">
        <v>25</v>
      </c>
      <c r="U11" s="76" t="s">
        <v>8</v>
      </c>
      <c r="V11" s="76"/>
      <c r="W11" s="76" t="s">
        <v>9</v>
      </c>
      <c r="X11" s="76"/>
      <c r="Y11" s="76" t="s">
        <v>10</v>
      </c>
      <c r="Z11" s="76"/>
      <c r="AA11" s="73" t="s">
        <v>33</v>
      </c>
      <c r="AB11" s="73" t="s">
        <v>43</v>
      </c>
      <c r="AC11" s="88" t="s">
        <v>45</v>
      </c>
    </row>
    <row r="12" spans="1:29" ht="71.25" customHeight="1" x14ac:dyDescent="0.25">
      <c r="A12" s="86"/>
      <c r="B12" s="77"/>
      <c r="C12" s="77"/>
      <c r="D12" s="77"/>
      <c r="E12" s="77"/>
      <c r="F12" s="71"/>
      <c r="G12" s="77"/>
      <c r="H12" s="77"/>
      <c r="I12" s="77"/>
      <c r="J12" s="77"/>
      <c r="K12" s="77" t="s">
        <v>18</v>
      </c>
      <c r="L12" s="77"/>
      <c r="M12" s="77" t="s">
        <v>4</v>
      </c>
      <c r="N12" s="77"/>
      <c r="O12" s="77"/>
      <c r="P12" s="77"/>
      <c r="Q12" s="91"/>
      <c r="R12" s="92"/>
      <c r="S12" s="77"/>
      <c r="T12" s="83"/>
      <c r="U12" s="77"/>
      <c r="V12" s="77"/>
      <c r="W12" s="77"/>
      <c r="X12" s="77"/>
      <c r="Y12" s="77"/>
      <c r="Z12" s="77"/>
      <c r="AA12" s="74"/>
      <c r="AB12" s="74"/>
      <c r="AC12" s="74"/>
    </row>
    <row r="13" spans="1:29" ht="53.25" customHeight="1" x14ac:dyDescent="0.25">
      <c r="A13" s="86"/>
      <c r="B13" s="77"/>
      <c r="C13" s="77"/>
      <c r="D13" s="77"/>
      <c r="E13" s="77"/>
      <c r="F13" s="71"/>
      <c r="G13" s="65" t="s">
        <v>12</v>
      </c>
      <c r="H13" s="65" t="s">
        <v>27</v>
      </c>
      <c r="I13" s="65" t="s">
        <v>12</v>
      </c>
      <c r="J13" s="65" t="s">
        <v>27</v>
      </c>
      <c r="K13" s="65" t="s">
        <v>12</v>
      </c>
      <c r="L13" s="65" t="s">
        <v>27</v>
      </c>
      <c r="M13" s="65" t="s">
        <v>12</v>
      </c>
      <c r="N13" s="65" t="s">
        <v>27</v>
      </c>
      <c r="O13" s="65" t="s">
        <v>12</v>
      </c>
      <c r="P13" s="65" t="s">
        <v>27</v>
      </c>
      <c r="Q13" s="65" t="s">
        <v>23</v>
      </c>
      <c r="R13" s="65" t="s">
        <v>28</v>
      </c>
      <c r="S13" s="77"/>
      <c r="T13" s="83"/>
      <c r="U13" s="65" t="s">
        <v>30</v>
      </c>
      <c r="V13" s="65" t="s">
        <v>5</v>
      </c>
      <c r="W13" s="65" t="s">
        <v>31</v>
      </c>
      <c r="X13" s="65" t="s">
        <v>6</v>
      </c>
      <c r="Y13" s="65" t="s">
        <v>32</v>
      </c>
      <c r="Z13" s="65" t="s">
        <v>7</v>
      </c>
      <c r="AA13" s="74"/>
      <c r="AB13" s="74"/>
      <c r="AC13" s="74"/>
    </row>
    <row r="14" spans="1:29" ht="52.5" customHeight="1" thickBot="1" x14ac:dyDescent="0.3">
      <c r="A14" s="87"/>
      <c r="B14" s="78"/>
      <c r="C14" s="78"/>
      <c r="D14" s="78"/>
      <c r="E14" s="78"/>
      <c r="F14" s="72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78"/>
      <c r="T14" s="84"/>
      <c r="U14" s="66"/>
      <c r="V14" s="66"/>
      <c r="W14" s="66"/>
      <c r="X14" s="66"/>
      <c r="Y14" s="66"/>
      <c r="Z14" s="66"/>
      <c r="AA14" s="75"/>
      <c r="AB14" s="75"/>
      <c r="AC14" s="75"/>
    </row>
    <row r="15" spans="1:29" s="12" customFormat="1" x14ac:dyDescent="0.25">
      <c r="A15" s="39">
        <v>1</v>
      </c>
      <c r="B15" s="31">
        <v>2</v>
      </c>
      <c r="C15" s="31">
        <v>3</v>
      </c>
      <c r="D15" s="32">
        <v>4</v>
      </c>
      <c r="E15" s="31">
        <v>5</v>
      </c>
      <c r="F15" s="31">
        <v>6</v>
      </c>
      <c r="G15" s="32">
        <v>7</v>
      </c>
      <c r="H15" s="31">
        <v>8</v>
      </c>
      <c r="I15" s="31">
        <v>9</v>
      </c>
      <c r="J15" s="32">
        <v>10</v>
      </c>
      <c r="K15" s="31">
        <v>11</v>
      </c>
      <c r="L15" s="31">
        <v>12</v>
      </c>
      <c r="M15" s="32">
        <v>13</v>
      </c>
      <c r="N15" s="31">
        <v>14</v>
      </c>
      <c r="O15" s="31">
        <v>15</v>
      </c>
      <c r="P15" s="32">
        <v>16</v>
      </c>
      <c r="Q15" s="32">
        <v>17</v>
      </c>
      <c r="R15" s="32">
        <v>18</v>
      </c>
      <c r="S15" s="32">
        <v>19</v>
      </c>
      <c r="T15" s="33">
        <v>20</v>
      </c>
      <c r="U15" s="32">
        <v>21</v>
      </c>
      <c r="V15" s="32">
        <v>22</v>
      </c>
      <c r="W15" s="32">
        <v>23</v>
      </c>
      <c r="X15" s="32">
        <v>24</v>
      </c>
      <c r="Y15" s="32">
        <v>25</v>
      </c>
      <c r="Z15" s="32">
        <v>26</v>
      </c>
      <c r="AA15" s="32">
        <v>27</v>
      </c>
      <c r="AB15" s="32">
        <v>28</v>
      </c>
      <c r="AC15" s="32">
        <v>29</v>
      </c>
    </row>
    <row r="16" spans="1:29" s="12" customFormat="1" x14ac:dyDescent="0.25">
      <c r="A16" s="48"/>
      <c r="B16" s="31"/>
      <c r="C16" s="31"/>
      <c r="D16" s="32"/>
      <c r="E16" s="31"/>
      <c r="F16" s="31"/>
      <c r="G16" s="32"/>
      <c r="H16" s="31"/>
      <c r="I16" s="31"/>
      <c r="J16" s="32"/>
      <c r="K16" s="31"/>
      <c r="L16" s="31"/>
      <c r="M16" s="32"/>
      <c r="N16" s="31"/>
      <c r="O16" s="31"/>
      <c r="P16" s="32"/>
      <c r="Q16" s="32"/>
      <c r="R16" s="32"/>
      <c r="S16" s="32"/>
      <c r="T16" s="33"/>
      <c r="U16" s="32"/>
      <c r="V16" s="32"/>
      <c r="W16" s="32"/>
      <c r="X16" s="32"/>
      <c r="Y16" s="32"/>
      <c r="Z16" s="32"/>
      <c r="AA16" s="32"/>
      <c r="AB16" s="32" t="s">
        <v>102</v>
      </c>
      <c r="AC16" s="49">
        <f>SUM(AC17:AC68)</f>
        <v>859989.45999999985</v>
      </c>
    </row>
    <row r="17" spans="1:30" ht="76.5" x14ac:dyDescent="0.25">
      <c r="A17" s="29">
        <v>1</v>
      </c>
      <c r="B17" s="54" t="s">
        <v>46</v>
      </c>
      <c r="C17" s="44">
        <v>362041301</v>
      </c>
      <c r="D17" s="55" t="s">
        <v>99</v>
      </c>
      <c r="E17" s="28" t="s">
        <v>36</v>
      </c>
      <c r="F17" s="44" t="s">
        <v>38</v>
      </c>
      <c r="G17" s="56">
        <v>3</v>
      </c>
      <c r="H17" s="57">
        <f>38*0.7</f>
        <v>26.599999999999998</v>
      </c>
      <c r="I17" s="58">
        <v>3</v>
      </c>
      <c r="J17" s="57">
        <f>38*0.7</f>
        <v>26.599999999999998</v>
      </c>
      <c r="K17" s="58">
        <v>1</v>
      </c>
      <c r="L17" s="57">
        <f>38*0.7</f>
        <v>26.599999999999998</v>
      </c>
      <c r="M17" s="56">
        <v>90</v>
      </c>
      <c r="N17" s="57">
        <v>12.16</v>
      </c>
      <c r="O17" s="58">
        <v>3</v>
      </c>
      <c r="P17" s="57">
        <f>38*0.7</f>
        <v>26.599999999999998</v>
      </c>
      <c r="Q17" s="56">
        <v>48</v>
      </c>
      <c r="R17" s="59">
        <f>38*0.1</f>
        <v>3.8000000000000003</v>
      </c>
      <c r="S17" s="59">
        <f>(G17*H17)+(I17*J17)+(K17*L17)+(M17*N17)+(O17*P17)+(Q17*R17)</f>
        <v>1542.8000000000002</v>
      </c>
      <c r="T17" s="60">
        <f>G17+I17+K17+M17+O17</f>
        <v>100</v>
      </c>
      <c r="U17" s="56">
        <f>38*6%</f>
        <v>2.2799999999999998</v>
      </c>
      <c r="V17" s="59">
        <f t="shared" ref="V17:V23" si="0">T17*U17</f>
        <v>227.99999999999997</v>
      </c>
      <c r="W17" s="59">
        <f>38*15%</f>
        <v>5.7</v>
      </c>
      <c r="X17" s="59">
        <f>(ROUND((T17/0.7)+60,0)*W17)</f>
        <v>1157.1000000000001</v>
      </c>
      <c r="Y17" s="56">
        <v>0</v>
      </c>
      <c r="Z17" s="56">
        <v>0</v>
      </c>
      <c r="AA17" s="59">
        <f>S17+V17+X17+Z17</f>
        <v>2927.9000000000005</v>
      </c>
      <c r="AB17" s="28">
        <v>1</v>
      </c>
      <c r="AC17" s="59">
        <f>AA17*AB17</f>
        <v>2927.9000000000005</v>
      </c>
      <c r="AD17" s="61"/>
    </row>
    <row r="18" spans="1:30" ht="76.5" x14ac:dyDescent="0.25">
      <c r="A18" s="29">
        <v>2</v>
      </c>
      <c r="B18" s="54" t="s">
        <v>46</v>
      </c>
      <c r="C18" s="44">
        <v>362041301</v>
      </c>
      <c r="D18" s="55" t="s">
        <v>99</v>
      </c>
      <c r="E18" s="28" t="s">
        <v>35</v>
      </c>
      <c r="F18" s="44" t="s">
        <v>38</v>
      </c>
      <c r="G18" s="56">
        <v>3</v>
      </c>
      <c r="H18" s="57">
        <f>38*0.6</f>
        <v>22.8</v>
      </c>
      <c r="I18" s="58">
        <v>3</v>
      </c>
      <c r="J18" s="57">
        <f>38*0.6</f>
        <v>22.8</v>
      </c>
      <c r="K18" s="58">
        <v>1</v>
      </c>
      <c r="L18" s="57">
        <f>38*0.6</f>
        <v>22.8</v>
      </c>
      <c r="M18" s="56">
        <v>90</v>
      </c>
      <c r="N18" s="57">
        <v>11.44</v>
      </c>
      <c r="O18" s="58">
        <v>3</v>
      </c>
      <c r="P18" s="57">
        <f>38*0.6</f>
        <v>22.8</v>
      </c>
      <c r="Q18" s="56">
        <v>48</v>
      </c>
      <c r="R18" s="59">
        <f>38*0.1</f>
        <v>3.8000000000000003</v>
      </c>
      <c r="S18" s="59">
        <f>(G18*H18)+(I18*J18)+(K18*L18)+(M18*N18)+(O18*P18)+(Q18*R18)</f>
        <v>1440</v>
      </c>
      <c r="T18" s="60">
        <f>G18+I18+K18+M18+O18</f>
        <v>100</v>
      </c>
      <c r="U18" s="56">
        <f t="shared" ref="U18:U68" si="1">38*6%</f>
        <v>2.2799999999999998</v>
      </c>
      <c r="V18" s="59">
        <f t="shared" si="0"/>
        <v>227.99999999999997</v>
      </c>
      <c r="W18" s="59">
        <f t="shared" ref="W18:W68" si="2">38*15%</f>
        <v>5.7</v>
      </c>
      <c r="X18" s="59">
        <f t="shared" ref="X18:X68" si="3">(ROUND((T18/0.7)+60,0)*W18)</f>
        <v>1157.1000000000001</v>
      </c>
      <c r="Y18" s="56">
        <v>0</v>
      </c>
      <c r="Z18" s="56">
        <v>0</v>
      </c>
      <c r="AA18" s="59">
        <f>S18+V18+X18+Z18</f>
        <v>2825.1000000000004</v>
      </c>
      <c r="AB18" s="28">
        <v>2</v>
      </c>
      <c r="AC18" s="59">
        <f t="shared" ref="AC18:AC68" si="4">AA18*AB18</f>
        <v>5650.2000000000007</v>
      </c>
      <c r="AD18" s="61"/>
    </row>
    <row r="19" spans="1:30" ht="114.75" x14ac:dyDescent="0.25">
      <c r="A19" s="29">
        <v>16</v>
      </c>
      <c r="B19" s="54" t="s">
        <v>48</v>
      </c>
      <c r="C19" s="44">
        <v>262073202</v>
      </c>
      <c r="D19" s="55" t="s">
        <v>100</v>
      </c>
      <c r="E19" s="28" t="s">
        <v>35</v>
      </c>
      <c r="F19" s="44" t="s">
        <v>38</v>
      </c>
      <c r="G19" s="56">
        <v>3</v>
      </c>
      <c r="H19" s="57">
        <f>38*0.6</f>
        <v>22.8</v>
      </c>
      <c r="I19" s="58">
        <v>3</v>
      </c>
      <c r="J19" s="57">
        <f>38*0.6</f>
        <v>22.8</v>
      </c>
      <c r="K19" s="58">
        <v>1</v>
      </c>
      <c r="L19" s="57">
        <f>38*0.6</f>
        <v>22.8</v>
      </c>
      <c r="M19" s="56">
        <v>150</v>
      </c>
      <c r="N19" s="57">
        <v>11.44</v>
      </c>
      <c r="O19" s="58">
        <v>3</v>
      </c>
      <c r="P19" s="57">
        <f>38*0.6</f>
        <v>22.8</v>
      </c>
      <c r="Q19" s="56">
        <v>48</v>
      </c>
      <c r="R19" s="59">
        <f>38*0.1</f>
        <v>3.8000000000000003</v>
      </c>
      <c r="S19" s="59">
        <f t="shared" ref="S19:S68" si="5">(G19*H19)+(I19*J19)+(K19*L19)+(M19*N19)+(O19*P19)+(Q19*R19)</f>
        <v>2126.4</v>
      </c>
      <c r="T19" s="60">
        <f>G19+I19+K19+M19+O19</f>
        <v>160</v>
      </c>
      <c r="U19" s="56">
        <f t="shared" si="1"/>
        <v>2.2799999999999998</v>
      </c>
      <c r="V19" s="59">
        <f t="shared" si="0"/>
        <v>364.79999999999995</v>
      </c>
      <c r="W19" s="59">
        <f t="shared" si="2"/>
        <v>5.7</v>
      </c>
      <c r="X19" s="59">
        <f t="shared" si="3"/>
        <v>1647.3</v>
      </c>
      <c r="Y19" s="56">
        <v>0</v>
      </c>
      <c r="Z19" s="56">
        <v>0</v>
      </c>
      <c r="AA19" s="59">
        <f t="shared" ref="AA19:AA67" si="6">S19+V19+X19+Z19</f>
        <v>4138.5</v>
      </c>
      <c r="AB19" s="28">
        <v>2</v>
      </c>
      <c r="AC19" s="59">
        <f t="shared" si="4"/>
        <v>8277</v>
      </c>
      <c r="AD19" s="61"/>
    </row>
    <row r="20" spans="1:30" s="43" customFormat="1" ht="114.75" x14ac:dyDescent="0.25">
      <c r="A20" s="42">
        <v>17</v>
      </c>
      <c r="B20" s="54" t="s">
        <v>48</v>
      </c>
      <c r="C20" s="44">
        <v>262073202</v>
      </c>
      <c r="D20" s="55" t="s">
        <v>100</v>
      </c>
      <c r="E20" s="28" t="s">
        <v>35</v>
      </c>
      <c r="F20" s="44" t="s">
        <v>49</v>
      </c>
      <c r="G20" s="56">
        <v>5</v>
      </c>
      <c r="H20" s="58">
        <f t="shared" ref="H20:H67" si="7">38*0.6</f>
        <v>22.8</v>
      </c>
      <c r="I20" s="58">
        <v>5</v>
      </c>
      <c r="J20" s="58">
        <f t="shared" ref="J20:J67" si="8">38*0.6</f>
        <v>22.8</v>
      </c>
      <c r="K20" s="58">
        <v>30</v>
      </c>
      <c r="L20" s="58">
        <f t="shared" ref="L20:N67" si="9">38*0.6</f>
        <v>22.8</v>
      </c>
      <c r="M20" s="56">
        <v>150</v>
      </c>
      <c r="N20" s="57">
        <v>22.8</v>
      </c>
      <c r="O20" s="58">
        <v>5</v>
      </c>
      <c r="P20" s="58">
        <f t="shared" ref="P20:P67" si="10">38*0.6</f>
        <v>22.8</v>
      </c>
      <c r="Q20" s="56">
        <v>48</v>
      </c>
      <c r="R20" s="59">
        <f t="shared" ref="R20:R67" si="11">38*0.1</f>
        <v>3.8000000000000003</v>
      </c>
      <c r="S20" s="59">
        <f t="shared" si="5"/>
        <v>4628.3999999999996</v>
      </c>
      <c r="T20" s="60">
        <f t="shared" ref="T20:T68" si="12">G20+I20+K20+M20+O20</f>
        <v>195</v>
      </c>
      <c r="U20" s="56">
        <f t="shared" si="1"/>
        <v>2.2799999999999998</v>
      </c>
      <c r="V20" s="59">
        <f t="shared" si="0"/>
        <v>444.59999999999997</v>
      </c>
      <c r="W20" s="59">
        <f t="shared" si="2"/>
        <v>5.7</v>
      </c>
      <c r="X20" s="59">
        <f t="shared" si="3"/>
        <v>1932.3</v>
      </c>
      <c r="Y20" s="56">
        <v>0</v>
      </c>
      <c r="Z20" s="56">
        <v>0</v>
      </c>
      <c r="AA20" s="59">
        <f t="shared" si="6"/>
        <v>7005.3</v>
      </c>
      <c r="AB20" s="28">
        <v>5</v>
      </c>
      <c r="AC20" s="59">
        <f t="shared" si="4"/>
        <v>35026.5</v>
      </c>
      <c r="AD20" s="61"/>
    </row>
    <row r="21" spans="1:30" ht="76.5" x14ac:dyDescent="0.25">
      <c r="A21" s="29">
        <v>20</v>
      </c>
      <c r="B21" s="54" t="s">
        <v>50</v>
      </c>
      <c r="C21" s="44">
        <v>362041101</v>
      </c>
      <c r="D21" s="55" t="s">
        <v>99</v>
      </c>
      <c r="E21" s="28" t="s">
        <v>36</v>
      </c>
      <c r="F21" s="44" t="s">
        <v>38</v>
      </c>
      <c r="G21" s="56">
        <v>3</v>
      </c>
      <c r="H21" s="57">
        <f>38*0.7</f>
        <v>26.599999999999998</v>
      </c>
      <c r="I21" s="58">
        <v>3</v>
      </c>
      <c r="J21" s="57">
        <f>38*0.7</f>
        <v>26.599999999999998</v>
      </c>
      <c r="K21" s="58">
        <v>1</v>
      </c>
      <c r="L21" s="57">
        <f>38*0.7</f>
        <v>26.599999999999998</v>
      </c>
      <c r="M21" s="56">
        <v>100</v>
      </c>
      <c r="N21" s="57">
        <v>12.16</v>
      </c>
      <c r="O21" s="58">
        <v>3</v>
      </c>
      <c r="P21" s="57">
        <f>38*0.7</f>
        <v>26.599999999999998</v>
      </c>
      <c r="Q21" s="56">
        <v>48</v>
      </c>
      <c r="R21" s="59">
        <f>38*0.1</f>
        <v>3.8000000000000003</v>
      </c>
      <c r="S21" s="59">
        <f t="shared" si="5"/>
        <v>1664.4</v>
      </c>
      <c r="T21" s="60">
        <f t="shared" si="12"/>
        <v>110</v>
      </c>
      <c r="U21" s="56">
        <f t="shared" si="1"/>
        <v>2.2799999999999998</v>
      </c>
      <c r="V21" s="59">
        <f t="shared" si="0"/>
        <v>250.79999999999998</v>
      </c>
      <c r="W21" s="59">
        <f t="shared" si="2"/>
        <v>5.7</v>
      </c>
      <c r="X21" s="59">
        <f t="shared" si="3"/>
        <v>1236.9000000000001</v>
      </c>
      <c r="Y21" s="56">
        <v>0</v>
      </c>
      <c r="Z21" s="56">
        <v>0</v>
      </c>
      <c r="AA21" s="59">
        <f t="shared" si="6"/>
        <v>3152.1000000000004</v>
      </c>
      <c r="AB21" s="28">
        <v>1</v>
      </c>
      <c r="AC21" s="59">
        <f t="shared" si="4"/>
        <v>3152.1000000000004</v>
      </c>
      <c r="AD21" s="61"/>
    </row>
    <row r="22" spans="1:30" ht="76.5" x14ac:dyDescent="0.25">
      <c r="A22" s="29">
        <v>21</v>
      </c>
      <c r="B22" s="54" t="s">
        <v>50</v>
      </c>
      <c r="C22" s="44">
        <v>362041101</v>
      </c>
      <c r="D22" s="55" t="s">
        <v>99</v>
      </c>
      <c r="E22" s="28" t="s">
        <v>35</v>
      </c>
      <c r="F22" s="44" t="s">
        <v>38</v>
      </c>
      <c r="G22" s="56">
        <v>3</v>
      </c>
      <c r="H22" s="57">
        <f>38*0.6</f>
        <v>22.8</v>
      </c>
      <c r="I22" s="58">
        <v>3</v>
      </c>
      <c r="J22" s="57">
        <f>38*0.6</f>
        <v>22.8</v>
      </c>
      <c r="K22" s="58">
        <v>1</v>
      </c>
      <c r="L22" s="57">
        <f>38*0.6</f>
        <v>22.8</v>
      </c>
      <c r="M22" s="56">
        <v>100</v>
      </c>
      <c r="N22" s="57">
        <v>11.44</v>
      </c>
      <c r="O22" s="58">
        <v>3</v>
      </c>
      <c r="P22" s="57">
        <f>38*0.6</f>
        <v>22.8</v>
      </c>
      <c r="Q22" s="56">
        <v>48</v>
      </c>
      <c r="R22" s="59">
        <f>38*0.1</f>
        <v>3.8000000000000003</v>
      </c>
      <c r="S22" s="59">
        <f t="shared" si="5"/>
        <v>1554.4</v>
      </c>
      <c r="T22" s="60">
        <f t="shared" si="12"/>
        <v>110</v>
      </c>
      <c r="U22" s="56">
        <f t="shared" si="1"/>
        <v>2.2799999999999998</v>
      </c>
      <c r="V22" s="59">
        <f t="shared" si="0"/>
        <v>250.79999999999998</v>
      </c>
      <c r="W22" s="59">
        <f t="shared" si="2"/>
        <v>5.7</v>
      </c>
      <c r="X22" s="59">
        <f t="shared" si="3"/>
        <v>1236.9000000000001</v>
      </c>
      <c r="Y22" s="56">
        <v>0</v>
      </c>
      <c r="Z22" s="56">
        <v>0</v>
      </c>
      <c r="AA22" s="59">
        <f t="shared" si="6"/>
        <v>3042.1000000000004</v>
      </c>
      <c r="AB22" s="28">
        <v>5</v>
      </c>
      <c r="AC22" s="59">
        <f t="shared" si="4"/>
        <v>15210.500000000002</v>
      </c>
      <c r="AD22" s="61"/>
    </row>
    <row r="23" spans="1:30" s="43" customFormat="1" ht="76.5" x14ac:dyDescent="0.25">
      <c r="A23" s="42">
        <v>22</v>
      </c>
      <c r="B23" s="54" t="s">
        <v>50</v>
      </c>
      <c r="C23" s="44">
        <v>362041101</v>
      </c>
      <c r="D23" s="55" t="s">
        <v>99</v>
      </c>
      <c r="E23" s="28" t="s">
        <v>35</v>
      </c>
      <c r="F23" s="44" t="s">
        <v>49</v>
      </c>
      <c r="G23" s="56">
        <v>5</v>
      </c>
      <c r="H23" s="58">
        <f t="shared" si="7"/>
        <v>22.8</v>
      </c>
      <c r="I23" s="58">
        <v>5</v>
      </c>
      <c r="J23" s="58">
        <f t="shared" si="8"/>
        <v>22.8</v>
      </c>
      <c r="K23" s="58">
        <v>30</v>
      </c>
      <c r="L23" s="58">
        <f t="shared" si="9"/>
        <v>22.8</v>
      </c>
      <c r="M23" s="56">
        <v>100</v>
      </c>
      <c r="N23" s="57">
        <v>22.8</v>
      </c>
      <c r="O23" s="58">
        <v>5</v>
      </c>
      <c r="P23" s="58">
        <f t="shared" si="10"/>
        <v>22.8</v>
      </c>
      <c r="Q23" s="56">
        <v>48</v>
      </c>
      <c r="R23" s="59">
        <f t="shared" si="11"/>
        <v>3.8000000000000003</v>
      </c>
      <c r="S23" s="59">
        <f t="shared" si="5"/>
        <v>3488.4</v>
      </c>
      <c r="T23" s="60">
        <f t="shared" si="12"/>
        <v>145</v>
      </c>
      <c r="U23" s="56">
        <f t="shared" si="1"/>
        <v>2.2799999999999998</v>
      </c>
      <c r="V23" s="59">
        <f t="shared" si="0"/>
        <v>330.59999999999997</v>
      </c>
      <c r="W23" s="59">
        <f t="shared" si="2"/>
        <v>5.7</v>
      </c>
      <c r="X23" s="59">
        <f t="shared" si="3"/>
        <v>1521.9</v>
      </c>
      <c r="Y23" s="56">
        <v>0</v>
      </c>
      <c r="Z23" s="56">
        <v>0</v>
      </c>
      <c r="AA23" s="59">
        <f t="shared" si="6"/>
        <v>5340.9</v>
      </c>
      <c r="AB23" s="28">
        <v>10</v>
      </c>
      <c r="AC23" s="59">
        <f t="shared" si="4"/>
        <v>53409</v>
      </c>
      <c r="AD23" s="61"/>
    </row>
    <row r="24" spans="1:30" ht="76.5" x14ac:dyDescent="0.25">
      <c r="A24" s="29">
        <v>44</v>
      </c>
      <c r="B24" s="54" t="s">
        <v>51</v>
      </c>
      <c r="C24" s="44">
        <v>362101301</v>
      </c>
      <c r="D24" s="55" t="s">
        <v>99</v>
      </c>
      <c r="E24" s="28" t="s">
        <v>35</v>
      </c>
      <c r="F24" s="44" t="s">
        <v>38</v>
      </c>
      <c r="G24" s="56">
        <v>3</v>
      </c>
      <c r="H24" s="57">
        <f>38*0.6</f>
        <v>22.8</v>
      </c>
      <c r="I24" s="58">
        <v>3</v>
      </c>
      <c r="J24" s="57">
        <f>38*0.6</f>
        <v>22.8</v>
      </c>
      <c r="K24" s="58">
        <v>1</v>
      </c>
      <c r="L24" s="57">
        <f>38*0.6</f>
        <v>22.8</v>
      </c>
      <c r="M24" s="56">
        <v>120</v>
      </c>
      <c r="N24" s="57">
        <v>11.44</v>
      </c>
      <c r="O24" s="58">
        <v>3</v>
      </c>
      <c r="P24" s="57">
        <f>38*0.6</f>
        <v>22.8</v>
      </c>
      <c r="Q24" s="56">
        <v>48</v>
      </c>
      <c r="R24" s="59">
        <f>38*0.1</f>
        <v>3.8000000000000003</v>
      </c>
      <c r="S24" s="59">
        <f t="shared" si="5"/>
        <v>1783.2000000000003</v>
      </c>
      <c r="T24" s="60">
        <f t="shared" si="12"/>
        <v>130</v>
      </c>
      <c r="U24" s="56">
        <f t="shared" si="1"/>
        <v>2.2799999999999998</v>
      </c>
      <c r="V24" s="59">
        <f t="shared" ref="V24:V68" si="13">T24*U24</f>
        <v>296.39999999999998</v>
      </c>
      <c r="W24" s="59">
        <f t="shared" si="2"/>
        <v>5.7</v>
      </c>
      <c r="X24" s="59">
        <f t="shared" si="3"/>
        <v>1402.2</v>
      </c>
      <c r="Y24" s="56">
        <v>0</v>
      </c>
      <c r="Z24" s="56">
        <v>0</v>
      </c>
      <c r="AA24" s="59">
        <f t="shared" si="6"/>
        <v>3481.8</v>
      </c>
      <c r="AB24" s="28">
        <v>2</v>
      </c>
      <c r="AC24" s="59">
        <f t="shared" si="4"/>
        <v>6963.6</v>
      </c>
      <c r="AD24" s="61"/>
    </row>
    <row r="25" spans="1:30" ht="114.75" x14ac:dyDescent="0.25">
      <c r="A25" s="29">
        <v>54</v>
      </c>
      <c r="B25" s="54" t="s">
        <v>52</v>
      </c>
      <c r="C25" s="44">
        <v>262073203</v>
      </c>
      <c r="D25" s="55" t="s">
        <v>100</v>
      </c>
      <c r="E25" s="44" t="s">
        <v>35</v>
      </c>
      <c r="F25" s="44" t="s">
        <v>38</v>
      </c>
      <c r="G25" s="56">
        <v>3</v>
      </c>
      <c r="H25" s="57">
        <f>38*0.6</f>
        <v>22.8</v>
      </c>
      <c r="I25" s="58">
        <v>3</v>
      </c>
      <c r="J25" s="57">
        <f>38*0.6</f>
        <v>22.8</v>
      </c>
      <c r="K25" s="58">
        <v>1</v>
      </c>
      <c r="L25" s="57">
        <f>38*0.6</f>
        <v>22.8</v>
      </c>
      <c r="M25" s="56">
        <v>100</v>
      </c>
      <c r="N25" s="57">
        <v>11.44</v>
      </c>
      <c r="O25" s="58">
        <v>3</v>
      </c>
      <c r="P25" s="57">
        <f>38*0.6</f>
        <v>22.8</v>
      </c>
      <c r="Q25" s="56">
        <v>48</v>
      </c>
      <c r="R25" s="59">
        <f>38*0.1</f>
        <v>3.8000000000000003</v>
      </c>
      <c r="S25" s="59">
        <f t="shared" si="5"/>
        <v>1554.4</v>
      </c>
      <c r="T25" s="60">
        <f t="shared" si="12"/>
        <v>110</v>
      </c>
      <c r="U25" s="56">
        <f t="shared" si="1"/>
        <v>2.2799999999999998</v>
      </c>
      <c r="V25" s="59">
        <f t="shared" si="13"/>
        <v>250.79999999999998</v>
      </c>
      <c r="W25" s="59">
        <f t="shared" si="2"/>
        <v>5.7</v>
      </c>
      <c r="X25" s="59">
        <f t="shared" si="3"/>
        <v>1236.9000000000001</v>
      </c>
      <c r="Y25" s="56">
        <v>0</v>
      </c>
      <c r="Z25" s="56">
        <v>0</v>
      </c>
      <c r="AA25" s="59">
        <f t="shared" si="6"/>
        <v>3042.1000000000004</v>
      </c>
      <c r="AB25" s="28">
        <v>2</v>
      </c>
      <c r="AC25" s="59">
        <f t="shared" si="4"/>
        <v>6084.2000000000007</v>
      </c>
      <c r="AD25" s="61"/>
    </row>
    <row r="26" spans="1:30" ht="76.5" x14ac:dyDescent="0.25">
      <c r="A26" s="29">
        <v>55</v>
      </c>
      <c r="B26" s="54" t="s">
        <v>53</v>
      </c>
      <c r="C26" s="44">
        <v>362101201</v>
      </c>
      <c r="D26" s="55" t="s">
        <v>99</v>
      </c>
      <c r="E26" s="44" t="s">
        <v>35</v>
      </c>
      <c r="F26" s="44" t="s">
        <v>38</v>
      </c>
      <c r="G26" s="56">
        <v>3</v>
      </c>
      <c r="H26" s="57">
        <f>38*0.6</f>
        <v>22.8</v>
      </c>
      <c r="I26" s="58">
        <v>3</v>
      </c>
      <c r="J26" s="57">
        <f>38*0.6</f>
        <v>22.8</v>
      </c>
      <c r="K26" s="58">
        <v>1</v>
      </c>
      <c r="L26" s="57">
        <f>38*0.6</f>
        <v>22.8</v>
      </c>
      <c r="M26" s="56">
        <v>110</v>
      </c>
      <c r="N26" s="57">
        <v>11.44</v>
      </c>
      <c r="O26" s="58">
        <v>3</v>
      </c>
      <c r="P26" s="57">
        <f>38*0.6</f>
        <v>22.8</v>
      </c>
      <c r="Q26" s="56">
        <v>48</v>
      </c>
      <c r="R26" s="59">
        <f>38*0.1</f>
        <v>3.8000000000000003</v>
      </c>
      <c r="S26" s="59">
        <f t="shared" si="5"/>
        <v>1668.8000000000002</v>
      </c>
      <c r="T26" s="60">
        <f t="shared" si="12"/>
        <v>120</v>
      </c>
      <c r="U26" s="56">
        <f t="shared" si="1"/>
        <v>2.2799999999999998</v>
      </c>
      <c r="V26" s="59">
        <f t="shared" si="13"/>
        <v>273.59999999999997</v>
      </c>
      <c r="W26" s="59">
        <f t="shared" si="2"/>
        <v>5.7</v>
      </c>
      <c r="X26" s="59">
        <f t="shared" si="3"/>
        <v>1316.7</v>
      </c>
      <c r="Y26" s="56">
        <v>0</v>
      </c>
      <c r="Z26" s="56">
        <v>0</v>
      </c>
      <c r="AA26" s="59">
        <f t="shared" si="6"/>
        <v>3259.1000000000004</v>
      </c>
      <c r="AB26" s="28">
        <v>2</v>
      </c>
      <c r="AC26" s="59">
        <f t="shared" si="4"/>
        <v>6518.2000000000007</v>
      </c>
      <c r="AD26" s="61"/>
    </row>
    <row r="27" spans="1:30" ht="114.75" x14ac:dyDescent="0.25">
      <c r="A27" s="29">
        <v>64</v>
      </c>
      <c r="B27" s="54" t="s">
        <v>54</v>
      </c>
      <c r="C27" s="44">
        <v>262072101</v>
      </c>
      <c r="D27" s="55" t="s">
        <v>100</v>
      </c>
      <c r="E27" s="28" t="s">
        <v>35</v>
      </c>
      <c r="F27" s="44" t="s">
        <v>38</v>
      </c>
      <c r="G27" s="56">
        <v>3</v>
      </c>
      <c r="H27" s="57">
        <f>38*0.6</f>
        <v>22.8</v>
      </c>
      <c r="I27" s="58">
        <v>3</v>
      </c>
      <c r="J27" s="57">
        <f>38*0.6</f>
        <v>22.8</v>
      </c>
      <c r="K27" s="58">
        <v>1</v>
      </c>
      <c r="L27" s="57">
        <f>38*0.6</f>
        <v>22.8</v>
      </c>
      <c r="M27" s="56">
        <v>100</v>
      </c>
      <c r="N27" s="57">
        <v>11.44</v>
      </c>
      <c r="O27" s="58">
        <v>3</v>
      </c>
      <c r="P27" s="57">
        <f>38*0.6</f>
        <v>22.8</v>
      </c>
      <c r="Q27" s="56">
        <v>48</v>
      </c>
      <c r="R27" s="59">
        <f>38*0.1</f>
        <v>3.8000000000000003</v>
      </c>
      <c r="S27" s="59">
        <f t="shared" si="5"/>
        <v>1554.4</v>
      </c>
      <c r="T27" s="60">
        <f t="shared" si="12"/>
        <v>110</v>
      </c>
      <c r="U27" s="56">
        <f t="shared" si="1"/>
        <v>2.2799999999999998</v>
      </c>
      <c r="V27" s="59">
        <f t="shared" si="13"/>
        <v>250.79999999999998</v>
      </c>
      <c r="W27" s="59">
        <f t="shared" si="2"/>
        <v>5.7</v>
      </c>
      <c r="X27" s="59">
        <f t="shared" si="3"/>
        <v>1236.9000000000001</v>
      </c>
      <c r="Y27" s="56">
        <v>0</v>
      </c>
      <c r="Z27" s="56">
        <v>0</v>
      </c>
      <c r="AA27" s="59">
        <f t="shared" si="6"/>
        <v>3042.1000000000004</v>
      </c>
      <c r="AB27" s="28">
        <v>2</v>
      </c>
      <c r="AC27" s="59">
        <f t="shared" si="4"/>
        <v>6084.2000000000007</v>
      </c>
      <c r="AD27" s="61"/>
    </row>
    <row r="28" spans="1:30" s="43" customFormat="1" ht="114.75" x14ac:dyDescent="0.25">
      <c r="A28" s="42">
        <v>74</v>
      </c>
      <c r="B28" s="54" t="s">
        <v>55</v>
      </c>
      <c r="C28" s="44">
        <v>362021401</v>
      </c>
      <c r="D28" s="55" t="s">
        <v>100</v>
      </c>
      <c r="E28" s="28" t="s">
        <v>35</v>
      </c>
      <c r="F28" s="44" t="s">
        <v>49</v>
      </c>
      <c r="G28" s="56">
        <v>5</v>
      </c>
      <c r="H28" s="58">
        <f t="shared" si="7"/>
        <v>22.8</v>
      </c>
      <c r="I28" s="58">
        <v>5</v>
      </c>
      <c r="J28" s="58">
        <f t="shared" si="8"/>
        <v>22.8</v>
      </c>
      <c r="K28" s="58">
        <v>30</v>
      </c>
      <c r="L28" s="58">
        <f t="shared" si="9"/>
        <v>22.8</v>
      </c>
      <c r="M28" s="56">
        <v>100</v>
      </c>
      <c r="N28" s="57">
        <v>22.8</v>
      </c>
      <c r="O28" s="58">
        <v>5</v>
      </c>
      <c r="P28" s="58">
        <f t="shared" si="10"/>
        <v>22.8</v>
      </c>
      <c r="Q28" s="56">
        <v>48</v>
      </c>
      <c r="R28" s="59">
        <f t="shared" si="11"/>
        <v>3.8000000000000003</v>
      </c>
      <c r="S28" s="59">
        <f t="shared" si="5"/>
        <v>3488.4</v>
      </c>
      <c r="T28" s="60">
        <f t="shared" si="12"/>
        <v>145</v>
      </c>
      <c r="U28" s="56">
        <f t="shared" si="1"/>
        <v>2.2799999999999998</v>
      </c>
      <c r="V28" s="59">
        <f t="shared" si="13"/>
        <v>330.59999999999997</v>
      </c>
      <c r="W28" s="59">
        <f t="shared" si="2"/>
        <v>5.7</v>
      </c>
      <c r="X28" s="59">
        <f t="shared" si="3"/>
        <v>1521.9</v>
      </c>
      <c r="Y28" s="56">
        <v>0</v>
      </c>
      <c r="Z28" s="56">
        <v>0</v>
      </c>
      <c r="AA28" s="59">
        <f t="shared" si="6"/>
        <v>5340.9</v>
      </c>
      <c r="AB28" s="28">
        <v>9</v>
      </c>
      <c r="AC28" s="59">
        <f t="shared" si="4"/>
        <v>48068.1</v>
      </c>
      <c r="AD28" s="61"/>
    </row>
    <row r="29" spans="1:30" ht="114.75" x14ac:dyDescent="0.25">
      <c r="A29" s="29">
        <v>90</v>
      </c>
      <c r="B29" s="54" t="s">
        <v>56</v>
      </c>
      <c r="C29" s="44">
        <v>262073215</v>
      </c>
      <c r="D29" s="55" t="s">
        <v>100</v>
      </c>
      <c r="E29" s="28" t="s">
        <v>35</v>
      </c>
      <c r="F29" s="44" t="s">
        <v>38</v>
      </c>
      <c r="G29" s="56">
        <v>3</v>
      </c>
      <c r="H29" s="57">
        <f>38*0.6</f>
        <v>22.8</v>
      </c>
      <c r="I29" s="58">
        <v>3</v>
      </c>
      <c r="J29" s="57">
        <f>38*0.6</f>
        <v>22.8</v>
      </c>
      <c r="K29" s="58">
        <v>1</v>
      </c>
      <c r="L29" s="57">
        <f>38*0.6</f>
        <v>22.8</v>
      </c>
      <c r="M29" s="56">
        <v>65</v>
      </c>
      <c r="N29" s="57">
        <v>2280</v>
      </c>
      <c r="O29" s="58">
        <v>3</v>
      </c>
      <c r="P29" s="57">
        <f>38*0.6</f>
        <v>22.8</v>
      </c>
      <c r="Q29" s="56">
        <v>48</v>
      </c>
      <c r="R29" s="59">
        <f>38*0.1</f>
        <v>3.8000000000000003</v>
      </c>
      <c r="S29" s="59">
        <f t="shared" si="5"/>
        <v>148610.4</v>
      </c>
      <c r="T29" s="60">
        <f t="shared" si="12"/>
        <v>75</v>
      </c>
      <c r="U29" s="56">
        <f t="shared" si="1"/>
        <v>2.2799999999999998</v>
      </c>
      <c r="V29" s="59">
        <f t="shared" si="13"/>
        <v>170.99999999999997</v>
      </c>
      <c r="W29" s="59">
        <f t="shared" si="2"/>
        <v>5.7</v>
      </c>
      <c r="X29" s="59">
        <f t="shared" si="3"/>
        <v>951.9</v>
      </c>
      <c r="Y29" s="56">
        <v>0</v>
      </c>
      <c r="Z29" s="56">
        <v>0</v>
      </c>
      <c r="AA29" s="59">
        <f t="shared" si="6"/>
        <v>149733.29999999999</v>
      </c>
      <c r="AB29" s="28">
        <v>2</v>
      </c>
      <c r="AC29" s="59">
        <f t="shared" si="4"/>
        <v>299466.59999999998</v>
      </c>
      <c r="AD29" s="61"/>
    </row>
    <row r="30" spans="1:30" ht="76.5" x14ac:dyDescent="0.25">
      <c r="A30" s="29">
        <v>95</v>
      </c>
      <c r="B30" s="54" t="s">
        <v>57</v>
      </c>
      <c r="C30" s="44">
        <v>362041702</v>
      </c>
      <c r="D30" s="55" t="s">
        <v>99</v>
      </c>
      <c r="E30" s="28" t="s">
        <v>36</v>
      </c>
      <c r="F30" s="44" t="s">
        <v>38</v>
      </c>
      <c r="G30" s="56">
        <v>3</v>
      </c>
      <c r="H30" s="57">
        <f t="shared" ref="H30" si="14">38*0.7</f>
        <v>26.599999999999998</v>
      </c>
      <c r="I30" s="58">
        <v>3</v>
      </c>
      <c r="J30" s="57">
        <f t="shared" ref="J30" si="15">38*0.7</f>
        <v>26.599999999999998</v>
      </c>
      <c r="K30" s="58">
        <v>1</v>
      </c>
      <c r="L30" s="57">
        <f t="shared" ref="L30" si="16">38*0.7</f>
        <v>26.599999999999998</v>
      </c>
      <c r="M30" s="56">
        <v>110</v>
      </c>
      <c r="N30" s="57">
        <v>12.16</v>
      </c>
      <c r="O30" s="58">
        <v>3</v>
      </c>
      <c r="P30" s="57">
        <f t="shared" ref="P30" si="17">38*0.7</f>
        <v>26.599999999999998</v>
      </c>
      <c r="Q30" s="56">
        <v>48</v>
      </c>
      <c r="R30" s="59">
        <f t="shared" ref="R30" si="18">38*0.1</f>
        <v>3.8000000000000003</v>
      </c>
      <c r="S30" s="59">
        <f t="shared" si="5"/>
        <v>1786</v>
      </c>
      <c r="T30" s="60">
        <f t="shared" si="12"/>
        <v>120</v>
      </c>
      <c r="U30" s="56">
        <f t="shared" si="1"/>
        <v>2.2799999999999998</v>
      </c>
      <c r="V30" s="59">
        <f t="shared" si="13"/>
        <v>273.59999999999997</v>
      </c>
      <c r="W30" s="59">
        <f t="shared" si="2"/>
        <v>5.7</v>
      </c>
      <c r="X30" s="59">
        <f t="shared" si="3"/>
        <v>1316.7</v>
      </c>
      <c r="Y30" s="56">
        <v>0</v>
      </c>
      <c r="Z30" s="56">
        <v>0</v>
      </c>
      <c r="AA30" s="59">
        <f t="shared" si="6"/>
        <v>3376.3</v>
      </c>
      <c r="AB30" s="28">
        <v>1</v>
      </c>
      <c r="AC30" s="59">
        <f t="shared" si="4"/>
        <v>3376.3</v>
      </c>
      <c r="AD30" s="61"/>
    </row>
    <row r="31" spans="1:30" ht="76.5" x14ac:dyDescent="0.25">
      <c r="A31" s="29">
        <v>96</v>
      </c>
      <c r="B31" s="54" t="s">
        <v>57</v>
      </c>
      <c r="C31" s="44">
        <v>362041702</v>
      </c>
      <c r="D31" s="55" t="s">
        <v>99</v>
      </c>
      <c r="E31" s="28" t="s">
        <v>35</v>
      </c>
      <c r="F31" s="44" t="s">
        <v>38</v>
      </c>
      <c r="G31" s="56">
        <v>3</v>
      </c>
      <c r="H31" s="57">
        <f>38*0.6</f>
        <v>22.8</v>
      </c>
      <c r="I31" s="58">
        <v>3</v>
      </c>
      <c r="J31" s="57">
        <f>38*0.6</f>
        <v>22.8</v>
      </c>
      <c r="K31" s="58">
        <v>1</v>
      </c>
      <c r="L31" s="57">
        <f>38*0.6</f>
        <v>22.8</v>
      </c>
      <c r="M31" s="56">
        <v>110</v>
      </c>
      <c r="N31" s="57">
        <v>11.44</v>
      </c>
      <c r="O31" s="58">
        <v>3</v>
      </c>
      <c r="P31" s="57">
        <f>38*0.6</f>
        <v>22.8</v>
      </c>
      <c r="Q31" s="56">
        <v>48</v>
      </c>
      <c r="R31" s="59">
        <f>38*0.1</f>
        <v>3.8000000000000003</v>
      </c>
      <c r="S31" s="59">
        <f t="shared" si="5"/>
        <v>1668.8000000000002</v>
      </c>
      <c r="T31" s="60">
        <f t="shared" si="12"/>
        <v>120</v>
      </c>
      <c r="U31" s="56">
        <f t="shared" si="1"/>
        <v>2.2799999999999998</v>
      </c>
      <c r="V31" s="59">
        <f t="shared" si="13"/>
        <v>273.59999999999997</v>
      </c>
      <c r="W31" s="59">
        <f t="shared" si="2"/>
        <v>5.7</v>
      </c>
      <c r="X31" s="59">
        <f t="shared" si="3"/>
        <v>1316.7</v>
      </c>
      <c r="Y31" s="56">
        <v>0</v>
      </c>
      <c r="Z31" s="56">
        <v>0</v>
      </c>
      <c r="AA31" s="59">
        <f t="shared" si="6"/>
        <v>3259.1000000000004</v>
      </c>
      <c r="AB31" s="28">
        <v>2</v>
      </c>
      <c r="AC31" s="59">
        <f t="shared" si="4"/>
        <v>6518.2000000000007</v>
      </c>
      <c r="AD31" s="61"/>
    </row>
    <row r="32" spans="1:30" ht="76.5" x14ac:dyDescent="0.25">
      <c r="A32" s="29">
        <v>105</v>
      </c>
      <c r="B32" s="54" t="s">
        <v>58</v>
      </c>
      <c r="C32" s="44">
        <v>362041604</v>
      </c>
      <c r="D32" s="55" t="s">
        <v>99</v>
      </c>
      <c r="E32" s="28" t="s">
        <v>35</v>
      </c>
      <c r="F32" s="44" t="s">
        <v>38</v>
      </c>
      <c r="G32" s="56">
        <v>3</v>
      </c>
      <c r="H32" s="57">
        <f>38*0.6</f>
        <v>22.8</v>
      </c>
      <c r="I32" s="58">
        <v>3</v>
      </c>
      <c r="J32" s="57">
        <f>38*0.6</f>
        <v>22.8</v>
      </c>
      <c r="K32" s="58">
        <v>1</v>
      </c>
      <c r="L32" s="57">
        <f>38*0.6</f>
        <v>22.8</v>
      </c>
      <c r="M32" s="56">
        <v>125</v>
      </c>
      <c r="N32" s="57">
        <v>11.44</v>
      </c>
      <c r="O32" s="58">
        <v>3</v>
      </c>
      <c r="P32" s="57">
        <f>38*0.6</f>
        <v>22.8</v>
      </c>
      <c r="Q32" s="56">
        <v>48</v>
      </c>
      <c r="R32" s="59">
        <f>38*0.1</f>
        <v>3.8000000000000003</v>
      </c>
      <c r="S32" s="59">
        <f t="shared" si="5"/>
        <v>1840.4</v>
      </c>
      <c r="T32" s="60">
        <f t="shared" si="12"/>
        <v>135</v>
      </c>
      <c r="U32" s="56">
        <f t="shared" si="1"/>
        <v>2.2799999999999998</v>
      </c>
      <c r="V32" s="59">
        <f t="shared" si="13"/>
        <v>307.79999999999995</v>
      </c>
      <c r="W32" s="59">
        <f t="shared" si="2"/>
        <v>5.7</v>
      </c>
      <c r="X32" s="59">
        <f t="shared" si="3"/>
        <v>1442.1000000000001</v>
      </c>
      <c r="Y32" s="56">
        <v>0</v>
      </c>
      <c r="Z32" s="56">
        <v>0</v>
      </c>
      <c r="AA32" s="59">
        <f t="shared" si="6"/>
        <v>3590.3</v>
      </c>
      <c r="AB32" s="28">
        <v>3</v>
      </c>
      <c r="AC32" s="59">
        <f t="shared" si="4"/>
        <v>10770.900000000001</v>
      </c>
      <c r="AD32" s="61"/>
    </row>
    <row r="33" spans="1:30" ht="116.25" customHeight="1" x14ac:dyDescent="0.25">
      <c r="A33" s="29">
        <v>116</v>
      </c>
      <c r="B33" s="54" t="s">
        <v>59</v>
      </c>
      <c r="C33" s="44">
        <v>267061101</v>
      </c>
      <c r="D33" s="55" t="s">
        <v>100</v>
      </c>
      <c r="E33" s="28" t="s">
        <v>35</v>
      </c>
      <c r="F33" s="44" t="s">
        <v>38</v>
      </c>
      <c r="G33" s="56">
        <v>3</v>
      </c>
      <c r="H33" s="57">
        <f>38*0.6</f>
        <v>22.8</v>
      </c>
      <c r="I33" s="58">
        <v>3</v>
      </c>
      <c r="J33" s="57">
        <f>38*0.6</f>
        <v>22.8</v>
      </c>
      <c r="K33" s="58">
        <v>1</v>
      </c>
      <c r="L33" s="57">
        <f>38*0.6</f>
        <v>22.8</v>
      </c>
      <c r="M33" s="56">
        <v>30</v>
      </c>
      <c r="N33" s="57">
        <v>11.44</v>
      </c>
      <c r="O33" s="58">
        <v>3</v>
      </c>
      <c r="P33" s="57">
        <f>38*0.6</f>
        <v>22.8</v>
      </c>
      <c r="Q33" s="56">
        <v>48</v>
      </c>
      <c r="R33" s="59">
        <f>38*0.1</f>
        <v>3.8000000000000003</v>
      </c>
      <c r="S33" s="59">
        <f t="shared" si="5"/>
        <v>753.6</v>
      </c>
      <c r="T33" s="60">
        <f t="shared" si="12"/>
        <v>40</v>
      </c>
      <c r="U33" s="56">
        <f t="shared" si="1"/>
        <v>2.2799999999999998</v>
      </c>
      <c r="V33" s="59">
        <f t="shared" si="13"/>
        <v>91.199999999999989</v>
      </c>
      <c r="W33" s="59">
        <f t="shared" si="2"/>
        <v>5.7</v>
      </c>
      <c r="X33" s="59">
        <f t="shared" si="3"/>
        <v>666.9</v>
      </c>
      <c r="Y33" s="56">
        <v>0</v>
      </c>
      <c r="Z33" s="56">
        <v>0</v>
      </c>
      <c r="AA33" s="59">
        <f t="shared" si="6"/>
        <v>1511.6999999999998</v>
      </c>
      <c r="AB33" s="28">
        <v>3</v>
      </c>
      <c r="AC33" s="59">
        <f t="shared" si="4"/>
        <v>4535.0999999999995</v>
      </c>
      <c r="AD33" s="61"/>
    </row>
    <row r="34" spans="1:30" ht="76.5" x14ac:dyDescent="0.25">
      <c r="A34" s="29">
        <v>123</v>
      </c>
      <c r="B34" s="54" t="s">
        <v>60</v>
      </c>
      <c r="C34" s="44">
        <v>262072102</v>
      </c>
      <c r="D34" s="55" t="s">
        <v>99</v>
      </c>
      <c r="E34" s="28" t="s">
        <v>35</v>
      </c>
      <c r="F34" s="44" t="s">
        <v>38</v>
      </c>
      <c r="G34" s="56">
        <v>3</v>
      </c>
      <c r="H34" s="57">
        <f>38*0.6</f>
        <v>22.8</v>
      </c>
      <c r="I34" s="58">
        <v>3</v>
      </c>
      <c r="J34" s="57">
        <f>38*0.6</f>
        <v>22.8</v>
      </c>
      <c r="K34" s="58">
        <v>1</v>
      </c>
      <c r="L34" s="57">
        <f>38*0.6</f>
        <v>22.8</v>
      </c>
      <c r="M34" s="56">
        <v>160</v>
      </c>
      <c r="N34" s="57">
        <v>11.44</v>
      </c>
      <c r="O34" s="58">
        <v>3</v>
      </c>
      <c r="P34" s="57">
        <f>38*0.6</f>
        <v>22.8</v>
      </c>
      <c r="Q34" s="56">
        <v>48</v>
      </c>
      <c r="R34" s="59">
        <f>38*0.1</f>
        <v>3.8000000000000003</v>
      </c>
      <c r="S34" s="59">
        <f t="shared" si="5"/>
        <v>2240.8000000000002</v>
      </c>
      <c r="T34" s="60">
        <f t="shared" si="12"/>
        <v>170</v>
      </c>
      <c r="U34" s="56">
        <f t="shared" si="1"/>
        <v>2.2799999999999998</v>
      </c>
      <c r="V34" s="59">
        <f t="shared" si="13"/>
        <v>387.59999999999997</v>
      </c>
      <c r="W34" s="59">
        <f t="shared" si="2"/>
        <v>5.7</v>
      </c>
      <c r="X34" s="59">
        <f t="shared" si="3"/>
        <v>1727.1000000000001</v>
      </c>
      <c r="Y34" s="56">
        <v>0</v>
      </c>
      <c r="Z34" s="56">
        <v>0</v>
      </c>
      <c r="AA34" s="59">
        <f t="shared" si="6"/>
        <v>4355.5</v>
      </c>
      <c r="AB34" s="28">
        <v>2</v>
      </c>
      <c r="AC34" s="59">
        <f t="shared" si="4"/>
        <v>8711</v>
      </c>
      <c r="AD34" s="61"/>
    </row>
    <row r="35" spans="1:30" s="43" customFormat="1" ht="76.5" x14ac:dyDescent="0.25">
      <c r="A35" s="29">
        <v>124</v>
      </c>
      <c r="B35" s="54" t="s">
        <v>60</v>
      </c>
      <c r="C35" s="44">
        <v>262072102</v>
      </c>
      <c r="D35" s="55" t="s">
        <v>99</v>
      </c>
      <c r="E35" s="28" t="s">
        <v>35</v>
      </c>
      <c r="F35" s="44" t="s">
        <v>49</v>
      </c>
      <c r="G35" s="56">
        <v>5</v>
      </c>
      <c r="H35" s="58">
        <f t="shared" si="7"/>
        <v>22.8</v>
      </c>
      <c r="I35" s="58">
        <v>5</v>
      </c>
      <c r="J35" s="58">
        <f t="shared" si="8"/>
        <v>22.8</v>
      </c>
      <c r="K35" s="58">
        <v>30</v>
      </c>
      <c r="L35" s="58">
        <f t="shared" si="9"/>
        <v>22.8</v>
      </c>
      <c r="M35" s="56">
        <v>160</v>
      </c>
      <c r="N35" s="57">
        <v>22.8</v>
      </c>
      <c r="O35" s="58">
        <v>5</v>
      </c>
      <c r="P35" s="58">
        <f t="shared" si="10"/>
        <v>22.8</v>
      </c>
      <c r="Q35" s="56">
        <v>48</v>
      </c>
      <c r="R35" s="59">
        <f t="shared" si="11"/>
        <v>3.8000000000000003</v>
      </c>
      <c r="S35" s="59">
        <f t="shared" si="5"/>
        <v>4856.3999999999996</v>
      </c>
      <c r="T35" s="60">
        <f t="shared" si="12"/>
        <v>205</v>
      </c>
      <c r="U35" s="56">
        <f t="shared" si="1"/>
        <v>2.2799999999999998</v>
      </c>
      <c r="V35" s="59">
        <f t="shared" si="13"/>
        <v>467.4</v>
      </c>
      <c r="W35" s="59">
        <f t="shared" si="2"/>
        <v>5.7</v>
      </c>
      <c r="X35" s="59">
        <f t="shared" si="3"/>
        <v>2012.1000000000001</v>
      </c>
      <c r="Y35" s="56">
        <v>0</v>
      </c>
      <c r="Z35" s="56">
        <v>0</v>
      </c>
      <c r="AA35" s="59">
        <f t="shared" si="6"/>
        <v>7335.9</v>
      </c>
      <c r="AB35" s="28">
        <v>3</v>
      </c>
      <c r="AC35" s="59">
        <f t="shared" si="4"/>
        <v>22007.699999999997</v>
      </c>
      <c r="AD35" s="61"/>
    </row>
    <row r="36" spans="1:30" ht="114.75" x14ac:dyDescent="0.25">
      <c r="A36" s="29">
        <v>133</v>
      </c>
      <c r="B36" s="54" t="s">
        <v>61</v>
      </c>
      <c r="C36" s="44">
        <v>262092301</v>
      </c>
      <c r="D36" s="55" t="s">
        <v>100</v>
      </c>
      <c r="E36" s="28" t="s">
        <v>35</v>
      </c>
      <c r="F36" s="44" t="s">
        <v>38</v>
      </c>
      <c r="G36" s="56">
        <v>3</v>
      </c>
      <c r="H36" s="57">
        <f>38*0.6</f>
        <v>22.8</v>
      </c>
      <c r="I36" s="58">
        <v>3</v>
      </c>
      <c r="J36" s="57">
        <f>38*0.6</f>
        <v>22.8</v>
      </c>
      <c r="K36" s="58">
        <v>1</v>
      </c>
      <c r="L36" s="57">
        <f>38*0.6</f>
        <v>22.8</v>
      </c>
      <c r="M36" s="56">
        <v>60</v>
      </c>
      <c r="N36" s="57">
        <v>11.44</v>
      </c>
      <c r="O36" s="58">
        <v>3</v>
      </c>
      <c r="P36" s="57">
        <f>38*0.6</f>
        <v>22.8</v>
      </c>
      <c r="Q36" s="56">
        <v>48</v>
      </c>
      <c r="R36" s="59">
        <f>38*0.1</f>
        <v>3.8000000000000003</v>
      </c>
      <c r="S36" s="59">
        <f t="shared" si="5"/>
        <v>1096.8</v>
      </c>
      <c r="T36" s="60">
        <f t="shared" si="12"/>
        <v>70</v>
      </c>
      <c r="U36" s="56">
        <f t="shared" si="1"/>
        <v>2.2799999999999998</v>
      </c>
      <c r="V36" s="59">
        <f t="shared" si="13"/>
        <v>159.6</v>
      </c>
      <c r="W36" s="59">
        <f t="shared" si="2"/>
        <v>5.7</v>
      </c>
      <c r="X36" s="59">
        <f t="shared" si="3"/>
        <v>912</v>
      </c>
      <c r="Y36" s="56">
        <v>0</v>
      </c>
      <c r="Z36" s="56">
        <v>0</v>
      </c>
      <c r="AA36" s="59">
        <f t="shared" si="6"/>
        <v>2168.3999999999996</v>
      </c>
      <c r="AB36" s="28">
        <v>2</v>
      </c>
      <c r="AC36" s="59">
        <f t="shared" si="4"/>
        <v>4336.7999999999993</v>
      </c>
      <c r="AD36" s="61"/>
    </row>
    <row r="37" spans="1:30" s="43" customFormat="1" ht="114.75" x14ac:dyDescent="0.25">
      <c r="A37" s="42">
        <v>136</v>
      </c>
      <c r="B37" s="54" t="s">
        <v>61</v>
      </c>
      <c r="C37" s="44">
        <v>262092301</v>
      </c>
      <c r="D37" s="55" t="s">
        <v>100</v>
      </c>
      <c r="E37" s="28" t="s">
        <v>35</v>
      </c>
      <c r="F37" s="44" t="s">
        <v>49</v>
      </c>
      <c r="G37" s="56">
        <v>5</v>
      </c>
      <c r="H37" s="58">
        <f t="shared" si="7"/>
        <v>22.8</v>
      </c>
      <c r="I37" s="58">
        <v>5</v>
      </c>
      <c r="J37" s="58">
        <f t="shared" si="8"/>
        <v>22.8</v>
      </c>
      <c r="K37" s="58">
        <v>30</v>
      </c>
      <c r="L37" s="58">
        <f t="shared" si="9"/>
        <v>22.8</v>
      </c>
      <c r="M37" s="56">
        <v>60</v>
      </c>
      <c r="N37" s="57">
        <v>22.8</v>
      </c>
      <c r="O37" s="58">
        <v>5</v>
      </c>
      <c r="P37" s="58">
        <f t="shared" si="10"/>
        <v>22.8</v>
      </c>
      <c r="Q37" s="56">
        <v>48</v>
      </c>
      <c r="R37" s="59">
        <f t="shared" si="11"/>
        <v>3.8000000000000003</v>
      </c>
      <c r="S37" s="59">
        <f t="shared" si="5"/>
        <v>2576.4</v>
      </c>
      <c r="T37" s="60">
        <f t="shared" si="12"/>
        <v>105</v>
      </c>
      <c r="U37" s="56">
        <f t="shared" si="1"/>
        <v>2.2799999999999998</v>
      </c>
      <c r="V37" s="59">
        <f t="shared" si="13"/>
        <v>239.39999999999998</v>
      </c>
      <c r="W37" s="59">
        <f t="shared" si="2"/>
        <v>5.7</v>
      </c>
      <c r="X37" s="59">
        <f t="shared" si="3"/>
        <v>1197</v>
      </c>
      <c r="Y37" s="56">
        <v>0</v>
      </c>
      <c r="Z37" s="56">
        <v>0</v>
      </c>
      <c r="AA37" s="59">
        <f t="shared" si="6"/>
        <v>4012.8</v>
      </c>
      <c r="AB37" s="28">
        <v>2</v>
      </c>
      <c r="AC37" s="59">
        <f t="shared" si="4"/>
        <v>8025.6</v>
      </c>
      <c r="AD37" s="61"/>
    </row>
    <row r="38" spans="1:30" ht="76.5" x14ac:dyDescent="0.25">
      <c r="A38" s="29">
        <v>144</v>
      </c>
      <c r="B38" s="54" t="s">
        <v>62</v>
      </c>
      <c r="C38" s="44">
        <v>262101201</v>
      </c>
      <c r="D38" s="55" t="s">
        <v>99</v>
      </c>
      <c r="E38" s="28" t="s">
        <v>36</v>
      </c>
      <c r="F38" s="44" t="s">
        <v>38</v>
      </c>
      <c r="G38" s="56">
        <v>3</v>
      </c>
      <c r="H38" s="57">
        <f>38*0.7</f>
        <v>26.599999999999998</v>
      </c>
      <c r="I38" s="58">
        <v>3</v>
      </c>
      <c r="J38" s="57">
        <f>38*0.7</f>
        <v>26.599999999999998</v>
      </c>
      <c r="K38" s="58">
        <v>1</v>
      </c>
      <c r="L38" s="57">
        <f>38*0.7</f>
        <v>26.599999999999998</v>
      </c>
      <c r="M38" s="56">
        <v>65</v>
      </c>
      <c r="N38" s="57">
        <v>12.16</v>
      </c>
      <c r="O38" s="58">
        <v>3</v>
      </c>
      <c r="P38" s="57">
        <f>38*0.7</f>
        <v>26.599999999999998</v>
      </c>
      <c r="Q38" s="56">
        <v>48</v>
      </c>
      <c r="R38" s="59">
        <f>38*0.1</f>
        <v>3.8000000000000003</v>
      </c>
      <c r="S38" s="59">
        <f t="shared" si="5"/>
        <v>1238.8</v>
      </c>
      <c r="T38" s="60">
        <f t="shared" si="12"/>
        <v>75</v>
      </c>
      <c r="U38" s="56">
        <f t="shared" si="1"/>
        <v>2.2799999999999998</v>
      </c>
      <c r="V38" s="59">
        <f t="shared" si="13"/>
        <v>170.99999999999997</v>
      </c>
      <c r="W38" s="59">
        <f t="shared" si="2"/>
        <v>5.7</v>
      </c>
      <c r="X38" s="59">
        <f t="shared" si="3"/>
        <v>951.9</v>
      </c>
      <c r="Y38" s="56">
        <v>0</v>
      </c>
      <c r="Z38" s="56">
        <v>0</v>
      </c>
      <c r="AA38" s="59">
        <f t="shared" si="6"/>
        <v>2361.6999999999998</v>
      </c>
      <c r="AB38" s="28">
        <v>1</v>
      </c>
      <c r="AC38" s="59">
        <f t="shared" si="4"/>
        <v>2361.6999999999998</v>
      </c>
      <c r="AD38" s="61"/>
    </row>
    <row r="39" spans="1:30" ht="76.5" x14ac:dyDescent="0.25">
      <c r="A39" s="29">
        <v>145</v>
      </c>
      <c r="B39" s="54" t="s">
        <v>62</v>
      </c>
      <c r="C39" s="44">
        <v>262101201</v>
      </c>
      <c r="D39" s="55" t="s">
        <v>99</v>
      </c>
      <c r="E39" s="28" t="s">
        <v>35</v>
      </c>
      <c r="F39" s="44" t="s">
        <v>38</v>
      </c>
      <c r="G39" s="56">
        <v>3</v>
      </c>
      <c r="H39" s="57">
        <f>38*0.6</f>
        <v>22.8</v>
      </c>
      <c r="I39" s="58">
        <v>3</v>
      </c>
      <c r="J39" s="57">
        <f>38*0.6</f>
        <v>22.8</v>
      </c>
      <c r="K39" s="58">
        <v>1</v>
      </c>
      <c r="L39" s="57">
        <f>38*0.6</f>
        <v>22.8</v>
      </c>
      <c r="M39" s="56">
        <v>65</v>
      </c>
      <c r="N39" s="57">
        <v>11.44</v>
      </c>
      <c r="O39" s="58">
        <v>3</v>
      </c>
      <c r="P39" s="57">
        <f>38*0.6</f>
        <v>22.8</v>
      </c>
      <c r="Q39" s="56">
        <v>48</v>
      </c>
      <c r="R39" s="59">
        <f>38*0.1</f>
        <v>3.8000000000000003</v>
      </c>
      <c r="S39" s="59">
        <f t="shared" si="5"/>
        <v>1154</v>
      </c>
      <c r="T39" s="60">
        <f t="shared" si="12"/>
        <v>75</v>
      </c>
      <c r="U39" s="56">
        <f t="shared" si="1"/>
        <v>2.2799999999999998</v>
      </c>
      <c r="V39" s="59">
        <f t="shared" si="13"/>
        <v>170.99999999999997</v>
      </c>
      <c r="W39" s="59">
        <f t="shared" si="2"/>
        <v>5.7</v>
      </c>
      <c r="X39" s="59">
        <f t="shared" si="3"/>
        <v>951.9</v>
      </c>
      <c r="Y39" s="56">
        <v>0</v>
      </c>
      <c r="Z39" s="56">
        <v>0</v>
      </c>
      <c r="AA39" s="59">
        <f t="shared" si="6"/>
        <v>2276.9</v>
      </c>
      <c r="AB39" s="28">
        <v>2</v>
      </c>
      <c r="AC39" s="59">
        <f t="shared" si="4"/>
        <v>4553.8</v>
      </c>
      <c r="AD39" s="61"/>
    </row>
    <row r="40" spans="1:30" s="43" customFormat="1" ht="114.75" x14ac:dyDescent="0.25">
      <c r="A40" s="29">
        <v>155</v>
      </c>
      <c r="B40" s="54" t="s">
        <v>63</v>
      </c>
      <c r="C40" s="44">
        <v>161072204</v>
      </c>
      <c r="D40" s="55" t="s">
        <v>100</v>
      </c>
      <c r="E40" s="28" t="s">
        <v>35</v>
      </c>
      <c r="F40" s="44" t="s">
        <v>49</v>
      </c>
      <c r="G40" s="56">
        <v>5</v>
      </c>
      <c r="H40" s="58">
        <f t="shared" si="7"/>
        <v>22.8</v>
      </c>
      <c r="I40" s="58">
        <v>5</v>
      </c>
      <c r="J40" s="58">
        <f t="shared" si="8"/>
        <v>22.8</v>
      </c>
      <c r="K40" s="58">
        <v>30</v>
      </c>
      <c r="L40" s="58">
        <f t="shared" si="9"/>
        <v>22.8</v>
      </c>
      <c r="M40" s="56">
        <v>65</v>
      </c>
      <c r="N40" s="57">
        <v>22.8</v>
      </c>
      <c r="O40" s="58">
        <v>5</v>
      </c>
      <c r="P40" s="58">
        <f t="shared" si="10"/>
        <v>22.8</v>
      </c>
      <c r="Q40" s="56">
        <v>48</v>
      </c>
      <c r="R40" s="59">
        <f t="shared" si="11"/>
        <v>3.8000000000000003</v>
      </c>
      <c r="S40" s="59">
        <f t="shared" si="5"/>
        <v>2690.4</v>
      </c>
      <c r="T40" s="60">
        <f t="shared" si="12"/>
        <v>110</v>
      </c>
      <c r="U40" s="56">
        <f t="shared" si="1"/>
        <v>2.2799999999999998</v>
      </c>
      <c r="V40" s="59">
        <f t="shared" si="13"/>
        <v>250.79999999999998</v>
      </c>
      <c r="W40" s="59">
        <f t="shared" si="2"/>
        <v>5.7</v>
      </c>
      <c r="X40" s="59">
        <f t="shared" si="3"/>
        <v>1236.9000000000001</v>
      </c>
      <c r="Y40" s="56">
        <v>0</v>
      </c>
      <c r="Z40" s="56">
        <v>0</v>
      </c>
      <c r="AA40" s="59">
        <f t="shared" si="6"/>
        <v>4178.1000000000004</v>
      </c>
      <c r="AB40" s="28">
        <v>4</v>
      </c>
      <c r="AC40" s="59">
        <f t="shared" si="4"/>
        <v>16712.400000000001</v>
      </c>
      <c r="AD40" s="61"/>
    </row>
    <row r="41" spans="1:30" ht="120" customHeight="1" x14ac:dyDescent="0.25">
      <c r="A41" s="29">
        <v>157</v>
      </c>
      <c r="B41" s="54" t="s">
        <v>64</v>
      </c>
      <c r="C41" s="44">
        <v>262072204</v>
      </c>
      <c r="D41" s="55" t="s">
        <v>100</v>
      </c>
      <c r="E41" s="28" t="s">
        <v>35</v>
      </c>
      <c r="F41" s="44" t="s">
        <v>38</v>
      </c>
      <c r="G41" s="56">
        <v>3</v>
      </c>
      <c r="H41" s="57">
        <f>38*0.6</f>
        <v>22.8</v>
      </c>
      <c r="I41" s="58">
        <v>3</v>
      </c>
      <c r="J41" s="57">
        <f>38*0.6</f>
        <v>22.8</v>
      </c>
      <c r="K41" s="58">
        <v>1</v>
      </c>
      <c r="L41" s="57">
        <f>38*0.6</f>
        <v>22.8</v>
      </c>
      <c r="M41" s="56">
        <v>120</v>
      </c>
      <c r="N41" s="57">
        <v>11.44</v>
      </c>
      <c r="O41" s="58">
        <v>3</v>
      </c>
      <c r="P41" s="57">
        <f>38*0.6</f>
        <v>22.8</v>
      </c>
      <c r="Q41" s="56">
        <v>48</v>
      </c>
      <c r="R41" s="59">
        <f t="shared" ref="R41:R47" si="19">38*0.1</f>
        <v>3.8000000000000003</v>
      </c>
      <c r="S41" s="59">
        <f t="shared" si="5"/>
        <v>1783.2000000000003</v>
      </c>
      <c r="T41" s="60">
        <f t="shared" si="12"/>
        <v>130</v>
      </c>
      <c r="U41" s="56">
        <f t="shared" si="1"/>
        <v>2.2799999999999998</v>
      </c>
      <c r="V41" s="59">
        <f t="shared" si="13"/>
        <v>296.39999999999998</v>
      </c>
      <c r="W41" s="59">
        <f t="shared" si="2"/>
        <v>5.7</v>
      </c>
      <c r="X41" s="59">
        <f t="shared" si="3"/>
        <v>1402.2</v>
      </c>
      <c r="Y41" s="56">
        <v>0</v>
      </c>
      <c r="Z41" s="56">
        <v>0</v>
      </c>
      <c r="AA41" s="59">
        <f t="shared" si="6"/>
        <v>3481.8</v>
      </c>
      <c r="AB41" s="28">
        <v>2</v>
      </c>
      <c r="AC41" s="59">
        <f t="shared" si="4"/>
        <v>6963.6</v>
      </c>
      <c r="AD41" s="61"/>
    </row>
    <row r="42" spans="1:30" ht="114.75" x14ac:dyDescent="0.25">
      <c r="A42" s="29">
        <v>171</v>
      </c>
      <c r="B42" s="54" t="s">
        <v>65</v>
      </c>
      <c r="C42" s="44">
        <v>161101301</v>
      </c>
      <c r="D42" s="55" t="s">
        <v>100</v>
      </c>
      <c r="E42" s="30" t="s">
        <v>35</v>
      </c>
      <c r="F42" s="44" t="s">
        <v>38</v>
      </c>
      <c r="G42" s="56">
        <v>3</v>
      </c>
      <c r="H42" s="57">
        <f>38*0.6</f>
        <v>22.8</v>
      </c>
      <c r="I42" s="58">
        <v>3</v>
      </c>
      <c r="J42" s="57">
        <f>38*0.6</f>
        <v>22.8</v>
      </c>
      <c r="K42" s="58">
        <v>1</v>
      </c>
      <c r="L42" s="57">
        <f>38*0.6</f>
        <v>22.8</v>
      </c>
      <c r="M42" s="56">
        <v>65</v>
      </c>
      <c r="N42" s="57">
        <v>11.44</v>
      </c>
      <c r="O42" s="58">
        <v>3</v>
      </c>
      <c r="P42" s="57">
        <f>38*0.6</f>
        <v>22.8</v>
      </c>
      <c r="Q42" s="56">
        <v>48</v>
      </c>
      <c r="R42" s="59">
        <f t="shared" si="19"/>
        <v>3.8000000000000003</v>
      </c>
      <c r="S42" s="59">
        <f t="shared" si="5"/>
        <v>1154</v>
      </c>
      <c r="T42" s="60">
        <f t="shared" si="12"/>
        <v>75</v>
      </c>
      <c r="U42" s="56">
        <f t="shared" si="1"/>
        <v>2.2799999999999998</v>
      </c>
      <c r="V42" s="59">
        <f t="shared" si="13"/>
        <v>170.99999999999997</v>
      </c>
      <c r="W42" s="59">
        <f t="shared" si="2"/>
        <v>5.7</v>
      </c>
      <c r="X42" s="59">
        <f t="shared" si="3"/>
        <v>951.9</v>
      </c>
      <c r="Y42" s="56">
        <v>0</v>
      </c>
      <c r="Z42" s="56">
        <v>0</v>
      </c>
      <c r="AA42" s="59">
        <f t="shared" si="6"/>
        <v>2276.9</v>
      </c>
      <c r="AB42" s="28">
        <v>2</v>
      </c>
      <c r="AC42" s="59">
        <f t="shared" si="4"/>
        <v>4553.8</v>
      </c>
      <c r="AD42" s="61"/>
    </row>
    <row r="43" spans="1:30" ht="76.5" x14ac:dyDescent="0.25">
      <c r="A43" s="29">
        <v>178</v>
      </c>
      <c r="B43" s="54" t="s">
        <v>66</v>
      </c>
      <c r="C43" s="44">
        <v>262041601</v>
      </c>
      <c r="D43" s="55" t="s">
        <v>99</v>
      </c>
      <c r="E43" s="28" t="s">
        <v>36</v>
      </c>
      <c r="F43" s="44" t="s">
        <v>38</v>
      </c>
      <c r="G43" s="56">
        <v>3</v>
      </c>
      <c r="H43" s="57">
        <f>38*0.7</f>
        <v>26.599999999999998</v>
      </c>
      <c r="I43" s="58">
        <v>3</v>
      </c>
      <c r="J43" s="57">
        <f>38*0.7</f>
        <v>26.599999999999998</v>
      </c>
      <c r="K43" s="58">
        <v>1</v>
      </c>
      <c r="L43" s="57">
        <f>38*0.7</f>
        <v>26.599999999999998</v>
      </c>
      <c r="M43" s="56">
        <v>150</v>
      </c>
      <c r="N43" s="57">
        <v>12.16</v>
      </c>
      <c r="O43" s="58">
        <v>3</v>
      </c>
      <c r="P43" s="57">
        <f>38*0.7</f>
        <v>26.599999999999998</v>
      </c>
      <c r="Q43" s="56">
        <v>48</v>
      </c>
      <c r="R43" s="59">
        <f t="shared" si="19"/>
        <v>3.8000000000000003</v>
      </c>
      <c r="S43" s="59">
        <f t="shared" si="5"/>
        <v>2272.4</v>
      </c>
      <c r="T43" s="60">
        <f t="shared" si="12"/>
        <v>160</v>
      </c>
      <c r="U43" s="56">
        <f t="shared" si="1"/>
        <v>2.2799999999999998</v>
      </c>
      <c r="V43" s="59">
        <f t="shared" si="13"/>
        <v>364.79999999999995</v>
      </c>
      <c r="W43" s="59">
        <f t="shared" si="2"/>
        <v>5.7</v>
      </c>
      <c r="X43" s="59">
        <f t="shared" si="3"/>
        <v>1647.3</v>
      </c>
      <c r="Y43" s="56">
        <v>0</v>
      </c>
      <c r="Z43" s="56">
        <v>0</v>
      </c>
      <c r="AA43" s="59">
        <f t="shared" si="6"/>
        <v>4284.5</v>
      </c>
      <c r="AB43" s="28">
        <v>1</v>
      </c>
      <c r="AC43" s="59">
        <f t="shared" si="4"/>
        <v>4284.5</v>
      </c>
      <c r="AD43" s="61"/>
    </row>
    <row r="44" spans="1:30" ht="76.5" x14ac:dyDescent="0.25">
      <c r="A44" s="29">
        <v>179</v>
      </c>
      <c r="B44" s="54" t="s">
        <v>66</v>
      </c>
      <c r="C44" s="44">
        <v>262041601</v>
      </c>
      <c r="D44" s="55" t="s">
        <v>99</v>
      </c>
      <c r="E44" s="28" t="s">
        <v>35</v>
      </c>
      <c r="F44" s="44" t="s">
        <v>38</v>
      </c>
      <c r="G44" s="56">
        <v>3</v>
      </c>
      <c r="H44" s="57">
        <f>38*0.6</f>
        <v>22.8</v>
      </c>
      <c r="I44" s="58">
        <v>3</v>
      </c>
      <c r="J44" s="57">
        <f>38*0.6</f>
        <v>22.8</v>
      </c>
      <c r="K44" s="58">
        <v>1</v>
      </c>
      <c r="L44" s="57">
        <f>38*0.6</f>
        <v>22.8</v>
      </c>
      <c r="M44" s="56">
        <v>150</v>
      </c>
      <c r="N44" s="57">
        <v>11.44</v>
      </c>
      <c r="O44" s="58">
        <v>3</v>
      </c>
      <c r="P44" s="57">
        <f>38*0.6</f>
        <v>22.8</v>
      </c>
      <c r="Q44" s="56">
        <v>48</v>
      </c>
      <c r="R44" s="59">
        <f t="shared" si="19"/>
        <v>3.8000000000000003</v>
      </c>
      <c r="S44" s="59">
        <f t="shared" si="5"/>
        <v>2126.4</v>
      </c>
      <c r="T44" s="60">
        <f t="shared" si="12"/>
        <v>160</v>
      </c>
      <c r="U44" s="56">
        <f t="shared" si="1"/>
        <v>2.2799999999999998</v>
      </c>
      <c r="V44" s="59">
        <f t="shared" si="13"/>
        <v>364.79999999999995</v>
      </c>
      <c r="W44" s="59">
        <f t="shared" si="2"/>
        <v>5.7</v>
      </c>
      <c r="X44" s="59">
        <f t="shared" si="3"/>
        <v>1647.3</v>
      </c>
      <c r="Y44" s="56">
        <v>0</v>
      </c>
      <c r="Z44" s="56">
        <v>0</v>
      </c>
      <c r="AA44" s="59">
        <f t="shared" si="6"/>
        <v>4138.5</v>
      </c>
      <c r="AB44" s="28">
        <v>2</v>
      </c>
      <c r="AC44" s="59">
        <f t="shared" si="4"/>
        <v>8277</v>
      </c>
      <c r="AD44" s="61"/>
    </row>
    <row r="45" spans="1:30" ht="76.5" x14ac:dyDescent="0.25">
      <c r="A45" s="29">
        <v>183</v>
      </c>
      <c r="B45" s="54" t="s">
        <v>67</v>
      </c>
      <c r="C45" s="44">
        <v>265101201</v>
      </c>
      <c r="D45" s="55" t="s">
        <v>99</v>
      </c>
      <c r="E45" s="28" t="s">
        <v>35</v>
      </c>
      <c r="F45" s="44" t="s">
        <v>38</v>
      </c>
      <c r="G45" s="56">
        <v>3</v>
      </c>
      <c r="H45" s="57">
        <f>38*0.6</f>
        <v>22.8</v>
      </c>
      <c r="I45" s="58">
        <v>3</v>
      </c>
      <c r="J45" s="57">
        <f>38*0.6</f>
        <v>22.8</v>
      </c>
      <c r="K45" s="58">
        <v>1</v>
      </c>
      <c r="L45" s="57">
        <f>38*0.6</f>
        <v>22.8</v>
      </c>
      <c r="M45" s="56">
        <v>20</v>
      </c>
      <c r="N45" s="57">
        <v>11.44</v>
      </c>
      <c r="O45" s="58">
        <v>3</v>
      </c>
      <c r="P45" s="57">
        <f>38*0.6</f>
        <v>22.8</v>
      </c>
      <c r="Q45" s="56">
        <v>48</v>
      </c>
      <c r="R45" s="59">
        <f t="shared" si="19"/>
        <v>3.8000000000000003</v>
      </c>
      <c r="S45" s="59">
        <f t="shared" si="5"/>
        <v>639.19999999999993</v>
      </c>
      <c r="T45" s="60">
        <f t="shared" si="12"/>
        <v>30</v>
      </c>
      <c r="U45" s="56">
        <f t="shared" si="1"/>
        <v>2.2799999999999998</v>
      </c>
      <c r="V45" s="59">
        <f t="shared" si="13"/>
        <v>68.399999999999991</v>
      </c>
      <c r="W45" s="59">
        <f t="shared" si="2"/>
        <v>5.7</v>
      </c>
      <c r="X45" s="59">
        <f t="shared" si="3"/>
        <v>587.1</v>
      </c>
      <c r="Y45" s="56">
        <v>0</v>
      </c>
      <c r="Z45" s="56">
        <v>0</v>
      </c>
      <c r="AA45" s="59">
        <f t="shared" si="6"/>
        <v>1294.6999999999998</v>
      </c>
      <c r="AB45" s="28">
        <v>2</v>
      </c>
      <c r="AC45" s="59">
        <f t="shared" si="4"/>
        <v>2589.3999999999996</v>
      </c>
      <c r="AD45" s="61"/>
    </row>
    <row r="46" spans="1:30" ht="76.5" x14ac:dyDescent="0.25">
      <c r="A46" s="29">
        <v>188</v>
      </c>
      <c r="B46" s="54" t="s">
        <v>68</v>
      </c>
      <c r="C46" s="44">
        <v>262101204</v>
      </c>
      <c r="D46" s="55" t="s">
        <v>99</v>
      </c>
      <c r="E46" s="28" t="s">
        <v>35</v>
      </c>
      <c r="F46" s="44" t="s">
        <v>38</v>
      </c>
      <c r="G46" s="56">
        <v>3</v>
      </c>
      <c r="H46" s="57">
        <f>38*0.6</f>
        <v>22.8</v>
      </c>
      <c r="I46" s="58">
        <v>3</v>
      </c>
      <c r="J46" s="57">
        <f>38*0.6</f>
        <v>22.8</v>
      </c>
      <c r="K46" s="58">
        <v>1</v>
      </c>
      <c r="L46" s="57">
        <f>38*0.6</f>
        <v>22.8</v>
      </c>
      <c r="M46" s="56">
        <v>190</v>
      </c>
      <c r="N46" s="57">
        <v>11.44</v>
      </c>
      <c r="O46" s="58">
        <v>3</v>
      </c>
      <c r="P46" s="57">
        <f>38*0.6</f>
        <v>22.8</v>
      </c>
      <c r="Q46" s="56">
        <v>48</v>
      </c>
      <c r="R46" s="59">
        <f t="shared" si="19"/>
        <v>3.8000000000000003</v>
      </c>
      <c r="S46" s="59">
        <f t="shared" si="5"/>
        <v>2584</v>
      </c>
      <c r="T46" s="60">
        <f t="shared" si="12"/>
        <v>200</v>
      </c>
      <c r="U46" s="56">
        <f t="shared" si="1"/>
        <v>2.2799999999999998</v>
      </c>
      <c r="V46" s="59">
        <f t="shared" si="13"/>
        <v>455.99999999999994</v>
      </c>
      <c r="W46" s="59">
        <f t="shared" si="2"/>
        <v>5.7</v>
      </c>
      <c r="X46" s="59">
        <f t="shared" si="3"/>
        <v>1972.2</v>
      </c>
      <c r="Y46" s="56">
        <v>0</v>
      </c>
      <c r="Z46" s="56">
        <v>0</v>
      </c>
      <c r="AA46" s="59">
        <f t="shared" si="6"/>
        <v>5012.2</v>
      </c>
      <c r="AB46" s="28">
        <v>2</v>
      </c>
      <c r="AC46" s="59">
        <f t="shared" si="4"/>
        <v>10024.4</v>
      </c>
      <c r="AD46" s="61"/>
    </row>
    <row r="47" spans="1:30" ht="114.75" x14ac:dyDescent="0.25">
      <c r="A47" s="29">
        <v>195</v>
      </c>
      <c r="B47" s="54" t="s">
        <v>69</v>
      </c>
      <c r="C47" s="44">
        <v>262073208</v>
      </c>
      <c r="D47" s="55" t="s">
        <v>100</v>
      </c>
      <c r="E47" s="28" t="s">
        <v>35</v>
      </c>
      <c r="F47" s="44" t="s">
        <v>38</v>
      </c>
      <c r="G47" s="56">
        <v>3</v>
      </c>
      <c r="H47" s="57">
        <f>38*0.6</f>
        <v>22.8</v>
      </c>
      <c r="I47" s="58">
        <v>3</v>
      </c>
      <c r="J47" s="57">
        <f>38*0.6</f>
        <v>22.8</v>
      </c>
      <c r="K47" s="58">
        <v>1</v>
      </c>
      <c r="L47" s="57">
        <f>38*0.6</f>
        <v>22.8</v>
      </c>
      <c r="M47" s="56">
        <v>95</v>
      </c>
      <c r="N47" s="57">
        <v>11.44</v>
      </c>
      <c r="O47" s="58">
        <v>3</v>
      </c>
      <c r="P47" s="57">
        <f>38*0.6</f>
        <v>22.8</v>
      </c>
      <c r="Q47" s="56">
        <v>48</v>
      </c>
      <c r="R47" s="59">
        <f t="shared" si="19"/>
        <v>3.8000000000000003</v>
      </c>
      <c r="S47" s="59">
        <f t="shared" si="5"/>
        <v>1497.2000000000003</v>
      </c>
      <c r="T47" s="60">
        <f t="shared" si="12"/>
        <v>105</v>
      </c>
      <c r="U47" s="56">
        <f t="shared" si="1"/>
        <v>2.2799999999999998</v>
      </c>
      <c r="V47" s="59">
        <f t="shared" si="13"/>
        <v>239.39999999999998</v>
      </c>
      <c r="W47" s="59">
        <f t="shared" si="2"/>
        <v>5.7</v>
      </c>
      <c r="X47" s="59">
        <f t="shared" si="3"/>
        <v>1197</v>
      </c>
      <c r="Y47" s="56">
        <v>0</v>
      </c>
      <c r="Z47" s="56">
        <v>0</v>
      </c>
      <c r="AA47" s="59">
        <f t="shared" si="6"/>
        <v>2933.6000000000004</v>
      </c>
      <c r="AB47" s="28">
        <v>2</v>
      </c>
      <c r="AC47" s="59">
        <f t="shared" si="4"/>
        <v>5867.2000000000007</v>
      </c>
      <c r="AD47" s="61"/>
    </row>
    <row r="48" spans="1:30" s="43" customFormat="1" ht="114.75" x14ac:dyDescent="0.25">
      <c r="A48" s="29">
        <v>197</v>
      </c>
      <c r="B48" s="54" t="s">
        <v>69</v>
      </c>
      <c r="C48" s="44">
        <v>262073208</v>
      </c>
      <c r="D48" s="55" t="s">
        <v>100</v>
      </c>
      <c r="E48" s="28" t="s">
        <v>35</v>
      </c>
      <c r="F48" s="44" t="s">
        <v>49</v>
      </c>
      <c r="G48" s="56">
        <v>5</v>
      </c>
      <c r="H48" s="58">
        <f t="shared" si="7"/>
        <v>22.8</v>
      </c>
      <c r="I48" s="58">
        <v>5</v>
      </c>
      <c r="J48" s="58">
        <f t="shared" si="8"/>
        <v>22.8</v>
      </c>
      <c r="K48" s="58">
        <v>30</v>
      </c>
      <c r="L48" s="58">
        <f t="shared" si="9"/>
        <v>22.8</v>
      </c>
      <c r="M48" s="56">
        <v>95</v>
      </c>
      <c r="N48" s="57">
        <v>22.8</v>
      </c>
      <c r="O48" s="58">
        <v>5</v>
      </c>
      <c r="P48" s="58">
        <f t="shared" si="10"/>
        <v>22.8</v>
      </c>
      <c r="Q48" s="56">
        <v>48</v>
      </c>
      <c r="R48" s="59">
        <f t="shared" si="11"/>
        <v>3.8000000000000003</v>
      </c>
      <c r="S48" s="59">
        <f t="shared" si="5"/>
        <v>3374.4</v>
      </c>
      <c r="T48" s="60">
        <f t="shared" si="12"/>
        <v>140</v>
      </c>
      <c r="U48" s="56">
        <f t="shared" si="1"/>
        <v>2.2799999999999998</v>
      </c>
      <c r="V48" s="59">
        <f t="shared" si="13"/>
        <v>319.2</v>
      </c>
      <c r="W48" s="59">
        <f t="shared" si="2"/>
        <v>5.7</v>
      </c>
      <c r="X48" s="59">
        <f t="shared" si="3"/>
        <v>1482</v>
      </c>
      <c r="Y48" s="56">
        <v>0</v>
      </c>
      <c r="Z48" s="56">
        <v>0</v>
      </c>
      <c r="AA48" s="59">
        <f t="shared" si="6"/>
        <v>5175.6000000000004</v>
      </c>
      <c r="AB48" s="28">
        <v>2</v>
      </c>
      <c r="AC48" s="59">
        <f t="shared" si="4"/>
        <v>10351.200000000001</v>
      </c>
      <c r="AD48" s="61"/>
    </row>
    <row r="49" spans="1:30" ht="114.75" x14ac:dyDescent="0.25">
      <c r="A49" s="29">
        <v>199</v>
      </c>
      <c r="B49" s="54" t="s">
        <v>70</v>
      </c>
      <c r="C49" s="44">
        <v>161041601</v>
      </c>
      <c r="D49" s="55" t="s">
        <v>100</v>
      </c>
      <c r="E49" s="28" t="s">
        <v>35</v>
      </c>
      <c r="F49" s="44" t="s">
        <v>38</v>
      </c>
      <c r="G49" s="56">
        <v>3</v>
      </c>
      <c r="H49" s="57">
        <f>38*0.6</f>
        <v>22.8</v>
      </c>
      <c r="I49" s="58">
        <v>3</v>
      </c>
      <c r="J49" s="57">
        <f>38*0.6</f>
        <v>22.8</v>
      </c>
      <c r="K49" s="58">
        <v>1</v>
      </c>
      <c r="L49" s="57">
        <f>38*0.6</f>
        <v>22.8</v>
      </c>
      <c r="M49" s="56">
        <v>60</v>
      </c>
      <c r="N49" s="57">
        <v>11.44</v>
      </c>
      <c r="O49" s="58">
        <v>3</v>
      </c>
      <c r="P49" s="57">
        <f>38*0.6</f>
        <v>22.8</v>
      </c>
      <c r="Q49" s="56">
        <v>48</v>
      </c>
      <c r="R49" s="59">
        <f>38*0.1</f>
        <v>3.8000000000000003</v>
      </c>
      <c r="S49" s="59">
        <f t="shared" si="5"/>
        <v>1096.8</v>
      </c>
      <c r="T49" s="60">
        <f t="shared" si="12"/>
        <v>70</v>
      </c>
      <c r="U49" s="56">
        <f t="shared" si="1"/>
        <v>2.2799999999999998</v>
      </c>
      <c r="V49" s="59">
        <f t="shared" si="13"/>
        <v>159.6</v>
      </c>
      <c r="W49" s="59">
        <f t="shared" si="2"/>
        <v>5.7</v>
      </c>
      <c r="X49" s="59">
        <f t="shared" si="3"/>
        <v>912</v>
      </c>
      <c r="Y49" s="56">
        <v>0</v>
      </c>
      <c r="Z49" s="56">
        <v>0</v>
      </c>
      <c r="AA49" s="59">
        <f t="shared" si="6"/>
        <v>2168.3999999999996</v>
      </c>
      <c r="AB49" s="28">
        <v>2</v>
      </c>
      <c r="AC49" s="59">
        <f t="shared" si="4"/>
        <v>4336.7999999999993</v>
      </c>
      <c r="AD49" s="61"/>
    </row>
    <row r="50" spans="1:30" s="43" customFormat="1" ht="114.75" x14ac:dyDescent="0.25">
      <c r="A50" s="29">
        <v>200</v>
      </c>
      <c r="B50" s="54" t="s">
        <v>70</v>
      </c>
      <c r="C50" s="44">
        <v>161041601</v>
      </c>
      <c r="D50" s="55" t="s">
        <v>100</v>
      </c>
      <c r="E50" s="28" t="s">
        <v>35</v>
      </c>
      <c r="F50" s="44" t="s">
        <v>49</v>
      </c>
      <c r="G50" s="56">
        <v>5</v>
      </c>
      <c r="H50" s="58">
        <f t="shared" si="7"/>
        <v>22.8</v>
      </c>
      <c r="I50" s="58">
        <v>5</v>
      </c>
      <c r="J50" s="58">
        <f t="shared" si="8"/>
        <v>22.8</v>
      </c>
      <c r="K50" s="58">
        <v>5</v>
      </c>
      <c r="L50" s="58">
        <f t="shared" si="9"/>
        <v>22.8</v>
      </c>
      <c r="M50" s="56">
        <v>60</v>
      </c>
      <c r="N50" s="57">
        <f t="shared" si="9"/>
        <v>22.8</v>
      </c>
      <c r="O50" s="58">
        <v>5</v>
      </c>
      <c r="P50" s="58">
        <f t="shared" si="10"/>
        <v>22.8</v>
      </c>
      <c r="Q50" s="56">
        <v>48</v>
      </c>
      <c r="R50" s="59">
        <f t="shared" si="11"/>
        <v>3.8000000000000003</v>
      </c>
      <c r="S50" s="59">
        <f t="shared" si="5"/>
        <v>2006.4</v>
      </c>
      <c r="T50" s="60">
        <f t="shared" si="12"/>
        <v>80</v>
      </c>
      <c r="U50" s="56">
        <f t="shared" si="1"/>
        <v>2.2799999999999998</v>
      </c>
      <c r="V50" s="59">
        <f t="shared" si="13"/>
        <v>182.39999999999998</v>
      </c>
      <c r="W50" s="59">
        <f t="shared" si="2"/>
        <v>5.7</v>
      </c>
      <c r="X50" s="59">
        <f t="shared" si="3"/>
        <v>991.80000000000007</v>
      </c>
      <c r="Y50" s="56">
        <v>0</v>
      </c>
      <c r="Z50" s="56">
        <v>0</v>
      </c>
      <c r="AA50" s="59">
        <f t="shared" si="6"/>
        <v>3180.6000000000004</v>
      </c>
      <c r="AB50" s="28">
        <v>2</v>
      </c>
      <c r="AC50" s="59">
        <f t="shared" si="4"/>
        <v>6361.2000000000007</v>
      </c>
      <c r="AD50" s="61"/>
    </row>
    <row r="51" spans="1:30" ht="114.75" x14ac:dyDescent="0.25">
      <c r="A51" s="29">
        <v>209</v>
      </c>
      <c r="B51" s="54" t="s">
        <v>71</v>
      </c>
      <c r="C51" s="44">
        <v>362041303</v>
      </c>
      <c r="D51" s="55" t="s">
        <v>100</v>
      </c>
      <c r="E51" s="28" t="s">
        <v>35</v>
      </c>
      <c r="F51" s="44" t="s">
        <v>38</v>
      </c>
      <c r="G51" s="56">
        <v>3</v>
      </c>
      <c r="H51" s="57">
        <f>38*0.6</f>
        <v>22.8</v>
      </c>
      <c r="I51" s="58">
        <v>3</v>
      </c>
      <c r="J51" s="57">
        <f>38*0.6</f>
        <v>22.8</v>
      </c>
      <c r="K51" s="58">
        <v>1</v>
      </c>
      <c r="L51" s="57">
        <f>38*0.6</f>
        <v>22.8</v>
      </c>
      <c r="M51" s="56">
        <v>95</v>
      </c>
      <c r="N51" s="57">
        <v>11.44</v>
      </c>
      <c r="O51" s="58">
        <v>3</v>
      </c>
      <c r="P51" s="57">
        <f>38*0.6</f>
        <v>22.8</v>
      </c>
      <c r="Q51" s="56">
        <v>48</v>
      </c>
      <c r="R51" s="59">
        <f>38*0.1</f>
        <v>3.8000000000000003</v>
      </c>
      <c r="S51" s="59">
        <f t="shared" si="5"/>
        <v>1497.2000000000003</v>
      </c>
      <c r="T51" s="60">
        <f t="shared" si="12"/>
        <v>105</v>
      </c>
      <c r="U51" s="56">
        <f t="shared" si="1"/>
        <v>2.2799999999999998</v>
      </c>
      <c r="V51" s="59">
        <f t="shared" si="13"/>
        <v>239.39999999999998</v>
      </c>
      <c r="W51" s="59">
        <f t="shared" si="2"/>
        <v>5.7</v>
      </c>
      <c r="X51" s="59">
        <f t="shared" si="3"/>
        <v>1197</v>
      </c>
      <c r="Y51" s="56">
        <v>0</v>
      </c>
      <c r="Z51" s="56">
        <v>0</v>
      </c>
      <c r="AA51" s="59">
        <f t="shared" si="6"/>
        <v>2933.6000000000004</v>
      </c>
      <c r="AB51" s="28">
        <v>2</v>
      </c>
      <c r="AC51" s="59">
        <f t="shared" si="4"/>
        <v>5867.2000000000007</v>
      </c>
      <c r="AD51" s="61"/>
    </row>
    <row r="52" spans="1:30" s="43" customFormat="1" ht="114.75" x14ac:dyDescent="0.25">
      <c r="A52" s="29">
        <v>210</v>
      </c>
      <c r="B52" s="54" t="s">
        <v>71</v>
      </c>
      <c r="C52" s="44">
        <v>362041303</v>
      </c>
      <c r="D52" s="55" t="s">
        <v>100</v>
      </c>
      <c r="E52" s="28" t="s">
        <v>36</v>
      </c>
      <c r="F52" s="44" t="s">
        <v>49</v>
      </c>
      <c r="G52" s="56">
        <v>5</v>
      </c>
      <c r="H52" s="57">
        <f>38*0.7</f>
        <v>26.599999999999998</v>
      </c>
      <c r="I52" s="58">
        <v>5</v>
      </c>
      <c r="J52" s="57">
        <f>38*0.7</f>
        <v>26.599999999999998</v>
      </c>
      <c r="K52" s="58">
        <v>30</v>
      </c>
      <c r="L52" s="57">
        <f>38*0.7</f>
        <v>26.599999999999998</v>
      </c>
      <c r="M52" s="56">
        <v>95</v>
      </c>
      <c r="N52" s="57">
        <v>26.6</v>
      </c>
      <c r="O52" s="58">
        <v>5</v>
      </c>
      <c r="P52" s="57">
        <f>38*0.7</f>
        <v>26.599999999999998</v>
      </c>
      <c r="Q52" s="56">
        <v>48</v>
      </c>
      <c r="R52" s="59">
        <f t="shared" si="11"/>
        <v>3.8000000000000003</v>
      </c>
      <c r="S52" s="59">
        <f t="shared" si="5"/>
        <v>3906.4</v>
      </c>
      <c r="T52" s="60">
        <f t="shared" si="12"/>
        <v>140</v>
      </c>
      <c r="U52" s="56">
        <f t="shared" si="1"/>
        <v>2.2799999999999998</v>
      </c>
      <c r="V52" s="59">
        <f t="shared" si="13"/>
        <v>319.2</v>
      </c>
      <c r="W52" s="59">
        <f t="shared" si="2"/>
        <v>5.7</v>
      </c>
      <c r="X52" s="59">
        <f t="shared" si="3"/>
        <v>1482</v>
      </c>
      <c r="Y52" s="56">
        <v>0</v>
      </c>
      <c r="Z52" s="56">
        <v>0</v>
      </c>
      <c r="AA52" s="59">
        <f t="shared" si="6"/>
        <v>5707.6</v>
      </c>
      <c r="AB52" s="28">
        <v>2</v>
      </c>
      <c r="AC52" s="59">
        <f t="shared" si="4"/>
        <v>11415.2</v>
      </c>
      <c r="AD52" s="61"/>
    </row>
    <row r="53" spans="1:30" ht="114.75" x14ac:dyDescent="0.25">
      <c r="A53" s="29">
        <v>221</v>
      </c>
      <c r="B53" s="54" t="s">
        <v>72</v>
      </c>
      <c r="C53" s="44">
        <v>361091301</v>
      </c>
      <c r="D53" s="55" t="s">
        <v>100</v>
      </c>
      <c r="E53" s="28" t="s">
        <v>35</v>
      </c>
      <c r="F53" s="44" t="s">
        <v>38</v>
      </c>
      <c r="G53" s="56">
        <v>3</v>
      </c>
      <c r="H53" s="57">
        <f>38*0.6</f>
        <v>22.8</v>
      </c>
      <c r="I53" s="58">
        <v>3</v>
      </c>
      <c r="J53" s="57">
        <f>38*0.6</f>
        <v>22.8</v>
      </c>
      <c r="K53" s="58">
        <v>1</v>
      </c>
      <c r="L53" s="57">
        <f>38*0.6</f>
        <v>22.8</v>
      </c>
      <c r="M53" s="56">
        <v>45</v>
      </c>
      <c r="N53" s="57">
        <v>11.44</v>
      </c>
      <c r="O53" s="58">
        <v>3</v>
      </c>
      <c r="P53" s="57">
        <f>38*0.6</f>
        <v>22.8</v>
      </c>
      <c r="Q53" s="56">
        <v>48</v>
      </c>
      <c r="R53" s="59">
        <f>38*0.1</f>
        <v>3.8000000000000003</v>
      </c>
      <c r="S53" s="59">
        <f t="shared" si="5"/>
        <v>925.19999999999993</v>
      </c>
      <c r="T53" s="60">
        <f t="shared" si="12"/>
        <v>55</v>
      </c>
      <c r="U53" s="56">
        <f t="shared" si="1"/>
        <v>2.2799999999999998</v>
      </c>
      <c r="V53" s="59">
        <f t="shared" si="13"/>
        <v>125.39999999999999</v>
      </c>
      <c r="W53" s="59">
        <f t="shared" si="2"/>
        <v>5.7</v>
      </c>
      <c r="X53" s="59">
        <f t="shared" si="3"/>
        <v>792.30000000000007</v>
      </c>
      <c r="Y53" s="56">
        <v>0</v>
      </c>
      <c r="Z53" s="56">
        <v>0</v>
      </c>
      <c r="AA53" s="59">
        <f t="shared" si="6"/>
        <v>1842.9</v>
      </c>
      <c r="AB53" s="28">
        <v>2</v>
      </c>
      <c r="AC53" s="59">
        <f t="shared" si="4"/>
        <v>3685.8</v>
      </c>
      <c r="AD53" s="61"/>
    </row>
    <row r="54" spans="1:30" s="43" customFormat="1" ht="114.75" x14ac:dyDescent="0.25">
      <c r="A54" s="29">
        <v>222</v>
      </c>
      <c r="B54" s="54" t="s">
        <v>72</v>
      </c>
      <c r="C54" s="44">
        <v>361091301</v>
      </c>
      <c r="D54" s="55" t="s">
        <v>100</v>
      </c>
      <c r="E54" s="28" t="s">
        <v>35</v>
      </c>
      <c r="F54" s="44" t="s">
        <v>49</v>
      </c>
      <c r="G54" s="56">
        <v>5</v>
      </c>
      <c r="H54" s="58">
        <f t="shared" si="7"/>
        <v>22.8</v>
      </c>
      <c r="I54" s="58">
        <v>5</v>
      </c>
      <c r="J54" s="58">
        <f t="shared" si="8"/>
        <v>22.8</v>
      </c>
      <c r="K54" s="58">
        <v>30</v>
      </c>
      <c r="L54" s="58">
        <f t="shared" si="9"/>
        <v>22.8</v>
      </c>
      <c r="M54" s="56">
        <v>45</v>
      </c>
      <c r="N54" s="57">
        <v>22.8</v>
      </c>
      <c r="O54" s="58">
        <v>5</v>
      </c>
      <c r="P54" s="58">
        <f t="shared" si="10"/>
        <v>22.8</v>
      </c>
      <c r="Q54" s="56">
        <v>48</v>
      </c>
      <c r="R54" s="59">
        <f t="shared" si="11"/>
        <v>3.8000000000000003</v>
      </c>
      <c r="S54" s="59">
        <f t="shared" si="5"/>
        <v>2234.4</v>
      </c>
      <c r="T54" s="60">
        <f t="shared" si="12"/>
        <v>90</v>
      </c>
      <c r="U54" s="56">
        <f t="shared" si="1"/>
        <v>2.2799999999999998</v>
      </c>
      <c r="V54" s="59">
        <f t="shared" si="13"/>
        <v>205.2</v>
      </c>
      <c r="W54" s="59">
        <f t="shared" si="2"/>
        <v>5.7</v>
      </c>
      <c r="X54" s="59">
        <f t="shared" si="3"/>
        <v>1077.3</v>
      </c>
      <c r="Y54" s="56">
        <v>0</v>
      </c>
      <c r="Z54" s="56">
        <v>0</v>
      </c>
      <c r="AA54" s="59">
        <f t="shared" si="6"/>
        <v>3516.8999999999996</v>
      </c>
      <c r="AB54" s="28">
        <v>6</v>
      </c>
      <c r="AC54" s="59">
        <f t="shared" si="4"/>
        <v>21101.399999999998</v>
      </c>
      <c r="AD54" s="61"/>
    </row>
    <row r="55" spans="1:30" ht="114.75" x14ac:dyDescent="0.25">
      <c r="A55" s="29">
        <v>228</v>
      </c>
      <c r="B55" s="54" t="s">
        <v>73</v>
      </c>
      <c r="C55" s="44">
        <v>362092302</v>
      </c>
      <c r="D55" s="55" t="s">
        <v>100</v>
      </c>
      <c r="E55" s="28" t="s">
        <v>35</v>
      </c>
      <c r="F55" s="44" t="s">
        <v>38</v>
      </c>
      <c r="G55" s="56">
        <v>3</v>
      </c>
      <c r="H55" s="57">
        <f>38*0.6</f>
        <v>22.8</v>
      </c>
      <c r="I55" s="58">
        <v>3</v>
      </c>
      <c r="J55" s="57">
        <f>38*0.6</f>
        <v>22.8</v>
      </c>
      <c r="K55" s="58">
        <v>1</v>
      </c>
      <c r="L55" s="57">
        <f>38*0.6</f>
        <v>22.8</v>
      </c>
      <c r="M55" s="56">
        <v>60</v>
      </c>
      <c r="N55" s="57">
        <v>11.44</v>
      </c>
      <c r="O55" s="58">
        <v>3</v>
      </c>
      <c r="P55" s="57">
        <f>38*0.6</f>
        <v>22.8</v>
      </c>
      <c r="Q55" s="56">
        <v>48</v>
      </c>
      <c r="R55" s="59">
        <f>38*0.1</f>
        <v>3.8000000000000003</v>
      </c>
      <c r="S55" s="59">
        <f t="shared" si="5"/>
        <v>1096.8</v>
      </c>
      <c r="T55" s="60">
        <f t="shared" si="12"/>
        <v>70</v>
      </c>
      <c r="U55" s="56">
        <f t="shared" si="1"/>
        <v>2.2799999999999998</v>
      </c>
      <c r="V55" s="59">
        <f t="shared" si="13"/>
        <v>159.6</v>
      </c>
      <c r="W55" s="59">
        <f t="shared" si="2"/>
        <v>5.7</v>
      </c>
      <c r="X55" s="59">
        <f t="shared" si="3"/>
        <v>912</v>
      </c>
      <c r="Y55" s="56">
        <v>0</v>
      </c>
      <c r="Z55" s="56">
        <v>0</v>
      </c>
      <c r="AA55" s="59">
        <f t="shared" si="6"/>
        <v>2168.3999999999996</v>
      </c>
      <c r="AB55" s="28">
        <v>2</v>
      </c>
      <c r="AC55" s="59">
        <f t="shared" si="4"/>
        <v>4336.7999999999993</v>
      </c>
      <c r="AD55" s="61"/>
    </row>
    <row r="56" spans="1:30" s="43" customFormat="1" ht="114.75" x14ac:dyDescent="0.25">
      <c r="A56" s="29">
        <v>229</v>
      </c>
      <c r="B56" s="54" t="s">
        <v>73</v>
      </c>
      <c r="C56" s="44">
        <v>362092302</v>
      </c>
      <c r="D56" s="55" t="s">
        <v>100</v>
      </c>
      <c r="E56" s="28" t="s">
        <v>35</v>
      </c>
      <c r="F56" s="44" t="s">
        <v>49</v>
      </c>
      <c r="G56" s="56">
        <v>5</v>
      </c>
      <c r="H56" s="58">
        <f t="shared" si="7"/>
        <v>22.8</v>
      </c>
      <c r="I56" s="58">
        <v>3</v>
      </c>
      <c r="J56" s="58">
        <f t="shared" si="8"/>
        <v>22.8</v>
      </c>
      <c r="K56" s="58">
        <v>30</v>
      </c>
      <c r="L56" s="58">
        <f t="shared" si="9"/>
        <v>22.8</v>
      </c>
      <c r="M56" s="56">
        <v>60</v>
      </c>
      <c r="N56" s="57">
        <v>22.8</v>
      </c>
      <c r="O56" s="58">
        <v>5</v>
      </c>
      <c r="P56" s="58">
        <f t="shared" si="10"/>
        <v>22.8</v>
      </c>
      <c r="Q56" s="56">
        <v>48</v>
      </c>
      <c r="R56" s="59">
        <f t="shared" si="11"/>
        <v>3.8000000000000003</v>
      </c>
      <c r="S56" s="59">
        <f t="shared" si="5"/>
        <v>2530.8000000000002</v>
      </c>
      <c r="T56" s="60">
        <f t="shared" si="12"/>
        <v>103</v>
      </c>
      <c r="U56" s="56">
        <f t="shared" si="1"/>
        <v>2.2799999999999998</v>
      </c>
      <c r="V56" s="59">
        <f t="shared" si="13"/>
        <v>234.83999999999997</v>
      </c>
      <c r="W56" s="59">
        <f t="shared" si="2"/>
        <v>5.7</v>
      </c>
      <c r="X56" s="59">
        <f t="shared" si="3"/>
        <v>1179.9000000000001</v>
      </c>
      <c r="Y56" s="56">
        <v>0</v>
      </c>
      <c r="Z56" s="56">
        <v>0</v>
      </c>
      <c r="AA56" s="59">
        <f t="shared" si="6"/>
        <v>3945.5400000000004</v>
      </c>
      <c r="AB56" s="28">
        <v>2</v>
      </c>
      <c r="AC56" s="59">
        <f t="shared" si="4"/>
        <v>7891.0800000000008</v>
      </c>
      <c r="AD56" s="61"/>
    </row>
    <row r="57" spans="1:30" s="43" customFormat="1" ht="110.25" customHeight="1" x14ac:dyDescent="0.25">
      <c r="A57" s="29">
        <v>230</v>
      </c>
      <c r="B57" s="54" t="s">
        <v>74</v>
      </c>
      <c r="C57" s="44">
        <v>361092301</v>
      </c>
      <c r="D57" s="55" t="s">
        <v>100</v>
      </c>
      <c r="E57" s="28" t="s">
        <v>35</v>
      </c>
      <c r="F57" s="44" t="s">
        <v>49</v>
      </c>
      <c r="G57" s="56">
        <v>5</v>
      </c>
      <c r="H57" s="58">
        <f t="shared" si="7"/>
        <v>22.8</v>
      </c>
      <c r="I57" s="58">
        <v>5</v>
      </c>
      <c r="J57" s="58">
        <f t="shared" si="8"/>
        <v>22.8</v>
      </c>
      <c r="K57" s="58">
        <v>30</v>
      </c>
      <c r="L57" s="58">
        <f t="shared" si="9"/>
        <v>22.8</v>
      </c>
      <c r="M57" s="56">
        <v>25</v>
      </c>
      <c r="N57" s="57">
        <v>22.8</v>
      </c>
      <c r="O57" s="58">
        <v>5</v>
      </c>
      <c r="P57" s="58">
        <f t="shared" si="10"/>
        <v>22.8</v>
      </c>
      <c r="Q57" s="56">
        <v>48</v>
      </c>
      <c r="R57" s="59">
        <f t="shared" si="11"/>
        <v>3.8000000000000003</v>
      </c>
      <c r="S57" s="59">
        <f t="shared" si="5"/>
        <v>1778.4</v>
      </c>
      <c r="T57" s="60">
        <f t="shared" si="12"/>
        <v>70</v>
      </c>
      <c r="U57" s="56">
        <f t="shared" si="1"/>
        <v>2.2799999999999998</v>
      </c>
      <c r="V57" s="59">
        <f t="shared" si="13"/>
        <v>159.6</v>
      </c>
      <c r="W57" s="59">
        <f t="shared" si="2"/>
        <v>5.7</v>
      </c>
      <c r="X57" s="59">
        <f t="shared" si="3"/>
        <v>912</v>
      </c>
      <c r="Y57" s="56">
        <v>0</v>
      </c>
      <c r="Z57" s="56">
        <v>0</v>
      </c>
      <c r="AA57" s="59">
        <f t="shared" si="6"/>
        <v>2850</v>
      </c>
      <c r="AB57" s="28">
        <v>2</v>
      </c>
      <c r="AC57" s="59">
        <f t="shared" si="4"/>
        <v>5700</v>
      </c>
      <c r="AD57" s="61"/>
    </row>
    <row r="58" spans="1:30" ht="114.75" x14ac:dyDescent="0.25">
      <c r="A58" s="29">
        <v>237</v>
      </c>
      <c r="B58" s="54" t="s">
        <v>75</v>
      </c>
      <c r="C58" s="44">
        <v>262072205</v>
      </c>
      <c r="D58" s="55" t="s">
        <v>100</v>
      </c>
      <c r="E58" s="28" t="s">
        <v>35</v>
      </c>
      <c r="F58" s="44" t="s">
        <v>38</v>
      </c>
      <c r="G58" s="56">
        <v>3</v>
      </c>
      <c r="H58" s="57">
        <f>38*0.6</f>
        <v>22.8</v>
      </c>
      <c r="I58" s="58">
        <v>3</v>
      </c>
      <c r="J58" s="57">
        <f>38*0.6</f>
        <v>22.8</v>
      </c>
      <c r="K58" s="58">
        <v>1</v>
      </c>
      <c r="L58" s="57">
        <f>38*0.6</f>
        <v>22.8</v>
      </c>
      <c r="M58" s="56">
        <v>120</v>
      </c>
      <c r="N58" s="57">
        <v>11.44</v>
      </c>
      <c r="O58" s="58">
        <v>3</v>
      </c>
      <c r="P58" s="57">
        <f>38*0.6</f>
        <v>22.8</v>
      </c>
      <c r="Q58" s="56">
        <v>48</v>
      </c>
      <c r="R58" s="59">
        <f>38*0.1</f>
        <v>3.8000000000000003</v>
      </c>
      <c r="S58" s="59">
        <f t="shared" si="5"/>
        <v>1783.2000000000003</v>
      </c>
      <c r="T58" s="60">
        <f t="shared" si="12"/>
        <v>130</v>
      </c>
      <c r="U58" s="56">
        <f t="shared" si="1"/>
        <v>2.2799999999999998</v>
      </c>
      <c r="V58" s="59">
        <f t="shared" si="13"/>
        <v>296.39999999999998</v>
      </c>
      <c r="W58" s="59">
        <f t="shared" si="2"/>
        <v>5.7</v>
      </c>
      <c r="X58" s="59">
        <f t="shared" si="3"/>
        <v>1402.2</v>
      </c>
      <c r="Y58" s="56">
        <v>0</v>
      </c>
      <c r="Z58" s="56">
        <v>0</v>
      </c>
      <c r="AA58" s="59">
        <f t="shared" si="6"/>
        <v>3481.8</v>
      </c>
      <c r="AB58" s="28">
        <v>2</v>
      </c>
      <c r="AC58" s="59">
        <f t="shared" si="4"/>
        <v>6963.6</v>
      </c>
      <c r="AD58" s="61"/>
    </row>
    <row r="59" spans="1:30" s="43" customFormat="1" ht="114.75" x14ac:dyDescent="0.25">
      <c r="A59" s="29">
        <v>238</v>
      </c>
      <c r="B59" s="54" t="s">
        <v>75</v>
      </c>
      <c r="C59" s="44">
        <v>262072205</v>
      </c>
      <c r="D59" s="55" t="s">
        <v>100</v>
      </c>
      <c r="E59" s="28" t="s">
        <v>35</v>
      </c>
      <c r="F59" s="44" t="s">
        <v>49</v>
      </c>
      <c r="G59" s="56">
        <v>5</v>
      </c>
      <c r="H59" s="58">
        <f t="shared" si="7"/>
        <v>22.8</v>
      </c>
      <c r="I59" s="58">
        <v>3</v>
      </c>
      <c r="J59" s="58">
        <f t="shared" si="8"/>
        <v>22.8</v>
      </c>
      <c r="K59" s="58">
        <v>30</v>
      </c>
      <c r="L59" s="58">
        <f t="shared" si="9"/>
        <v>22.8</v>
      </c>
      <c r="M59" s="56">
        <v>120</v>
      </c>
      <c r="N59" s="57">
        <f t="shared" si="9"/>
        <v>22.8</v>
      </c>
      <c r="O59" s="58">
        <v>5</v>
      </c>
      <c r="P59" s="58">
        <f t="shared" si="10"/>
        <v>22.8</v>
      </c>
      <c r="Q59" s="56">
        <v>48</v>
      </c>
      <c r="R59" s="59">
        <f t="shared" si="11"/>
        <v>3.8000000000000003</v>
      </c>
      <c r="S59" s="59">
        <f t="shared" si="5"/>
        <v>3898.8</v>
      </c>
      <c r="T59" s="60">
        <f t="shared" si="12"/>
        <v>163</v>
      </c>
      <c r="U59" s="56">
        <f t="shared" si="1"/>
        <v>2.2799999999999998</v>
      </c>
      <c r="V59" s="59">
        <f t="shared" si="13"/>
        <v>371.64</v>
      </c>
      <c r="W59" s="59">
        <f t="shared" si="2"/>
        <v>5.7</v>
      </c>
      <c r="X59" s="59">
        <f t="shared" si="3"/>
        <v>1670.1000000000001</v>
      </c>
      <c r="Y59" s="56">
        <v>0</v>
      </c>
      <c r="Z59" s="56">
        <v>0</v>
      </c>
      <c r="AA59" s="59">
        <f t="shared" si="6"/>
        <v>5940.5400000000009</v>
      </c>
      <c r="AB59" s="28">
        <v>2</v>
      </c>
      <c r="AC59" s="59">
        <f t="shared" si="4"/>
        <v>11881.080000000002</v>
      </c>
      <c r="AD59" s="61"/>
    </row>
    <row r="60" spans="1:30" ht="114.75" x14ac:dyDescent="0.25">
      <c r="A60" s="29">
        <v>241</v>
      </c>
      <c r="B60" s="54" t="s">
        <v>76</v>
      </c>
      <c r="C60" s="44">
        <v>262073213</v>
      </c>
      <c r="D60" s="55" t="s">
        <v>100</v>
      </c>
      <c r="E60" s="28" t="s">
        <v>35</v>
      </c>
      <c r="F60" s="44" t="s">
        <v>38</v>
      </c>
      <c r="G60" s="56">
        <v>3</v>
      </c>
      <c r="H60" s="57">
        <f>38*0.6</f>
        <v>22.8</v>
      </c>
      <c r="I60" s="58">
        <v>3</v>
      </c>
      <c r="J60" s="57">
        <f>38*0.6</f>
        <v>22.8</v>
      </c>
      <c r="K60" s="58">
        <v>1</v>
      </c>
      <c r="L60" s="57">
        <f>38*0.6</f>
        <v>22.8</v>
      </c>
      <c r="M60" s="56">
        <v>95</v>
      </c>
      <c r="N60" s="57">
        <v>11.44</v>
      </c>
      <c r="O60" s="58">
        <v>3</v>
      </c>
      <c r="P60" s="57">
        <f>38*0.6</f>
        <v>22.8</v>
      </c>
      <c r="Q60" s="56">
        <v>48</v>
      </c>
      <c r="R60" s="59">
        <f>38*0.1</f>
        <v>3.8000000000000003</v>
      </c>
      <c r="S60" s="59">
        <f t="shared" si="5"/>
        <v>1497.2000000000003</v>
      </c>
      <c r="T60" s="60">
        <f t="shared" si="12"/>
        <v>105</v>
      </c>
      <c r="U60" s="56">
        <f t="shared" si="1"/>
        <v>2.2799999999999998</v>
      </c>
      <c r="V60" s="59">
        <f t="shared" si="13"/>
        <v>239.39999999999998</v>
      </c>
      <c r="W60" s="59">
        <f t="shared" si="2"/>
        <v>5.7</v>
      </c>
      <c r="X60" s="59">
        <f t="shared" si="3"/>
        <v>1197</v>
      </c>
      <c r="Y60" s="56">
        <v>0</v>
      </c>
      <c r="Z60" s="56">
        <v>0</v>
      </c>
      <c r="AA60" s="59">
        <f t="shared" si="6"/>
        <v>2933.6000000000004</v>
      </c>
      <c r="AB60" s="28">
        <v>2</v>
      </c>
      <c r="AC60" s="59">
        <f t="shared" si="4"/>
        <v>5867.2000000000007</v>
      </c>
      <c r="AD60" s="61"/>
    </row>
    <row r="61" spans="1:30" ht="76.5" x14ac:dyDescent="0.25">
      <c r="A61" s="29">
        <v>251</v>
      </c>
      <c r="B61" s="54" t="s">
        <v>77</v>
      </c>
      <c r="C61" s="44">
        <v>362041703</v>
      </c>
      <c r="D61" s="55" t="s">
        <v>99</v>
      </c>
      <c r="E61" s="28" t="s">
        <v>36</v>
      </c>
      <c r="F61" s="44" t="s">
        <v>38</v>
      </c>
      <c r="G61" s="56">
        <v>3</v>
      </c>
      <c r="H61" s="57">
        <f>38*0.7</f>
        <v>26.599999999999998</v>
      </c>
      <c r="I61" s="58">
        <v>3</v>
      </c>
      <c r="J61" s="57">
        <f>38*0.7</f>
        <v>26.599999999999998</v>
      </c>
      <c r="K61" s="58">
        <v>1</v>
      </c>
      <c r="L61" s="57">
        <f>38*0.7</f>
        <v>26.599999999999998</v>
      </c>
      <c r="M61" s="56">
        <v>130</v>
      </c>
      <c r="N61" s="57">
        <v>12.16</v>
      </c>
      <c r="O61" s="58">
        <v>3</v>
      </c>
      <c r="P61" s="57">
        <f>38*0.7</f>
        <v>26.599999999999998</v>
      </c>
      <c r="Q61" s="56">
        <v>48</v>
      </c>
      <c r="R61" s="59">
        <f>38*0.1</f>
        <v>3.8000000000000003</v>
      </c>
      <c r="S61" s="59">
        <f t="shared" si="5"/>
        <v>2029.2</v>
      </c>
      <c r="T61" s="60">
        <f t="shared" si="12"/>
        <v>140</v>
      </c>
      <c r="U61" s="56">
        <f t="shared" si="1"/>
        <v>2.2799999999999998</v>
      </c>
      <c r="V61" s="59">
        <f t="shared" si="13"/>
        <v>319.2</v>
      </c>
      <c r="W61" s="59">
        <f t="shared" si="2"/>
        <v>5.7</v>
      </c>
      <c r="X61" s="59">
        <f t="shared" si="3"/>
        <v>1482</v>
      </c>
      <c r="Y61" s="56">
        <v>0</v>
      </c>
      <c r="Z61" s="56">
        <v>0</v>
      </c>
      <c r="AA61" s="59">
        <f t="shared" si="6"/>
        <v>3830.4</v>
      </c>
      <c r="AB61" s="28">
        <v>1</v>
      </c>
      <c r="AC61" s="59">
        <f t="shared" si="4"/>
        <v>3830.4</v>
      </c>
      <c r="AD61" s="61"/>
    </row>
    <row r="62" spans="1:30" ht="76.5" x14ac:dyDescent="0.25">
      <c r="A62" s="29">
        <v>252</v>
      </c>
      <c r="B62" s="54" t="s">
        <v>77</v>
      </c>
      <c r="C62" s="44">
        <v>362041703</v>
      </c>
      <c r="D62" s="55" t="s">
        <v>99</v>
      </c>
      <c r="E62" s="28" t="s">
        <v>35</v>
      </c>
      <c r="F62" s="44" t="s">
        <v>38</v>
      </c>
      <c r="G62" s="56">
        <v>3</v>
      </c>
      <c r="H62" s="57">
        <f>38*0.6</f>
        <v>22.8</v>
      </c>
      <c r="I62" s="58">
        <v>3</v>
      </c>
      <c r="J62" s="57">
        <f>38*0.6</f>
        <v>22.8</v>
      </c>
      <c r="K62" s="58">
        <v>1</v>
      </c>
      <c r="L62" s="57">
        <f>38*0.6</f>
        <v>22.8</v>
      </c>
      <c r="M62" s="56">
        <v>130</v>
      </c>
      <c r="N62" s="57">
        <v>11.44</v>
      </c>
      <c r="O62" s="58">
        <v>3</v>
      </c>
      <c r="P62" s="57">
        <f>38*0.6</f>
        <v>22.8</v>
      </c>
      <c r="Q62" s="56">
        <v>48</v>
      </c>
      <c r="R62" s="59">
        <f>38*0.1</f>
        <v>3.8000000000000003</v>
      </c>
      <c r="S62" s="59">
        <f t="shared" si="5"/>
        <v>1897.6000000000004</v>
      </c>
      <c r="T62" s="60">
        <f t="shared" si="12"/>
        <v>140</v>
      </c>
      <c r="U62" s="56">
        <f t="shared" si="1"/>
        <v>2.2799999999999998</v>
      </c>
      <c r="V62" s="59">
        <f t="shared" si="13"/>
        <v>319.2</v>
      </c>
      <c r="W62" s="59">
        <f t="shared" si="2"/>
        <v>5.7</v>
      </c>
      <c r="X62" s="59">
        <f t="shared" si="3"/>
        <v>1482</v>
      </c>
      <c r="Y62" s="56">
        <v>0</v>
      </c>
      <c r="Z62" s="56">
        <v>0</v>
      </c>
      <c r="AA62" s="59">
        <f t="shared" si="6"/>
        <v>3698.8</v>
      </c>
      <c r="AB62" s="28">
        <v>2</v>
      </c>
      <c r="AC62" s="59">
        <f t="shared" si="4"/>
        <v>7397.6</v>
      </c>
      <c r="AD62" s="61"/>
    </row>
    <row r="63" spans="1:30" s="43" customFormat="1" ht="76.5" x14ac:dyDescent="0.25">
      <c r="A63" s="29">
        <v>253</v>
      </c>
      <c r="B63" s="54" t="s">
        <v>77</v>
      </c>
      <c r="C63" s="44">
        <v>362041703</v>
      </c>
      <c r="D63" s="55" t="s">
        <v>99</v>
      </c>
      <c r="E63" s="28" t="s">
        <v>35</v>
      </c>
      <c r="F63" s="44" t="s">
        <v>49</v>
      </c>
      <c r="G63" s="56">
        <v>5</v>
      </c>
      <c r="H63" s="58">
        <f t="shared" si="7"/>
        <v>22.8</v>
      </c>
      <c r="I63" s="58">
        <v>5</v>
      </c>
      <c r="J63" s="58">
        <f t="shared" si="8"/>
        <v>22.8</v>
      </c>
      <c r="K63" s="58">
        <v>30</v>
      </c>
      <c r="L63" s="58">
        <f t="shared" si="9"/>
        <v>22.8</v>
      </c>
      <c r="M63" s="56">
        <v>130</v>
      </c>
      <c r="N63" s="57">
        <f t="shared" si="9"/>
        <v>22.8</v>
      </c>
      <c r="O63" s="58">
        <v>5</v>
      </c>
      <c r="P63" s="58">
        <f t="shared" si="10"/>
        <v>22.8</v>
      </c>
      <c r="Q63" s="56">
        <v>48</v>
      </c>
      <c r="R63" s="59">
        <f t="shared" si="11"/>
        <v>3.8000000000000003</v>
      </c>
      <c r="S63" s="59">
        <f t="shared" si="5"/>
        <v>4172.3999999999996</v>
      </c>
      <c r="T63" s="60">
        <f t="shared" si="12"/>
        <v>175</v>
      </c>
      <c r="U63" s="56">
        <f t="shared" si="1"/>
        <v>2.2799999999999998</v>
      </c>
      <c r="V63" s="59">
        <f t="shared" si="13"/>
        <v>398.99999999999994</v>
      </c>
      <c r="W63" s="59">
        <f t="shared" si="2"/>
        <v>5.7</v>
      </c>
      <c r="X63" s="59">
        <f t="shared" si="3"/>
        <v>1767</v>
      </c>
      <c r="Y63" s="56">
        <v>0</v>
      </c>
      <c r="Z63" s="56">
        <v>0</v>
      </c>
      <c r="AA63" s="59">
        <f t="shared" si="6"/>
        <v>6338.4</v>
      </c>
      <c r="AB63" s="28">
        <v>8</v>
      </c>
      <c r="AC63" s="59">
        <f t="shared" si="4"/>
        <v>50707.199999999997</v>
      </c>
      <c r="AD63" s="61"/>
    </row>
    <row r="64" spans="1:30" ht="76.5" x14ac:dyDescent="0.25">
      <c r="A64" s="29">
        <v>255</v>
      </c>
      <c r="B64" s="54" t="s">
        <v>78</v>
      </c>
      <c r="C64" s="44">
        <v>362101303</v>
      </c>
      <c r="D64" s="55" t="s">
        <v>99</v>
      </c>
      <c r="E64" s="28" t="s">
        <v>35</v>
      </c>
      <c r="F64" s="44" t="s">
        <v>38</v>
      </c>
      <c r="G64" s="56">
        <v>3</v>
      </c>
      <c r="H64" s="57">
        <f>38*0.6</f>
        <v>22.8</v>
      </c>
      <c r="I64" s="58">
        <v>3</v>
      </c>
      <c r="J64" s="57">
        <f>38*0.6</f>
        <v>22.8</v>
      </c>
      <c r="K64" s="58">
        <v>1</v>
      </c>
      <c r="L64" s="57">
        <f>38*0.6</f>
        <v>22.8</v>
      </c>
      <c r="M64" s="56">
        <v>140</v>
      </c>
      <c r="N64" s="57">
        <v>11.44</v>
      </c>
      <c r="O64" s="58">
        <v>3</v>
      </c>
      <c r="P64" s="57">
        <f>38*0.6</f>
        <v>22.8</v>
      </c>
      <c r="Q64" s="56">
        <v>48</v>
      </c>
      <c r="R64" s="59">
        <f>38*0.1</f>
        <v>3.8000000000000003</v>
      </c>
      <c r="S64" s="59">
        <f t="shared" si="5"/>
        <v>2012</v>
      </c>
      <c r="T64" s="60">
        <f t="shared" si="12"/>
        <v>150</v>
      </c>
      <c r="U64" s="56">
        <f t="shared" si="1"/>
        <v>2.2799999999999998</v>
      </c>
      <c r="V64" s="59">
        <f t="shared" si="13"/>
        <v>341.99999999999994</v>
      </c>
      <c r="W64" s="59">
        <f t="shared" si="2"/>
        <v>5.7</v>
      </c>
      <c r="X64" s="59">
        <f t="shared" si="3"/>
        <v>1561.8</v>
      </c>
      <c r="Y64" s="56">
        <v>0</v>
      </c>
      <c r="Z64" s="56">
        <v>0</v>
      </c>
      <c r="AA64" s="59">
        <f t="shared" si="6"/>
        <v>3915.8</v>
      </c>
      <c r="AB64" s="28">
        <v>2</v>
      </c>
      <c r="AC64" s="59">
        <f t="shared" si="4"/>
        <v>7831.6</v>
      </c>
      <c r="AD64" s="61"/>
    </row>
    <row r="65" spans="1:30" ht="114.75" x14ac:dyDescent="0.25">
      <c r="A65" s="29">
        <v>258</v>
      </c>
      <c r="B65" s="54" t="s">
        <v>41</v>
      </c>
      <c r="C65" s="44">
        <v>262101302</v>
      </c>
      <c r="D65" s="55" t="s">
        <v>100</v>
      </c>
      <c r="E65" s="28" t="s">
        <v>35</v>
      </c>
      <c r="F65" s="44" t="s">
        <v>38</v>
      </c>
      <c r="G65" s="56">
        <v>3</v>
      </c>
      <c r="H65" s="57">
        <f>38*0.6</f>
        <v>22.8</v>
      </c>
      <c r="I65" s="58">
        <v>3</v>
      </c>
      <c r="J65" s="57">
        <f>38*0.6</f>
        <v>22.8</v>
      </c>
      <c r="K65" s="58">
        <v>1</v>
      </c>
      <c r="L65" s="57">
        <f>38*0.6</f>
        <v>22.8</v>
      </c>
      <c r="M65" s="56">
        <v>95</v>
      </c>
      <c r="N65" s="57">
        <v>11.44</v>
      </c>
      <c r="O65" s="58">
        <v>3</v>
      </c>
      <c r="P65" s="57">
        <f>38*0.6</f>
        <v>22.8</v>
      </c>
      <c r="Q65" s="56">
        <v>48</v>
      </c>
      <c r="R65" s="59">
        <f>38*0.1</f>
        <v>3.8000000000000003</v>
      </c>
      <c r="S65" s="59">
        <f t="shared" si="5"/>
        <v>1497.2000000000003</v>
      </c>
      <c r="T65" s="60">
        <f t="shared" si="12"/>
        <v>105</v>
      </c>
      <c r="U65" s="56">
        <f t="shared" si="1"/>
        <v>2.2799999999999998</v>
      </c>
      <c r="V65" s="59">
        <f t="shared" si="13"/>
        <v>239.39999999999998</v>
      </c>
      <c r="W65" s="59">
        <f t="shared" si="2"/>
        <v>5.7</v>
      </c>
      <c r="X65" s="59">
        <f t="shared" si="3"/>
        <v>1197</v>
      </c>
      <c r="Y65" s="56">
        <v>0</v>
      </c>
      <c r="Z65" s="56">
        <v>0</v>
      </c>
      <c r="AA65" s="59">
        <f t="shared" si="6"/>
        <v>2933.6000000000004</v>
      </c>
      <c r="AB65" s="28">
        <v>3</v>
      </c>
      <c r="AC65" s="59">
        <f t="shared" si="4"/>
        <v>8800.8000000000011</v>
      </c>
      <c r="AD65" s="61"/>
    </row>
    <row r="66" spans="1:30" ht="76.5" x14ac:dyDescent="0.25">
      <c r="A66" s="29">
        <v>265</v>
      </c>
      <c r="B66" s="54" t="s">
        <v>79</v>
      </c>
      <c r="C66" s="44">
        <v>262101303</v>
      </c>
      <c r="D66" s="55" t="s">
        <v>99</v>
      </c>
      <c r="E66" s="28" t="s">
        <v>35</v>
      </c>
      <c r="F66" s="44" t="s">
        <v>38</v>
      </c>
      <c r="G66" s="56">
        <v>3</v>
      </c>
      <c r="H66" s="57">
        <f>38*0.6</f>
        <v>22.8</v>
      </c>
      <c r="I66" s="58">
        <v>3</v>
      </c>
      <c r="J66" s="57">
        <f>38*0.6</f>
        <v>22.8</v>
      </c>
      <c r="K66" s="58">
        <v>1</v>
      </c>
      <c r="L66" s="57">
        <f>38*0.6</f>
        <v>22.8</v>
      </c>
      <c r="M66" s="56">
        <v>160</v>
      </c>
      <c r="N66" s="57">
        <v>11.44</v>
      </c>
      <c r="O66" s="58">
        <v>3</v>
      </c>
      <c r="P66" s="57">
        <f>38*0.6</f>
        <v>22.8</v>
      </c>
      <c r="Q66" s="56">
        <v>48</v>
      </c>
      <c r="R66" s="59">
        <f>38*0.1</f>
        <v>3.8000000000000003</v>
      </c>
      <c r="S66" s="59">
        <f t="shared" si="5"/>
        <v>2240.8000000000002</v>
      </c>
      <c r="T66" s="60">
        <f t="shared" si="12"/>
        <v>170</v>
      </c>
      <c r="U66" s="56">
        <f t="shared" si="1"/>
        <v>2.2799999999999998</v>
      </c>
      <c r="V66" s="59">
        <f t="shared" si="13"/>
        <v>387.59999999999997</v>
      </c>
      <c r="W66" s="59">
        <f t="shared" si="2"/>
        <v>5.7</v>
      </c>
      <c r="X66" s="59">
        <f t="shared" si="3"/>
        <v>1727.1000000000001</v>
      </c>
      <c r="Y66" s="56">
        <v>0</v>
      </c>
      <c r="Z66" s="56">
        <v>0</v>
      </c>
      <c r="AA66" s="59">
        <f t="shared" si="6"/>
        <v>4355.5</v>
      </c>
      <c r="AB66" s="28">
        <v>2</v>
      </c>
      <c r="AC66" s="59">
        <f t="shared" si="4"/>
        <v>8711</v>
      </c>
      <c r="AD66" s="61"/>
    </row>
    <row r="67" spans="1:30" s="43" customFormat="1" ht="76.5" x14ac:dyDescent="0.25">
      <c r="A67" s="29">
        <v>267</v>
      </c>
      <c r="B67" s="54" t="s">
        <v>79</v>
      </c>
      <c r="C67" s="44">
        <v>262101303</v>
      </c>
      <c r="D67" s="55" t="s">
        <v>99</v>
      </c>
      <c r="E67" s="28" t="s">
        <v>35</v>
      </c>
      <c r="F67" s="44" t="s">
        <v>49</v>
      </c>
      <c r="G67" s="56">
        <v>5</v>
      </c>
      <c r="H67" s="58">
        <f t="shared" si="7"/>
        <v>22.8</v>
      </c>
      <c r="I67" s="58">
        <v>5</v>
      </c>
      <c r="J67" s="58">
        <f t="shared" si="8"/>
        <v>22.8</v>
      </c>
      <c r="K67" s="58">
        <v>30</v>
      </c>
      <c r="L67" s="58">
        <f t="shared" si="9"/>
        <v>22.8</v>
      </c>
      <c r="M67" s="56">
        <v>160</v>
      </c>
      <c r="N67" s="57">
        <v>22.8</v>
      </c>
      <c r="O67" s="58">
        <v>5</v>
      </c>
      <c r="P67" s="58">
        <f t="shared" si="10"/>
        <v>22.8</v>
      </c>
      <c r="Q67" s="56">
        <v>48</v>
      </c>
      <c r="R67" s="59">
        <f t="shared" si="11"/>
        <v>3.8000000000000003</v>
      </c>
      <c r="S67" s="59">
        <f t="shared" si="5"/>
        <v>4856.3999999999996</v>
      </c>
      <c r="T67" s="60">
        <f t="shared" si="12"/>
        <v>205</v>
      </c>
      <c r="U67" s="56">
        <f t="shared" si="1"/>
        <v>2.2799999999999998</v>
      </c>
      <c r="V67" s="59">
        <f t="shared" si="13"/>
        <v>467.4</v>
      </c>
      <c r="W67" s="59">
        <f t="shared" si="2"/>
        <v>5.7</v>
      </c>
      <c r="X67" s="59">
        <f t="shared" si="3"/>
        <v>2012.1000000000001</v>
      </c>
      <c r="Y67" s="56">
        <v>0</v>
      </c>
      <c r="Z67" s="56">
        <v>0</v>
      </c>
      <c r="AA67" s="59">
        <f t="shared" si="6"/>
        <v>7335.9</v>
      </c>
      <c r="AB67" s="28">
        <v>4</v>
      </c>
      <c r="AC67" s="59">
        <f t="shared" si="4"/>
        <v>29343.599999999999</v>
      </c>
      <c r="AD67" s="61"/>
    </row>
    <row r="68" spans="1:30" ht="76.5" x14ac:dyDescent="0.25">
      <c r="A68" s="29">
        <v>274</v>
      </c>
      <c r="B68" s="54" t="s">
        <v>80</v>
      </c>
      <c r="C68" s="44">
        <v>262101205</v>
      </c>
      <c r="D68" s="55" t="s">
        <v>99</v>
      </c>
      <c r="E68" s="28" t="s">
        <v>35</v>
      </c>
      <c r="F68" s="44" t="s">
        <v>38</v>
      </c>
      <c r="G68" s="56">
        <v>3</v>
      </c>
      <c r="H68" s="57">
        <f>38*0.6</f>
        <v>22.8</v>
      </c>
      <c r="I68" s="58">
        <v>3</v>
      </c>
      <c r="J68" s="57">
        <f>38*0.6</f>
        <v>22.8</v>
      </c>
      <c r="K68" s="58">
        <v>1</v>
      </c>
      <c r="L68" s="57">
        <f>38*0.6</f>
        <v>22.8</v>
      </c>
      <c r="M68" s="56">
        <v>105</v>
      </c>
      <c r="N68" s="57">
        <v>11.44</v>
      </c>
      <c r="O68" s="58">
        <v>3</v>
      </c>
      <c r="P68" s="57">
        <f>38*0.6</f>
        <v>22.8</v>
      </c>
      <c r="Q68" s="56">
        <v>48</v>
      </c>
      <c r="R68" s="59">
        <f>38*0.1</f>
        <v>3.8000000000000003</v>
      </c>
      <c r="S68" s="59">
        <f t="shared" si="5"/>
        <v>1611.6000000000004</v>
      </c>
      <c r="T68" s="60">
        <f t="shared" si="12"/>
        <v>115</v>
      </c>
      <c r="U68" s="56">
        <f t="shared" si="1"/>
        <v>2.2799999999999998</v>
      </c>
      <c r="V68" s="59">
        <f t="shared" si="13"/>
        <v>262.2</v>
      </c>
      <c r="W68" s="59">
        <f t="shared" si="2"/>
        <v>5.7</v>
      </c>
      <c r="X68" s="59">
        <f t="shared" si="3"/>
        <v>1276.8</v>
      </c>
      <c r="Y68" s="56">
        <v>0</v>
      </c>
      <c r="Z68" s="56">
        <v>0</v>
      </c>
      <c r="AA68" s="59">
        <f>S68+V68+X68+Z68</f>
        <v>3150.6000000000004</v>
      </c>
      <c r="AB68" s="28">
        <v>2</v>
      </c>
      <c r="AC68" s="59">
        <f t="shared" si="4"/>
        <v>6301.2000000000007</v>
      </c>
      <c r="AD68" s="61"/>
    </row>
    <row r="69" spans="1:30" x14ac:dyDescent="0.25">
      <c r="A69" s="5"/>
      <c r="B69" s="6"/>
      <c r="C69" s="7"/>
      <c r="D69" s="7"/>
      <c r="E69" s="7"/>
      <c r="F69" s="10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21"/>
      <c r="U69" s="7"/>
      <c r="V69" s="7"/>
      <c r="W69" s="7"/>
      <c r="X69" s="7"/>
      <c r="Y69" s="7"/>
      <c r="Z69" s="7"/>
      <c r="AA69" s="11"/>
    </row>
    <row r="70" spans="1:30" ht="15.75" x14ac:dyDescent="0.25">
      <c r="A70" s="1" t="s">
        <v>15</v>
      </c>
    </row>
    <row r="72" spans="1:30" x14ac:dyDescent="0.25">
      <c r="A72" s="2" t="s">
        <v>11</v>
      </c>
    </row>
    <row r="73" spans="1:30" x14ac:dyDescent="0.25">
      <c r="A73" s="8" t="s">
        <v>82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22"/>
      <c r="U73" s="8"/>
      <c r="V73" s="8"/>
    </row>
    <row r="74" spans="1:30" x14ac:dyDescent="0.25">
      <c r="A74" s="4" t="s">
        <v>83</v>
      </c>
      <c r="B74" s="4"/>
      <c r="C74" s="4"/>
      <c r="D74" s="4"/>
      <c r="E74" s="4"/>
      <c r="F74" s="8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23"/>
      <c r="U74" s="4"/>
      <c r="V74" s="4"/>
    </row>
    <row r="75" spans="1:30" x14ac:dyDescent="0.25">
      <c r="A75" s="8" t="s">
        <v>84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22"/>
      <c r="U75" s="8"/>
      <c r="V75" s="8"/>
    </row>
    <row r="76" spans="1:30" x14ac:dyDescent="0.25">
      <c r="A76" s="3" t="s">
        <v>90</v>
      </c>
    </row>
    <row r="77" spans="1:30" x14ac:dyDescent="0.25">
      <c r="A77" s="69" t="s">
        <v>86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</row>
    <row r="78" spans="1:30" x14ac:dyDescent="0.25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</row>
    <row r="79" spans="1:30" x14ac:dyDescent="0.25">
      <c r="A79" s="69" t="s">
        <v>87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</row>
    <row r="80" spans="1:30" x14ac:dyDescent="0.2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</row>
    <row r="81" spans="1:29" x14ac:dyDescent="0.25">
      <c r="A81" s="3" t="s">
        <v>88</v>
      </c>
    </row>
    <row r="82" spans="1:29" x14ac:dyDescent="0.25">
      <c r="A82" s="3" t="s">
        <v>89</v>
      </c>
    </row>
    <row r="83" spans="1:29" ht="30.75" customHeight="1" x14ac:dyDescent="0.25">
      <c r="A83" s="64" t="s">
        <v>93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C83" s="16"/>
    </row>
    <row r="84" spans="1:29" x14ac:dyDescent="0.25">
      <c r="AB84" s="16"/>
    </row>
  </sheetData>
  <mergeCells count="47">
    <mergeCell ref="AB11:AB14"/>
    <mergeCell ref="AC11:AC14"/>
    <mergeCell ref="L13:L14"/>
    <mergeCell ref="Q13:Q14"/>
    <mergeCell ref="R13:R14"/>
    <mergeCell ref="Q11:R12"/>
    <mergeCell ref="N13:N14"/>
    <mergeCell ref="P13:P14"/>
    <mergeCell ref="A11:A14"/>
    <mergeCell ref="B11:B14"/>
    <mergeCell ref="C11:C14"/>
    <mergeCell ref="G11:H12"/>
    <mergeCell ref="I11:J12"/>
    <mergeCell ref="H13:H14"/>
    <mergeCell ref="J13:J14"/>
    <mergeCell ref="U2:Z5"/>
    <mergeCell ref="U6:Z6"/>
    <mergeCell ref="B4:T7"/>
    <mergeCell ref="G13:G14"/>
    <mergeCell ref="I13:I14"/>
    <mergeCell ref="K13:K14"/>
    <mergeCell ref="M13:M14"/>
    <mergeCell ref="O13:O14"/>
    <mergeCell ref="D11:D14"/>
    <mergeCell ref="E11:E14"/>
    <mergeCell ref="U11:V12"/>
    <mergeCell ref="W11:X12"/>
    <mergeCell ref="Y11:Z12"/>
    <mergeCell ref="U13:U14"/>
    <mergeCell ref="V13:V14"/>
    <mergeCell ref="T11:T14"/>
    <mergeCell ref="A83:AA83"/>
    <mergeCell ref="W13:W14"/>
    <mergeCell ref="C8:N8"/>
    <mergeCell ref="C9:N9"/>
    <mergeCell ref="A77:AA78"/>
    <mergeCell ref="A79:AA80"/>
    <mergeCell ref="F11:F14"/>
    <mergeCell ref="AA11:AA14"/>
    <mergeCell ref="X13:X14"/>
    <mergeCell ref="Y13:Y14"/>
    <mergeCell ref="Z13:Z14"/>
    <mergeCell ref="K11:N11"/>
    <mergeCell ref="O11:P12"/>
    <mergeCell ref="K12:L12"/>
    <mergeCell ref="M12:N12"/>
    <mergeCell ref="S11:S14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37"/>
  <sheetViews>
    <sheetView zoomScale="120" zoomScaleNormal="120" workbookViewId="0">
      <selection activeCell="B8" sqref="B8"/>
    </sheetView>
  </sheetViews>
  <sheetFormatPr defaultRowHeight="15" x14ac:dyDescent="0.25"/>
  <cols>
    <col min="1" max="1" width="7.42578125" customWidth="1"/>
    <col min="2" max="2" width="15.28515625" customWidth="1"/>
    <col min="3" max="3" width="13.7109375" customWidth="1"/>
    <col min="4" max="4" width="10" customWidth="1"/>
    <col min="5" max="5" width="10.28515625" customWidth="1"/>
    <col min="6" max="6" width="8.7109375" style="9" customWidth="1"/>
    <col min="7" max="7" width="4.7109375" customWidth="1"/>
    <col min="8" max="8" width="5.28515625" customWidth="1"/>
    <col min="9" max="9" width="4.5703125" customWidth="1"/>
    <col min="10" max="10" width="7.42578125" customWidth="1"/>
    <col min="11" max="11" width="7" customWidth="1"/>
    <col min="12" max="12" width="7.42578125" customWidth="1"/>
    <col min="13" max="13" width="4.7109375" customWidth="1"/>
    <col min="14" max="14" width="6.28515625" customWidth="1"/>
    <col min="15" max="15" width="4.7109375" customWidth="1"/>
    <col min="16" max="17" width="5.5703125" customWidth="1"/>
    <col min="18" max="18" width="5.5703125" style="9" customWidth="1"/>
    <col min="19" max="19" width="11.7109375" customWidth="1"/>
    <col min="20" max="20" width="15.28515625" style="25" customWidth="1"/>
    <col min="21" max="24" width="8" customWidth="1"/>
    <col min="25" max="25" width="8" style="9" customWidth="1"/>
    <col min="26" max="26" width="8" customWidth="1"/>
    <col min="27" max="27" width="15.28515625" customWidth="1"/>
    <col min="29" max="29" width="10.85546875" customWidth="1"/>
  </cols>
  <sheetData>
    <row r="2" spans="1:29" ht="15" customHeight="1" x14ac:dyDescent="0.25">
      <c r="S2" s="79" t="s">
        <v>91</v>
      </c>
      <c r="T2" s="79"/>
      <c r="U2" s="79"/>
      <c r="V2" s="79"/>
      <c r="W2" s="79"/>
      <c r="X2" s="79"/>
    </row>
    <row r="3" spans="1:29" x14ac:dyDescent="0.25">
      <c r="S3" s="79"/>
      <c r="T3" s="79"/>
      <c r="U3" s="79"/>
      <c r="V3" s="79"/>
      <c r="W3" s="79"/>
      <c r="X3" s="79"/>
    </row>
    <row r="4" spans="1:29" ht="15" customHeight="1" x14ac:dyDescent="0.25">
      <c r="B4" s="81" t="s">
        <v>105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S4" s="79"/>
      <c r="T4" s="79"/>
      <c r="U4" s="79"/>
      <c r="V4" s="79"/>
      <c r="W4" s="79"/>
      <c r="X4" s="79"/>
    </row>
    <row r="5" spans="1:29" ht="13.5" customHeight="1" x14ac:dyDescent="0.25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S5" s="79"/>
      <c r="T5" s="79"/>
      <c r="U5" s="79"/>
      <c r="V5" s="79"/>
      <c r="W5" s="79"/>
      <c r="X5" s="79"/>
    </row>
    <row r="6" spans="1:29" ht="15" customHeight="1" x14ac:dyDescent="0.25"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S6" s="80"/>
      <c r="T6" s="80"/>
      <c r="U6" s="80"/>
      <c r="V6" s="80"/>
      <c r="W6" s="80"/>
      <c r="X6" s="80"/>
    </row>
    <row r="7" spans="1:29" ht="15" customHeight="1" x14ac:dyDescent="0.25"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S7" s="13"/>
      <c r="T7" s="24"/>
      <c r="U7" s="13"/>
      <c r="V7" s="13"/>
      <c r="W7" s="13"/>
      <c r="X7" s="13"/>
    </row>
    <row r="8" spans="1:29" ht="15" customHeight="1" x14ac:dyDescent="0.25">
      <c r="B8" s="17" t="s">
        <v>20</v>
      </c>
      <c r="C8" s="67" t="s">
        <v>98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17"/>
      <c r="P8" s="17"/>
      <c r="Q8" s="17"/>
      <c r="S8" s="13"/>
      <c r="T8" s="24"/>
      <c r="U8" s="13"/>
      <c r="V8" s="13"/>
      <c r="W8" s="13"/>
      <c r="X8" s="13"/>
    </row>
    <row r="9" spans="1:29" ht="15" customHeight="1" x14ac:dyDescent="0.25">
      <c r="B9" s="17"/>
      <c r="C9" s="93" t="s">
        <v>22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17"/>
      <c r="P9" s="17"/>
      <c r="Q9" s="17"/>
      <c r="S9" s="13"/>
      <c r="T9" s="24"/>
      <c r="U9" s="13"/>
      <c r="V9" s="13"/>
      <c r="W9" s="13"/>
      <c r="X9" s="13"/>
    </row>
    <row r="10" spans="1:29" ht="15.75" thickBot="1" x14ac:dyDescent="0.3"/>
    <row r="11" spans="1:29" ht="91.15" customHeight="1" thickBot="1" x14ac:dyDescent="0.3">
      <c r="A11" s="98" t="s">
        <v>16</v>
      </c>
      <c r="B11" s="99" t="s">
        <v>44</v>
      </c>
      <c r="C11" s="95" t="s">
        <v>95</v>
      </c>
      <c r="D11" s="95" t="s">
        <v>81</v>
      </c>
      <c r="E11" s="95" t="s">
        <v>14</v>
      </c>
      <c r="F11" s="99" t="s">
        <v>17</v>
      </c>
      <c r="G11" s="95" t="s">
        <v>0</v>
      </c>
      <c r="H11" s="95"/>
      <c r="I11" s="95" t="s">
        <v>1</v>
      </c>
      <c r="J11" s="95"/>
      <c r="K11" s="95" t="s">
        <v>2</v>
      </c>
      <c r="L11" s="95"/>
      <c r="M11" s="95"/>
      <c r="N11" s="95"/>
      <c r="O11" s="95" t="s">
        <v>3</v>
      </c>
      <c r="P11" s="95"/>
      <c r="Q11" s="95" t="s">
        <v>24</v>
      </c>
      <c r="R11" s="95"/>
      <c r="S11" s="95" t="s">
        <v>29</v>
      </c>
      <c r="T11" s="96" t="s">
        <v>26</v>
      </c>
      <c r="U11" s="95" t="s">
        <v>8</v>
      </c>
      <c r="V11" s="95"/>
      <c r="W11" s="95" t="s">
        <v>9</v>
      </c>
      <c r="X11" s="95"/>
      <c r="Y11" s="95" t="s">
        <v>10</v>
      </c>
      <c r="Z11" s="95"/>
      <c r="AA11" s="98" t="s">
        <v>97</v>
      </c>
      <c r="AB11" s="97" t="s">
        <v>34</v>
      </c>
      <c r="AC11" s="98" t="s">
        <v>96</v>
      </c>
    </row>
    <row r="12" spans="1:29" ht="71.25" customHeight="1" thickBot="1" x14ac:dyDescent="0.3">
      <c r="A12" s="95"/>
      <c r="B12" s="95"/>
      <c r="C12" s="95"/>
      <c r="D12" s="95"/>
      <c r="E12" s="95"/>
      <c r="F12" s="99"/>
      <c r="G12" s="95"/>
      <c r="H12" s="95"/>
      <c r="I12" s="95"/>
      <c r="J12" s="95"/>
      <c r="K12" s="95" t="s">
        <v>18</v>
      </c>
      <c r="L12" s="95"/>
      <c r="M12" s="95" t="s">
        <v>4</v>
      </c>
      <c r="N12" s="95"/>
      <c r="O12" s="95"/>
      <c r="P12" s="95"/>
      <c r="Q12" s="95"/>
      <c r="R12" s="95"/>
      <c r="S12" s="95"/>
      <c r="T12" s="96"/>
      <c r="U12" s="95"/>
      <c r="V12" s="95"/>
      <c r="W12" s="95"/>
      <c r="X12" s="95"/>
      <c r="Y12" s="95"/>
      <c r="Z12" s="95"/>
      <c r="AA12" s="98"/>
      <c r="AB12" s="98"/>
      <c r="AC12" s="98"/>
    </row>
    <row r="13" spans="1:29" ht="53.25" customHeight="1" thickBot="1" x14ac:dyDescent="0.3">
      <c r="A13" s="95"/>
      <c r="B13" s="95"/>
      <c r="C13" s="95"/>
      <c r="D13" s="95"/>
      <c r="E13" s="95"/>
      <c r="F13" s="99"/>
      <c r="G13" s="94" t="s">
        <v>12</v>
      </c>
      <c r="H13" s="94" t="s">
        <v>27</v>
      </c>
      <c r="I13" s="94" t="s">
        <v>12</v>
      </c>
      <c r="J13" s="94" t="s">
        <v>27</v>
      </c>
      <c r="K13" s="94" t="s">
        <v>12</v>
      </c>
      <c r="L13" s="94" t="s">
        <v>27</v>
      </c>
      <c r="M13" s="94" t="s">
        <v>12</v>
      </c>
      <c r="N13" s="94" t="s">
        <v>27</v>
      </c>
      <c r="O13" s="94" t="s">
        <v>12</v>
      </c>
      <c r="P13" s="94" t="s">
        <v>27</v>
      </c>
      <c r="Q13" s="94" t="s">
        <v>23</v>
      </c>
      <c r="R13" s="94" t="s">
        <v>28</v>
      </c>
      <c r="S13" s="95"/>
      <c r="T13" s="96"/>
      <c r="U13" s="94" t="s">
        <v>30</v>
      </c>
      <c r="V13" s="94" t="s">
        <v>5</v>
      </c>
      <c r="W13" s="94" t="s">
        <v>31</v>
      </c>
      <c r="X13" s="94" t="s">
        <v>6</v>
      </c>
      <c r="Y13" s="94" t="s">
        <v>32</v>
      </c>
      <c r="Z13" s="94" t="s">
        <v>7</v>
      </c>
      <c r="AA13" s="98"/>
      <c r="AB13" s="98"/>
      <c r="AC13" s="98"/>
    </row>
    <row r="14" spans="1:29" ht="52.5" customHeight="1" thickBot="1" x14ac:dyDescent="0.3">
      <c r="A14" s="95"/>
      <c r="B14" s="95"/>
      <c r="C14" s="95"/>
      <c r="D14" s="95"/>
      <c r="E14" s="95"/>
      <c r="F14" s="99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5"/>
      <c r="T14" s="96"/>
      <c r="U14" s="94"/>
      <c r="V14" s="94"/>
      <c r="W14" s="94"/>
      <c r="X14" s="94"/>
      <c r="Y14" s="94"/>
      <c r="Z14" s="94"/>
      <c r="AA14" s="98"/>
      <c r="AB14" s="98"/>
      <c r="AC14" s="98"/>
    </row>
    <row r="15" spans="1:29" s="12" customFormat="1" x14ac:dyDescent="0.25">
      <c r="A15" s="35">
        <v>1</v>
      </c>
      <c r="B15" s="36">
        <v>2</v>
      </c>
      <c r="C15" s="36">
        <v>3</v>
      </c>
      <c r="D15" s="37">
        <v>4</v>
      </c>
      <c r="E15" s="36">
        <v>5</v>
      </c>
      <c r="F15" s="36">
        <v>6</v>
      </c>
      <c r="G15" s="37">
        <v>7</v>
      </c>
      <c r="H15" s="36">
        <v>8</v>
      </c>
      <c r="I15" s="36">
        <v>9</v>
      </c>
      <c r="J15" s="37">
        <v>10</v>
      </c>
      <c r="K15" s="36">
        <v>11</v>
      </c>
      <c r="L15" s="36">
        <v>12</v>
      </c>
      <c r="M15" s="37">
        <v>13</v>
      </c>
      <c r="N15" s="36">
        <v>14</v>
      </c>
      <c r="O15" s="36">
        <v>15</v>
      </c>
      <c r="P15" s="37">
        <v>16</v>
      </c>
      <c r="Q15" s="37">
        <v>17</v>
      </c>
      <c r="R15" s="37">
        <v>18</v>
      </c>
      <c r="S15" s="37">
        <v>19</v>
      </c>
      <c r="T15" s="38">
        <v>20</v>
      </c>
      <c r="U15" s="37">
        <v>21</v>
      </c>
      <c r="V15" s="37">
        <v>22</v>
      </c>
      <c r="W15" s="37">
        <v>23</v>
      </c>
      <c r="X15" s="37">
        <v>24</v>
      </c>
      <c r="Y15" s="37">
        <v>25</v>
      </c>
      <c r="Z15" s="37">
        <v>26</v>
      </c>
      <c r="AA15" s="37">
        <v>27</v>
      </c>
      <c r="AB15" s="37">
        <v>28</v>
      </c>
      <c r="AC15" s="41">
        <v>29</v>
      </c>
    </row>
    <row r="16" spans="1:29" s="12" customFormat="1" x14ac:dyDescent="0.25">
      <c r="A16" s="48"/>
      <c r="B16" s="31"/>
      <c r="C16" s="31"/>
      <c r="D16" s="32"/>
      <c r="E16" s="31"/>
      <c r="F16" s="31"/>
      <c r="G16" s="32"/>
      <c r="H16" s="31"/>
      <c r="I16" s="31"/>
      <c r="J16" s="32"/>
      <c r="K16" s="31"/>
      <c r="L16" s="31"/>
      <c r="M16" s="32"/>
      <c r="N16" s="31"/>
      <c r="O16" s="31"/>
      <c r="P16" s="32"/>
      <c r="Q16" s="32"/>
      <c r="R16" s="32"/>
      <c r="S16" s="32"/>
      <c r="T16" s="52"/>
      <c r="U16" s="32"/>
      <c r="V16" s="32"/>
      <c r="W16" s="32"/>
      <c r="X16" s="32"/>
      <c r="Y16" s="32"/>
      <c r="Z16" s="32"/>
      <c r="AA16" s="32"/>
      <c r="AB16" s="32"/>
      <c r="AC16" s="53">
        <f>SUM(AC17:AC21)</f>
        <v>16423.099999999999</v>
      </c>
    </row>
    <row r="17" spans="1:29" ht="66.75" customHeight="1" x14ac:dyDescent="0.25">
      <c r="A17" s="29">
        <v>347</v>
      </c>
      <c r="B17" s="34" t="s">
        <v>37</v>
      </c>
      <c r="C17" s="45" t="s">
        <v>100</v>
      </c>
      <c r="D17" s="14">
        <v>220010451</v>
      </c>
      <c r="E17" s="30" t="s">
        <v>35</v>
      </c>
      <c r="F17" s="30" t="s">
        <v>38</v>
      </c>
      <c r="G17" s="47">
        <v>3</v>
      </c>
      <c r="H17" s="50">
        <f>38*0.6</f>
        <v>22.8</v>
      </c>
      <c r="I17" s="47">
        <v>3</v>
      </c>
      <c r="J17" s="50">
        <f>38*0.6</f>
        <v>22.8</v>
      </c>
      <c r="K17" s="47">
        <v>1</v>
      </c>
      <c r="L17" s="50">
        <f>38*0.6</f>
        <v>22.8</v>
      </c>
      <c r="M17" s="47">
        <v>40</v>
      </c>
      <c r="N17" s="50">
        <v>11.44</v>
      </c>
      <c r="O17" s="47">
        <v>3</v>
      </c>
      <c r="P17" s="50">
        <f>38*0.6</f>
        <v>22.8</v>
      </c>
      <c r="Q17" s="47">
        <v>48</v>
      </c>
      <c r="R17" s="50">
        <f>38*0.1</f>
        <v>3.8000000000000003</v>
      </c>
      <c r="S17" s="50">
        <f>(G17*H17)+(I17*J17)+(K17*L17)+(M17*N17)+(O17*P17)+(Q17*R17)</f>
        <v>868</v>
      </c>
      <c r="T17" s="51">
        <f>G17+I17+K17+M17+O17</f>
        <v>50</v>
      </c>
      <c r="U17" s="47">
        <f>38*6%</f>
        <v>2.2799999999999998</v>
      </c>
      <c r="V17" s="50">
        <f>T17*U17</f>
        <v>113.99999999999999</v>
      </c>
      <c r="W17" s="50">
        <f>38*15%</f>
        <v>5.7</v>
      </c>
      <c r="X17" s="50">
        <f>(ROUND((T17/0.7)+60,0)*W17)</f>
        <v>746.7</v>
      </c>
      <c r="Y17" s="50">
        <v>0</v>
      </c>
      <c r="Z17" s="50">
        <v>0</v>
      </c>
      <c r="AA17" s="46">
        <f>S17+V17+X17+Z17</f>
        <v>1728.7</v>
      </c>
      <c r="AB17" s="28">
        <v>2</v>
      </c>
      <c r="AC17" s="46">
        <f>AA17*AB17</f>
        <v>3457.4</v>
      </c>
    </row>
    <row r="18" spans="1:29" ht="57.75" customHeight="1" x14ac:dyDescent="0.25">
      <c r="A18" s="40">
        <v>374</v>
      </c>
      <c r="B18" s="34" t="s">
        <v>39</v>
      </c>
      <c r="C18" s="45" t="s">
        <v>101</v>
      </c>
      <c r="D18" s="14">
        <v>220010954</v>
      </c>
      <c r="E18" s="30" t="s">
        <v>35</v>
      </c>
      <c r="F18" s="30" t="s">
        <v>38</v>
      </c>
      <c r="G18" s="47">
        <v>3</v>
      </c>
      <c r="H18" s="50">
        <f t="shared" ref="H18:H21" si="0">38*0.6</f>
        <v>22.8</v>
      </c>
      <c r="I18" s="47">
        <v>3</v>
      </c>
      <c r="J18" s="50">
        <f t="shared" ref="J18:J21" si="1">38*0.6</f>
        <v>22.8</v>
      </c>
      <c r="K18" s="47">
        <v>1</v>
      </c>
      <c r="L18" s="50">
        <f t="shared" ref="L18:L21" si="2">38*0.6</f>
        <v>22.8</v>
      </c>
      <c r="M18" s="47">
        <v>20</v>
      </c>
      <c r="N18" s="50">
        <v>11.44</v>
      </c>
      <c r="O18" s="47">
        <v>3</v>
      </c>
      <c r="P18" s="50">
        <f t="shared" ref="P18:P21" si="3">38*0.6</f>
        <v>22.8</v>
      </c>
      <c r="Q18" s="47">
        <v>48</v>
      </c>
      <c r="R18" s="50">
        <f t="shared" ref="R18:R21" si="4">38*0.1</f>
        <v>3.8000000000000003</v>
      </c>
      <c r="S18" s="50">
        <f t="shared" ref="S18:S19" si="5">(G18*H18)+(I18*J18)+(K18*L18)+(M18*N18)+(O18*P18)+(Q18*R18)</f>
        <v>639.19999999999993</v>
      </c>
      <c r="T18" s="51">
        <f t="shared" ref="T18:T19" si="6">G18+I18+K18+M18+O18</f>
        <v>30</v>
      </c>
      <c r="U18" s="47">
        <f t="shared" ref="U18:U21" si="7">38*6%</f>
        <v>2.2799999999999998</v>
      </c>
      <c r="V18" s="50">
        <f t="shared" ref="V18:V19" si="8">T18*U18</f>
        <v>68.399999999999991</v>
      </c>
      <c r="W18" s="50">
        <f t="shared" ref="W18:W21" si="9">38*15%</f>
        <v>5.7</v>
      </c>
      <c r="X18" s="50">
        <f t="shared" ref="X18:X19" si="10">(ROUND((T18/0.7)+60,0)*W18)</f>
        <v>587.1</v>
      </c>
      <c r="Y18" s="50">
        <v>0</v>
      </c>
      <c r="Z18" s="50">
        <v>0</v>
      </c>
      <c r="AA18" s="46">
        <f t="shared" ref="AA18:AA19" si="11">S18+V18+X18+Z18</f>
        <v>1294.6999999999998</v>
      </c>
      <c r="AB18" s="28">
        <v>2</v>
      </c>
      <c r="AC18" s="46">
        <f t="shared" ref="AC18:AC19" si="12">AA18*AB18</f>
        <v>2589.3999999999996</v>
      </c>
    </row>
    <row r="19" spans="1:29" ht="73.5" customHeight="1" x14ac:dyDescent="0.25">
      <c r="A19" s="40">
        <v>378</v>
      </c>
      <c r="B19" s="34" t="s">
        <v>40</v>
      </c>
      <c r="C19" s="45" t="s">
        <v>100</v>
      </c>
      <c r="D19" s="14">
        <v>223000116</v>
      </c>
      <c r="E19" s="30" t="s">
        <v>35</v>
      </c>
      <c r="F19" s="30" t="s">
        <v>38</v>
      </c>
      <c r="G19" s="47">
        <v>3</v>
      </c>
      <c r="H19" s="50">
        <f t="shared" si="0"/>
        <v>22.8</v>
      </c>
      <c r="I19" s="47">
        <v>3</v>
      </c>
      <c r="J19" s="50">
        <f t="shared" si="1"/>
        <v>22.8</v>
      </c>
      <c r="K19" s="47">
        <v>1</v>
      </c>
      <c r="L19" s="50">
        <f t="shared" si="2"/>
        <v>22.8</v>
      </c>
      <c r="M19" s="47">
        <v>50</v>
      </c>
      <c r="N19" s="50">
        <v>11.44</v>
      </c>
      <c r="O19" s="47">
        <v>3</v>
      </c>
      <c r="P19" s="50">
        <f t="shared" si="3"/>
        <v>22.8</v>
      </c>
      <c r="Q19" s="47">
        <v>48</v>
      </c>
      <c r="R19" s="50">
        <f t="shared" si="4"/>
        <v>3.8000000000000003</v>
      </c>
      <c r="S19" s="50">
        <f t="shared" si="5"/>
        <v>982.4</v>
      </c>
      <c r="T19" s="51">
        <f t="shared" si="6"/>
        <v>60</v>
      </c>
      <c r="U19" s="47">
        <f t="shared" si="7"/>
        <v>2.2799999999999998</v>
      </c>
      <c r="V19" s="50">
        <f t="shared" si="8"/>
        <v>136.79999999999998</v>
      </c>
      <c r="W19" s="50">
        <f t="shared" si="9"/>
        <v>5.7</v>
      </c>
      <c r="X19" s="50">
        <f t="shared" si="10"/>
        <v>832.2</v>
      </c>
      <c r="Y19" s="50">
        <v>0</v>
      </c>
      <c r="Z19" s="50">
        <v>0</v>
      </c>
      <c r="AA19" s="46">
        <f t="shared" si="11"/>
        <v>1951.4</v>
      </c>
      <c r="AB19" s="28">
        <v>2</v>
      </c>
      <c r="AC19" s="46">
        <f t="shared" si="12"/>
        <v>3902.8</v>
      </c>
    </row>
    <row r="20" spans="1:29" ht="73.5" customHeight="1" x14ac:dyDescent="0.25">
      <c r="A20" s="29">
        <v>418</v>
      </c>
      <c r="B20" s="63" t="s">
        <v>103</v>
      </c>
      <c r="C20" s="45" t="s">
        <v>101</v>
      </c>
      <c r="D20" s="14">
        <v>223000111</v>
      </c>
      <c r="E20" s="30" t="s">
        <v>35</v>
      </c>
      <c r="F20" s="30" t="s">
        <v>49</v>
      </c>
      <c r="G20" s="63">
        <v>3</v>
      </c>
      <c r="H20" s="50">
        <f t="shared" si="0"/>
        <v>22.8</v>
      </c>
      <c r="I20" s="63">
        <v>3</v>
      </c>
      <c r="J20" s="50">
        <f t="shared" si="1"/>
        <v>22.8</v>
      </c>
      <c r="K20" s="63">
        <v>1</v>
      </c>
      <c r="L20" s="50">
        <f t="shared" si="2"/>
        <v>22.8</v>
      </c>
      <c r="M20" s="63">
        <v>20</v>
      </c>
      <c r="N20" s="50">
        <v>11.44</v>
      </c>
      <c r="O20" s="63">
        <v>3</v>
      </c>
      <c r="P20" s="50">
        <f t="shared" si="3"/>
        <v>22.8</v>
      </c>
      <c r="Q20" s="63">
        <v>48</v>
      </c>
      <c r="R20" s="50">
        <f t="shared" si="4"/>
        <v>3.8000000000000003</v>
      </c>
      <c r="S20" s="50">
        <f t="shared" ref="S20" si="13">(G20*H20)+(I20*J20)+(K20*L20)+(M20*N20)+(O20*P20)+(Q20*R20)</f>
        <v>639.19999999999993</v>
      </c>
      <c r="T20" s="51">
        <f t="shared" ref="T20" si="14">G20+I20+K20+M20+O20</f>
        <v>30</v>
      </c>
      <c r="U20" s="63">
        <f t="shared" si="7"/>
        <v>2.2799999999999998</v>
      </c>
      <c r="V20" s="50">
        <f t="shared" ref="V20" si="15">T20*U20</f>
        <v>68.399999999999991</v>
      </c>
      <c r="W20" s="50">
        <f t="shared" si="9"/>
        <v>5.7</v>
      </c>
      <c r="X20" s="50">
        <f t="shared" ref="X20" si="16">(ROUND((T20/0.7)+60,0)*W20)</f>
        <v>587.1</v>
      </c>
      <c r="Y20" s="50">
        <v>0</v>
      </c>
      <c r="Z20" s="50">
        <v>0</v>
      </c>
      <c r="AA20" s="46">
        <f t="shared" ref="AA20" si="17">S20+V20+X20+Z20</f>
        <v>1294.6999999999998</v>
      </c>
      <c r="AB20" s="30">
        <v>3</v>
      </c>
      <c r="AC20" s="46">
        <f t="shared" ref="AC20" si="18">AA20*AB20</f>
        <v>3884.0999999999995</v>
      </c>
    </row>
    <row r="21" spans="1:29" ht="73.5" customHeight="1" x14ac:dyDescent="0.25">
      <c r="A21" s="29">
        <v>436</v>
      </c>
      <c r="B21" s="62" t="s">
        <v>42</v>
      </c>
      <c r="C21" s="45" t="s">
        <v>101</v>
      </c>
      <c r="D21" s="14">
        <v>220011029</v>
      </c>
      <c r="E21" s="30" t="s">
        <v>35</v>
      </c>
      <c r="F21" s="30" t="s">
        <v>38</v>
      </c>
      <c r="G21" s="62">
        <v>3</v>
      </c>
      <c r="H21" s="50">
        <f t="shared" si="0"/>
        <v>22.8</v>
      </c>
      <c r="I21" s="62">
        <v>3</v>
      </c>
      <c r="J21" s="50">
        <f t="shared" si="1"/>
        <v>22.8</v>
      </c>
      <c r="K21" s="62">
        <v>1</v>
      </c>
      <c r="L21" s="50">
        <f t="shared" si="2"/>
        <v>22.8</v>
      </c>
      <c r="M21" s="62">
        <v>20</v>
      </c>
      <c r="N21" s="50">
        <v>11.44</v>
      </c>
      <c r="O21" s="62">
        <v>3</v>
      </c>
      <c r="P21" s="50">
        <f t="shared" si="3"/>
        <v>22.8</v>
      </c>
      <c r="Q21" s="62">
        <v>48</v>
      </c>
      <c r="R21" s="50">
        <f t="shared" si="4"/>
        <v>3.8000000000000003</v>
      </c>
      <c r="S21" s="50">
        <f t="shared" ref="S21" si="19">(G21*H21)+(I21*J21)+(K21*L21)+(M21*N21)+(O21*P21)+(Q21*R21)</f>
        <v>639.19999999999993</v>
      </c>
      <c r="T21" s="51">
        <f t="shared" ref="T21" si="20">G21+I21+K21+M21+O21</f>
        <v>30</v>
      </c>
      <c r="U21" s="62">
        <f t="shared" si="7"/>
        <v>2.2799999999999998</v>
      </c>
      <c r="V21" s="50">
        <f t="shared" ref="V21" si="21">T21*U21</f>
        <v>68.399999999999991</v>
      </c>
      <c r="W21" s="50">
        <f t="shared" si="9"/>
        <v>5.7</v>
      </c>
      <c r="X21" s="50">
        <f t="shared" ref="X21" si="22">(ROUND((T21/0.7)+60,0)*W21)</f>
        <v>587.1</v>
      </c>
      <c r="Y21" s="50">
        <v>0</v>
      </c>
      <c r="Z21" s="50">
        <v>0</v>
      </c>
      <c r="AA21" s="46">
        <f t="shared" ref="AA21" si="23">S21+V21+X21+Z21</f>
        <v>1294.6999999999998</v>
      </c>
      <c r="AB21" s="30">
        <v>2</v>
      </c>
      <c r="AC21" s="46">
        <f t="shared" ref="AC21" si="24">AA21*AB21</f>
        <v>2589.3999999999996</v>
      </c>
    </row>
    <row r="22" spans="1:29" ht="15.75" x14ac:dyDescent="0.25">
      <c r="A22" s="1" t="s">
        <v>15</v>
      </c>
    </row>
    <row r="23" spans="1:29" ht="15.75" x14ac:dyDescent="0.25">
      <c r="A23" s="1"/>
    </row>
    <row r="25" spans="1:29" x14ac:dyDescent="0.25">
      <c r="A25" s="2" t="s">
        <v>11</v>
      </c>
      <c r="R25"/>
      <c r="Y25"/>
      <c r="AA25" s="9"/>
    </row>
    <row r="26" spans="1:29" x14ac:dyDescent="0.25">
      <c r="A26" s="8" t="s">
        <v>82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26"/>
      <c r="U26" s="8"/>
      <c r="V26" s="8"/>
      <c r="Y26"/>
      <c r="AA26" s="9"/>
    </row>
    <row r="27" spans="1:29" x14ac:dyDescent="0.25">
      <c r="A27" s="4" t="s">
        <v>83</v>
      </c>
      <c r="B27" s="4"/>
      <c r="C27" s="4"/>
      <c r="D27" s="4"/>
      <c r="E27" s="4"/>
      <c r="F27" s="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27"/>
      <c r="U27" s="4"/>
      <c r="V27" s="4"/>
      <c r="Y27"/>
      <c r="AA27" s="9"/>
    </row>
    <row r="28" spans="1:29" x14ac:dyDescent="0.25">
      <c r="A28" s="8" t="s">
        <v>84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26"/>
      <c r="U28" s="8"/>
      <c r="V28" s="8"/>
      <c r="Y28"/>
      <c r="AA28" s="9"/>
    </row>
    <row r="29" spans="1:29" x14ac:dyDescent="0.25">
      <c r="A29" s="3" t="s">
        <v>85</v>
      </c>
      <c r="R29"/>
      <c r="Y29"/>
      <c r="AA29" s="9"/>
    </row>
    <row r="30" spans="1:29" x14ac:dyDescent="0.25">
      <c r="A30" s="69" t="s">
        <v>86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</row>
    <row r="31" spans="1:29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</row>
    <row r="32" spans="1:29" x14ac:dyDescent="0.25">
      <c r="A32" s="69" t="s">
        <v>87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</row>
    <row r="33" spans="1:29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</row>
    <row r="34" spans="1:29" x14ac:dyDescent="0.25">
      <c r="A34" s="3" t="s">
        <v>88</v>
      </c>
      <c r="R34"/>
      <c r="Y34"/>
      <c r="AA34" s="9"/>
    </row>
    <row r="35" spans="1:29" x14ac:dyDescent="0.25">
      <c r="A35" s="3" t="s">
        <v>89</v>
      </c>
      <c r="R35"/>
      <c r="Y35"/>
      <c r="AA35" s="9"/>
    </row>
    <row r="36" spans="1:29" ht="30" customHeight="1" x14ac:dyDescent="0.25">
      <c r="A36" s="64" t="s">
        <v>94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16"/>
      <c r="AC36" s="16"/>
    </row>
    <row r="37" spans="1:29" x14ac:dyDescent="0.25">
      <c r="A37" s="15"/>
    </row>
  </sheetData>
  <mergeCells count="47">
    <mergeCell ref="AB11:AB14"/>
    <mergeCell ref="AC11:AC14"/>
    <mergeCell ref="A11:A14"/>
    <mergeCell ref="Z13:Z14"/>
    <mergeCell ref="Y13:Y14"/>
    <mergeCell ref="AA11:AA14"/>
    <mergeCell ref="Y11:Z12"/>
    <mergeCell ref="B11:B14"/>
    <mergeCell ref="K13:K14"/>
    <mergeCell ref="J13:J14"/>
    <mergeCell ref="I13:I14"/>
    <mergeCell ref="H13:H14"/>
    <mergeCell ref="G13:G14"/>
    <mergeCell ref="G11:H12"/>
    <mergeCell ref="F11:F14"/>
    <mergeCell ref="U13:U14"/>
    <mergeCell ref="U11:V12"/>
    <mergeCell ref="C11:C14"/>
    <mergeCell ref="W13:W14"/>
    <mergeCell ref="V13:V14"/>
    <mergeCell ref="M12:N12"/>
    <mergeCell ref="W11:X12"/>
    <mergeCell ref="Q13:Q14"/>
    <mergeCell ref="P13:P14"/>
    <mergeCell ref="O13:O14"/>
    <mergeCell ref="N13:N14"/>
    <mergeCell ref="M13:M14"/>
    <mergeCell ref="X13:X14"/>
    <mergeCell ref="R13:R14"/>
    <mergeCell ref="T11:T14"/>
    <mergeCell ref="S11:S14"/>
    <mergeCell ref="A32:AA33"/>
    <mergeCell ref="A36:AA36"/>
    <mergeCell ref="A30:AA31"/>
    <mergeCell ref="S2:X5"/>
    <mergeCell ref="B4:Q7"/>
    <mergeCell ref="S6:X6"/>
    <mergeCell ref="C8:N8"/>
    <mergeCell ref="C9:N9"/>
    <mergeCell ref="L13:L14"/>
    <mergeCell ref="K12:L12"/>
    <mergeCell ref="D11:D14"/>
    <mergeCell ref="Q11:R12"/>
    <mergeCell ref="O11:P12"/>
    <mergeCell ref="K11:N11"/>
    <mergeCell ref="I11:J12"/>
    <mergeCell ref="E11:E1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1.1 priedas</vt:lpstr>
      <vt:lpstr>1.2 priedas</vt:lpstr>
      <vt:lpstr>'1.1 priedas'!Print_Area</vt:lpstr>
    </vt:vector>
  </TitlesOfParts>
  <Company>Lietuvos darbo birža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Vinskaitė</dc:creator>
  <cp:lastModifiedBy>Edvardas Baziliauskas</cp:lastModifiedBy>
  <cp:lastPrinted>2017-05-11T08:17:13Z</cp:lastPrinted>
  <dcterms:created xsi:type="dcterms:W3CDTF">2011-12-09T07:52:29Z</dcterms:created>
  <dcterms:modified xsi:type="dcterms:W3CDTF">2017-05-12T10:34:45Z</dcterms:modified>
</cp:coreProperties>
</file>